
<file path=[Content_Types].xml><?xml version="1.0" encoding="utf-8"?>
<Types xmlns="http://schemas.openxmlformats.org/package/2006/content-types">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Default Extension="png" ContentType="image/png"/>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35" windowWidth="10230" windowHeight="1680" activeTab="8"/>
  </bookViews>
  <sheets>
    <sheet name="Employee Register" sheetId="4" r:id="rId1"/>
    <sheet name="Work Shift Schedule" sheetId="1" r:id="rId2"/>
    <sheet name="Time Card" sheetId="8" r:id="rId3"/>
    <sheet name="Salary Budget" sheetId="10" r:id="rId4"/>
    <sheet name="Attendance" sheetId="14" r:id="rId5"/>
    <sheet name="Occupancy" sheetId="16" r:id="rId6"/>
    <sheet name="Settings" sheetId="5" r:id="rId7"/>
    <sheet name="Time" sheetId="7" state="hidden" r:id="rId8"/>
    <sheet name="HELP" sheetId="42" r:id="rId9"/>
    <sheet name="EULA" sheetId="9" r:id="rId10"/>
    <sheet name="Version Updates" sheetId="13" r:id="rId11"/>
  </sheets>
  <definedNames>
    <definedName name="_Tm1">Time!$A$1:$A$106</definedName>
    <definedName name="_Tm2">Time!$B$1:$B$106</definedName>
    <definedName name="Copyright">EULA!$I$2</definedName>
    <definedName name="Department">Settings!$G$5:$G$24</definedName>
    <definedName name="_xlnm.Print_Area" localSheetId="4">Attendance!$A$1:$I$54</definedName>
    <definedName name="_xlnm.Print_Area" localSheetId="0">'Employee Register'!$A$1:$D$56</definedName>
    <definedName name="_xlnm.Print_Area" localSheetId="9">EULA!$A$1:$I$42</definedName>
    <definedName name="_xlnm.Print_Area" localSheetId="5">Occupancy!$A$1:$I$54</definedName>
    <definedName name="_xlnm.Print_Area" localSheetId="3">'Salary Budget'!$A$1:$S$44</definedName>
    <definedName name="_xlnm.Print_Area" localSheetId="6">Settings!$A$3:$J$26</definedName>
    <definedName name="_xlnm.Print_Area" localSheetId="2">'Time Card'!$A$6:$I$55</definedName>
    <definedName name="_xlnm.Print_Area" localSheetId="1">'Work Shift Schedule'!$A$1:$O$56</definedName>
    <definedName name="Time">IF(Settings!$J$5=1,_Tm2,_Tm1)</definedName>
  </definedNames>
  <calcPr calcId="114210"/>
</workbook>
</file>

<file path=xl/calcChain.xml><?xml version="1.0" encoding="utf-8"?>
<calcChain xmlns="http://schemas.openxmlformats.org/spreadsheetml/2006/main">
  <c r="A7" i="4"/>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F16"/>
  <c r="G16"/>
  <c r="H16"/>
  <c r="F17"/>
  <c r="G17"/>
  <c r="H17"/>
  <c r="F18"/>
  <c r="G18"/>
  <c r="H18"/>
  <c r="F19"/>
  <c r="G19"/>
  <c r="H19"/>
  <c r="F20"/>
  <c r="G20"/>
  <c r="H20"/>
  <c r="F21"/>
  <c r="G21"/>
  <c r="H21"/>
  <c r="F22"/>
  <c r="G22"/>
  <c r="H22"/>
  <c r="F23"/>
  <c r="G23"/>
  <c r="H23"/>
  <c r="F24"/>
  <c r="G24"/>
  <c r="H24"/>
  <c r="F25"/>
  <c r="G25"/>
  <c r="H25"/>
  <c r="F26"/>
  <c r="G26"/>
  <c r="H26"/>
  <c r="F27"/>
  <c r="G27"/>
  <c r="H27"/>
  <c r="F28"/>
  <c r="G28"/>
  <c r="H28"/>
  <c r="F29"/>
  <c r="G29"/>
  <c r="H29"/>
  <c r="F30"/>
  <c r="G30"/>
  <c r="H30"/>
  <c r="F31"/>
  <c r="G31"/>
  <c r="H31"/>
  <c r="F32"/>
  <c r="G32"/>
  <c r="H32"/>
  <c r="F33"/>
  <c r="G33"/>
  <c r="H33"/>
  <c r="F34"/>
  <c r="G34"/>
  <c r="H34"/>
  <c r="F35"/>
  <c r="G35"/>
  <c r="H35"/>
  <c r="F36"/>
  <c r="G36"/>
  <c r="H36"/>
  <c r="F37"/>
  <c r="G37"/>
  <c r="H37"/>
  <c r="F38"/>
  <c r="G38"/>
  <c r="H38"/>
  <c r="F39"/>
  <c r="G39"/>
  <c r="H39"/>
  <c r="F40"/>
  <c r="G40"/>
  <c r="H40"/>
  <c r="F41"/>
  <c r="G41"/>
  <c r="H41"/>
  <c r="F42"/>
  <c r="G42"/>
  <c r="H42"/>
  <c r="F43"/>
  <c r="G43"/>
  <c r="H43"/>
  <c r="F44"/>
  <c r="G44"/>
  <c r="H44"/>
  <c r="F45"/>
  <c r="G45"/>
  <c r="H45"/>
  <c r="F46"/>
  <c r="G46"/>
  <c r="H46"/>
  <c r="F47"/>
  <c r="G47"/>
  <c r="H47"/>
  <c r="F48"/>
  <c r="G48"/>
  <c r="H48"/>
  <c r="F49"/>
  <c r="G49"/>
  <c r="H49"/>
  <c r="F50"/>
  <c r="G50"/>
  <c r="H50"/>
  <c r="F51"/>
  <c r="G51"/>
  <c r="H51"/>
  <c r="F52"/>
  <c r="G52"/>
  <c r="H52"/>
  <c r="F53"/>
  <c r="G53"/>
  <c r="H53"/>
  <c r="F54"/>
  <c r="G54"/>
  <c r="H54"/>
  <c r="F55"/>
  <c r="G55"/>
  <c r="H55"/>
  <c r="A16" i="1"/>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R16"/>
  <c r="DF16"/>
  <c r="DG16"/>
  <c r="DN16"/>
  <c r="DO16"/>
  <c r="DV16"/>
  <c r="DW16"/>
  <c r="DX16"/>
  <c r="DY16"/>
  <c r="DZ16"/>
  <c r="EA16"/>
  <c r="EB16"/>
  <c r="A17"/>
  <c r="AG17"/>
  <c r="AD17"/>
  <c r="AE17"/>
  <c r="AF17"/>
  <c r="AH17"/>
  <c r="AI17"/>
  <c r="AJ17"/>
  <c r="AK17"/>
  <c r="AL17"/>
  <c r="AM17"/>
  <c r="AN17"/>
  <c r="AP17"/>
  <c r="AQ17"/>
  <c r="AR17"/>
  <c r="BB17"/>
  <c r="BL17"/>
  <c r="BV17"/>
  <c r="CF17"/>
  <c r="CP17"/>
  <c r="DJ17"/>
  <c r="DK17"/>
  <c r="AS17"/>
  <c r="AT17"/>
  <c r="AU17"/>
  <c r="AV17"/>
  <c r="AX17"/>
  <c r="AY17"/>
  <c r="AZ17"/>
  <c r="BA17"/>
  <c r="BC17"/>
  <c r="BD17"/>
  <c r="BF17"/>
  <c r="BG17"/>
  <c r="BH17"/>
  <c r="BR17"/>
  <c r="CB17"/>
  <c r="CL17"/>
  <c r="DB17"/>
  <c r="DC17"/>
  <c r="BI17"/>
  <c r="BJ17"/>
  <c r="BK17"/>
  <c r="BN17"/>
  <c r="BO17"/>
  <c r="BP17"/>
  <c r="BZ17"/>
  <c r="CJ17"/>
  <c r="CT17"/>
  <c r="DR17"/>
  <c r="DS17"/>
  <c r="BQ17"/>
  <c r="BS17"/>
  <c r="BT17"/>
  <c r="BW17"/>
  <c r="BX17"/>
  <c r="BY17"/>
  <c r="CA17"/>
  <c r="CD17"/>
  <c r="CE17"/>
  <c r="CG17"/>
  <c r="CH17"/>
  <c r="CI17"/>
  <c r="CM17"/>
  <c r="CN17"/>
  <c r="CO17"/>
  <c r="CQ17"/>
  <c r="CR17"/>
  <c r="CU17"/>
  <c r="R17"/>
  <c r="DV17"/>
  <c r="DW17"/>
  <c r="DX17"/>
  <c r="DY17"/>
  <c r="DZ17"/>
  <c r="EA17"/>
  <c r="EB17"/>
  <c r="A18"/>
  <c r="AD18"/>
  <c r="AE18"/>
  <c r="AF18"/>
  <c r="AG18"/>
  <c r="AH18"/>
  <c r="AI18"/>
  <c r="AJ18"/>
  <c r="AK18"/>
  <c r="AL18"/>
  <c r="AM18"/>
  <c r="AN18"/>
  <c r="AO18"/>
  <c r="AP18"/>
  <c r="AQ18"/>
  <c r="AR18"/>
  <c r="AS18"/>
  <c r="AT18"/>
  <c r="AU18"/>
  <c r="AV18"/>
  <c r="AW18"/>
  <c r="AX18"/>
  <c r="BH18"/>
  <c r="BR18"/>
  <c r="CB18"/>
  <c r="CL18"/>
  <c r="DB18"/>
  <c r="DC18"/>
  <c r="AY18"/>
  <c r="AZ18"/>
  <c r="BA18"/>
  <c r="BB18"/>
  <c r="BC18"/>
  <c r="BD18"/>
  <c r="BE18"/>
  <c r="BF18"/>
  <c r="BG18"/>
  <c r="BI18"/>
  <c r="BJ18"/>
  <c r="BK18"/>
  <c r="BL18"/>
  <c r="BM18"/>
  <c r="BN18"/>
  <c r="BX18"/>
  <c r="CH18"/>
  <c r="CR18"/>
  <c r="DN18"/>
  <c r="DO18"/>
  <c r="BO18"/>
  <c r="BY18"/>
  <c r="CI18"/>
  <c r="CS18"/>
  <c r="DP18"/>
  <c r="DQ18"/>
  <c r="BP18"/>
  <c r="BQ18"/>
  <c r="BS18"/>
  <c r="BT18"/>
  <c r="BU18"/>
  <c r="BV18"/>
  <c r="BW18"/>
  <c r="BZ18"/>
  <c r="CA18"/>
  <c r="CC18"/>
  <c r="CD18"/>
  <c r="CE18"/>
  <c r="CF18"/>
  <c r="CG18"/>
  <c r="CJ18"/>
  <c r="CK18"/>
  <c r="CM18"/>
  <c r="CN18"/>
  <c r="CO18"/>
  <c r="CP18"/>
  <c r="CQ18"/>
  <c r="CT18"/>
  <c r="CU18"/>
  <c r="R18"/>
  <c r="DF18"/>
  <c r="DG18"/>
  <c r="DV18"/>
  <c r="DW18"/>
  <c r="DX18"/>
  <c r="DY18"/>
  <c r="DZ18"/>
  <c r="EA18"/>
  <c r="EB18"/>
  <c r="A19"/>
  <c r="AG19"/>
  <c r="AD19"/>
  <c r="AE19"/>
  <c r="AF19"/>
  <c r="AH19"/>
  <c r="AI19"/>
  <c r="AJ19"/>
  <c r="AT19"/>
  <c r="BD19"/>
  <c r="BN19"/>
  <c r="BX19"/>
  <c r="CH19"/>
  <c r="CR19"/>
  <c r="DN19"/>
  <c r="DO19"/>
  <c r="AK19"/>
  <c r="AL19"/>
  <c r="AM19"/>
  <c r="AN19"/>
  <c r="AP19"/>
  <c r="AQ19"/>
  <c r="AR19"/>
  <c r="AS19"/>
  <c r="AU19"/>
  <c r="AV19"/>
  <c r="AX19"/>
  <c r="AY19"/>
  <c r="AZ19"/>
  <c r="BA19"/>
  <c r="BB19"/>
  <c r="BC19"/>
  <c r="BF19"/>
  <c r="BG19"/>
  <c r="BH19"/>
  <c r="BI19"/>
  <c r="BJ19"/>
  <c r="BK19"/>
  <c r="BL19"/>
  <c r="BO19"/>
  <c r="BP19"/>
  <c r="BZ19"/>
  <c r="CJ19"/>
  <c r="CT19"/>
  <c r="DR19"/>
  <c r="DS19"/>
  <c r="BQ19"/>
  <c r="BR19"/>
  <c r="BS19"/>
  <c r="BT19"/>
  <c r="BV19"/>
  <c r="BW19"/>
  <c r="BY19"/>
  <c r="CA19"/>
  <c r="CB19"/>
  <c r="CD19"/>
  <c r="CE19"/>
  <c r="CF19"/>
  <c r="CG19"/>
  <c r="CI19"/>
  <c r="CL19"/>
  <c r="CM19"/>
  <c r="CN19"/>
  <c r="CO19"/>
  <c r="CP19"/>
  <c r="CQ19"/>
  <c r="CU19"/>
  <c r="R19"/>
  <c r="DF19"/>
  <c r="DG19"/>
  <c r="DJ19"/>
  <c r="DK19"/>
  <c r="DV19"/>
  <c r="DW19"/>
  <c r="DX19"/>
  <c r="DY19"/>
  <c r="DZ19"/>
  <c r="EA19"/>
  <c r="EB19"/>
  <c r="A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V20"/>
  <c r="CF20"/>
  <c r="CP20"/>
  <c r="DJ20"/>
  <c r="DK20"/>
  <c r="BM20"/>
  <c r="BN20"/>
  <c r="BO20"/>
  <c r="BP20"/>
  <c r="BQ20"/>
  <c r="BR20"/>
  <c r="BS20"/>
  <c r="BT20"/>
  <c r="BU20"/>
  <c r="BW20"/>
  <c r="BX20"/>
  <c r="BY20"/>
  <c r="BZ20"/>
  <c r="CA20"/>
  <c r="CB20"/>
  <c r="CC20"/>
  <c r="CD20"/>
  <c r="CE20"/>
  <c r="CG20"/>
  <c r="CH20"/>
  <c r="CI20"/>
  <c r="CJ20"/>
  <c r="CK20"/>
  <c r="CL20"/>
  <c r="CM20"/>
  <c r="CN20"/>
  <c r="CO20"/>
  <c r="CQ20"/>
  <c r="CR20"/>
  <c r="CS20"/>
  <c r="CT20"/>
  <c r="CU20"/>
  <c r="R20"/>
  <c r="DB20"/>
  <c r="DC20"/>
  <c r="DV20"/>
  <c r="DW20"/>
  <c r="DX20"/>
  <c r="DY20"/>
  <c r="DZ20"/>
  <c r="EA20"/>
  <c r="EB20"/>
  <c r="A21"/>
  <c r="AD21"/>
  <c r="AE21"/>
  <c r="AF21"/>
  <c r="AH21"/>
  <c r="AI21"/>
  <c r="AJ21"/>
  <c r="AK21"/>
  <c r="AL21"/>
  <c r="AN21"/>
  <c r="AP21"/>
  <c r="AQ21"/>
  <c r="AR21"/>
  <c r="AS21"/>
  <c r="AT21"/>
  <c r="AU21"/>
  <c r="AX21"/>
  <c r="AY21"/>
  <c r="AZ21"/>
  <c r="BA21"/>
  <c r="BB21"/>
  <c r="BC21"/>
  <c r="BD21"/>
  <c r="BG21"/>
  <c r="BH21"/>
  <c r="BI21"/>
  <c r="BJ21"/>
  <c r="BK21"/>
  <c r="BL21"/>
  <c r="BN21"/>
  <c r="BP21"/>
  <c r="BQ21"/>
  <c r="BR21"/>
  <c r="BS21"/>
  <c r="BT21"/>
  <c r="BV21"/>
  <c r="BW21"/>
  <c r="BY21"/>
  <c r="BZ21"/>
  <c r="CA21"/>
  <c r="CB21"/>
  <c r="CD21"/>
  <c r="CE21"/>
  <c r="CF21"/>
  <c r="CH21"/>
  <c r="CI21"/>
  <c r="CJ21"/>
  <c r="CL21"/>
  <c r="CM21"/>
  <c r="CN21"/>
  <c r="CO21"/>
  <c r="CQ21"/>
  <c r="CR21"/>
  <c r="CT21"/>
  <c r="CU21"/>
  <c r="R21"/>
  <c r="DV21"/>
  <c r="DW21"/>
  <c r="DX21"/>
  <c r="DY21"/>
  <c r="DZ21"/>
  <c r="EA21"/>
  <c r="EB21"/>
  <c r="A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R22"/>
  <c r="DL22"/>
  <c r="DM22"/>
  <c r="DP22"/>
  <c r="DQ22"/>
  <c r="DT22"/>
  <c r="DU22"/>
  <c r="DV22"/>
  <c r="DW22"/>
  <c r="DX22"/>
  <c r="DY22"/>
  <c r="DZ22"/>
  <c r="EA22"/>
  <c r="EB22"/>
  <c r="A23"/>
  <c r="CO23"/>
  <c r="AL23"/>
  <c r="BJ23"/>
  <c r="CE23"/>
  <c r="R23"/>
  <c r="DV23"/>
  <c r="DW23"/>
  <c r="DX23"/>
  <c r="DY23"/>
  <c r="DZ23"/>
  <c r="EA23"/>
  <c r="EB23"/>
  <c r="A24"/>
  <c r="AI24"/>
  <c r="AD24"/>
  <c r="AE24"/>
  <c r="AF24"/>
  <c r="AG24"/>
  <c r="AH24"/>
  <c r="AK24"/>
  <c r="AL24"/>
  <c r="AM24"/>
  <c r="AN24"/>
  <c r="AO24"/>
  <c r="AP24"/>
  <c r="AS24"/>
  <c r="AT24"/>
  <c r="AU24"/>
  <c r="AV24"/>
  <c r="AW24"/>
  <c r="AX24"/>
  <c r="BA24"/>
  <c r="BB24"/>
  <c r="BC24"/>
  <c r="BD24"/>
  <c r="BE24"/>
  <c r="BF24"/>
  <c r="BI24"/>
  <c r="BJ24"/>
  <c r="BK24"/>
  <c r="BL24"/>
  <c r="BM24"/>
  <c r="BN24"/>
  <c r="BQ24"/>
  <c r="BR24"/>
  <c r="BS24"/>
  <c r="BT24"/>
  <c r="BU24"/>
  <c r="BV24"/>
  <c r="BY24"/>
  <c r="BZ24"/>
  <c r="CA24"/>
  <c r="CB24"/>
  <c r="CC24"/>
  <c r="CD24"/>
  <c r="CG24"/>
  <c r="CH24"/>
  <c r="CI24"/>
  <c r="CJ24"/>
  <c r="CK24"/>
  <c r="CL24"/>
  <c r="CO24"/>
  <c r="CP24"/>
  <c r="CQ24"/>
  <c r="CR24"/>
  <c r="CS24"/>
  <c r="CT24"/>
  <c r="R24"/>
  <c r="DV24"/>
  <c r="DW24"/>
  <c r="DX24"/>
  <c r="DY24"/>
  <c r="DZ24"/>
  <c r="EA24"/>
  <c r="EB24"/>
  <c r="A25"/>
  <c r="AI25"/>
  <c r="AJ25"/>
  <c r="AO25"/>
  <c r="AP25"/>
  <c r="AT25"/>
  <c r="AX25"/>
  <c r="AZ25"/>
  <c r="BA25"/>
  <c r="BH25"/>
  <c r="BI25"/>
  <c r="BM25"/>
  <c r="BN25"/>
  <c r="BU25"/>
  <c r="BV25"/>
  <c r="BX25"/>
  <c r="BY25"/>
  <c r="CF25"/>
  <c r="CG25"/>
  <c r="CK25"/>
  <c r="CL25"/>
  <c r="CS25"/>
  <c r="CT25"/>
  <c r="R25"/>
  <c r="DV25"/>
  <c r="DW25"/>
  <c r="DX25"/>
  <c r="DY25"/>
  <c r="DZ25"/>
  <c r="EA25"/>
  <c r="EB25"/>
  <c r="A26"/>
  <c r="AD26"/>
  <c r="AE26"/>
  <c r="AG26"/>
  <c r="AH26"/>
  <c r="AK26"/>
  <c r="AL26"/>
  <c r="AM26"/>
  <c r="AN26"/>
  <c r="AS26"/>
  <c r="AT26"/>
  <c r="AU26"/>
  <c r="AV26"/>
  <c r="AW26"/>
  <c r="AX26"/>
  <c r="BA26"/>
  <c r="BD26"/>
  <c r="BE26"/>
  <c r="BF26"/>
  <c r="BI26"/>
  <c r="BJ26"/>
  <c r="BK26"/>
  <c r="BM26"/>
  <c r="BQ26"/>
  <c r="BR26"/>
  <c r="BS26"/>
  <c r="BT26"/>
  <c r="BU26"/>
  <c r="BY26"/>
  <c r="BZ26"/>
  <c r="CB26"/>
  <c r="CC26"/>
  <c r="CD26"/>
  <c r="CE26"/>
  <c r="CH26"/>
  <c r="CI26"/>
  <c r="CJ26"/>
  <c r="CL26"/>
  <c r="CM26"/>
  <c r="CO26"/>
  <c r="CQ26"/>
  <c r="CR26"/>
  <c r="CS26"/>
  <c r="CT26"/>
  <c r="R26"/>
  <c r="DV26"/>
  <c r="DW26"/>
  <c r="DX26"/>
  <c r="DY26"/>
  <c r="DZ26"/>
  <c r="EA26"/>
  <c r="EB26"/>
  <c r="A27"/>
  <c r="AE27"/>
  <c r="AO27"/>
  <c r="AY27"/>
  <c r="BI27"/>
  <c r="BS27"/>
  <c r="CC27"/>
  <c r="CM27"/>
  <c r="DD27"/>
  <c r="AG27"/>
  <c r="AH27"/>
  <c r="AI27"/>
  <c r="AJ27"/>
  <c r="AK27"/>
  <c r="AL27"/>
  <c r="AQ27"/>
  <c r="AR27"/>
  <c r="AS27"/>
  <c r="AT27"/>
  <c r="AU27"/>
  <c r="AX27"/>
  <c r="BA27"/>
  <c r="BB27"/>
  <c r="BC27"/>
  <c r="BE27"/>
  <c r="BG27"/>
  <c r="BH27"/>
  <c r="BK27"/>
  <c r="BM27"/>
  <c r="BN27"/>
  <c r="BP27"/>
  <c r="BQ27"/>
  <c r="BR27"/>
  <c r="BV27"/>
  <c r="BW27"/>
  <c r="BY27"/>
  <c r="BZ27"/>
  <c r="CA27"/>
  <c r="CD27"/>
  <c r="CF27"/>
  <c r="CH27"/>
  <c r="CI27"/>
  <c r="CK27"/>
  <c r="CL27"/>
  <c r="CN27"/>
  <c r="CQ27"/>
  <c r="CS27"/>
  <c r="CT27"/>
  <c r="CU27"/>
  <c r="R27"/>
  <c r="DV27"/>
  <c r="DW27"/>
  <c r="DX27"/>
  <c r="DY27"/>
  <c r="DZ27"/>
  <c r="EA27"/>
  <c r="EB27"/>
  <c r="A28"/>
  <c r="AN28"/>
  <c r="AE28"/>
  <c r="AI28"/>
  <c r="AK28"/>
  <c r="AT28"/>
  <c r="AX28"/>
  <c r="AY28"/>
  <c r="BD28"/>
  <c r="BF28"/>
  <c r="BO28"/>
  <c r="BS28"/>
  <c r="BT28"/>
  <c r="BZ28"/>
  <c r="CA28"/>
  <c r="CJ28"/>
  <c r="CM28"/>
  <c r="CO28"/>
  <c r="CT28"/>
  <c r="CU28"/>
  <c r="R28"/>
  <c r="DV28"/>
  <c r="DW28"/>
  <c r="DX28"/>
  <c r="DY28"/>
  <c r="DZ28"/>
  <c r="EA28"/>
  <c r="EB28"/>
  <c r="A29"/>
  <c r="AP29"/>
  <c r="AH29"/>
  <c r="BB29"/>
  <c r="BC29"/>
  <c r="BI29"/>
  <c r="BY29"/>
  <c r="CE29"/>
  <c r="CN29"/>
  <c r="CT29"/>
  <c r="R29"/>
  <c r="DV29"/>
  <c r="DW29"/>
  <c r="DX29"/>
  <c r="DY29"/>
  <c r="DZ29"/>
  <c r="EA29"/>
  <c r="EB29"/>
  <c r="A30"/>
  <c r="AE30"/>
  <c r="AG30"/>
  <c r="AH30"/>
  <c r="AI30"/>
  <c r="AK30"/>
  <c r="AL30"/>
  <c r="AN30"/>
  <c r="AQ30"/>
  <c r="AS30"/>
  <c r="AT30"/>
  <c r="AU30"/>
  <c r="AW30"/>
  <c r="AX30"/>
  <c r="BB30"/>
  <c r="BC30"/>
  <c r="BD30"/>
  <c r="BF30"/>
  <c r="BG30"/>
  <c r="BI30"/>
  <c r="BL30"/>
  <c r="BM30"/>
  <c r="BO30"/>
  <c r="BQ30"/>
  <c r="BR30"/>
  <c r="BS30"/>
  <c r="BV30"/>
  <c r="BY30"/>
  <c r="BZ30"/>
  <c r="CA30"/>
  <c r="CB30"/>
  <c r="CC30"/>
  <c r="CH30"/>
  <c r="CI30"/>
  <c r="CJ30"/>
  <c r="CK30"/>
  <c r="CL30"/>
  <c r="CM30"/>
  <c r="CR30"/>
  <c r="CS30"/>
  <c r="CT30"/>
  <c r="CU30"/>
  <c r="R30"/>
  <c r="DV30"/>
  <c r="DW30"/>
  <c r="DX30"/>
  <c r="DY30"/>
  <c r="DZ30"/>
  <c r="EA30"/>
  <c r="EB30"/>
  <c r="A31"/>
  <c r="AK31"/>
  <c r="AJ31"/>
  <c r="AL31"/>
  <c r="AS31"/>
  <c r="BA31"/>
  <c r="BK31"/>
  <c r="BM31"/>
  <c r="BN31"/>
  <c r="CD31"/>
  <c r="CE31"/>
  <c r="CL31"/>
  <c r="CU31"/>
  <c r="R31"/>
  <c r="DV31"/>
  <c r="DW31"/>
  <c r="DX31"/>
  <c r="DY31"/>
  <c r="DZ31"/>
  <c r="EA31"/>
  <c r="EB31"/>
  <c r="A32"/>
  <c r="AL32"/>
  <c r="AY32"/>
  <c r="BA32"/>
  <c r="CA32"/>
  <c r="CK32"/>
  <c r="R32"/>
  <c r="DV32"/>
  <c r="DW32"/>
  <c r="DX32"/>
  <c r="DY32"/>
  <c r="DZ32"/>
  <c r="EA32"/>
  <c r="EB32"/>
  <c r="A33"/>
  <c r="AD33"/>
  <c r="AH33"/>
  <c r="AI33"/>
  <c r="AJ33"/>
  <c r="AK33"/>
  <c r="AL33"/>
  <c r="AM33"/>
  <c r="AQ33"/>
  <c r="AR33"/>
  <c r="AS33"/>
  <c r="AT33"/>
  <c r="AU33"/>
  <c r="AW33"/>
  <c r="AZ33"/>
  <c r="BA33"/>
  <c r="BB33"/>
  <c r="BC33"/>
  <c r="BE33"/>
  <c r="BF33"/>
  <c r="BI33"/>
  <c r="BJ33"/>
  <c r="BK33"/>
  <c r="BM33"/>
  <c r="BN33"/>
  <c r="BO33"/>
  <c r="BR33"/>
  <c r="BS33"/>
  <c r="BU33"/>
  <c r="BV33"/>
  <c r="BW33"/>
  <c r="BX33"/>
  <c r="CA33"/>
  <c r="CC33"/>
  <c r="CD33"/>
  <c r="CE33"/>
  <c r="CF33"/>
  <c r="CG33"/>
  <c r="CK33"/>
  <c r="CL33"/>
  <c r="CM33"/>
  <c r="CN33"/>
  <c r="CO33"/>
  <c r="CP33"/>
  <c r="CT33"/>
  <c r="CU33"/>
  <c r="R33"/>
  <c r="DV33"/>
  <c r="DW33"/>
  <c r="DX33"/>
  <c r="DY33"/>
  <c r="DZ33"/>
  <c r="EA33"/>
  <c r="EB33"/>
  <c r="A34"/>
  <c r="AD34"/>
  <c r="CL34"/>
  <c r="R34"/>
  <c r="DV34"/>
  <c r="DW34"/>
  <c r="DX34"/>
  <c r="DY34"/>
  <c r="DZ34"/>
  <c r="EA34"/>
  <c r="EB34"/>
  <c r="A35"/>
  <c r="AD35"/>
  <c r="AH35"/>
  <c r="AI35"/>
  <c r="AJ35"/>
  <c r="AK35"/>
  <c r="AL35"/>
  <c r="AO35"/>
  <c r="AP35"/>
  <c r="AR35"/>
  <c r="AS35"/>
  <c r="AT35"/>
  <c r="AW35"/>
  <c r="AX35"/>
  <c r="AY35"/>
  <c r="AZ35"/>
  <c r="BB35"/>
  <c r="BE35"/>
  <c r="BF35"/>
  <c r="BG35"/>
  <c r="BH35"/>
  <c r="BI35"/>
  <c r="BJ35"/>
  <c r="BN35"/>
  <c r="BO35"/>
  <c r="BP35"/>
  <c r="BQ35"/>
  <c r="BR35"/>
  <c r="BU35"/>
  <c r="BV35"/>
  <c r="BX35"/>
  <c r="BY35"/>
  <c r="BZ35"/>
  <c r="CC35"/>
  <c r="CD35"/>
  <c r="CE35"/>
  <c r="CF35"/>
  <c r="CH35"/>
  <c r="CK35"/>
  <c r="CL35"/>
  <c r="CM35"/>
  <c r="CN35"/>
  <c r="CO35"/>
  <c r="CP35"/>
  <c r="CT35"/>
  <c r="CU35"/>
  <c r="R35"/>
  <c r="DV35"/>
  <c r="DW35"/>
  <c r="DX35"/>
  <c r="DY35"/>
  <c r="DZ35"/>
  <c r="EA35"/>
  <c r="EB35"/>
  <c r="A36"/>
  <c r="AD36"/>
  <c r="AE36"/>
  <c r="AM36"/>
  <c r="AP36"/>
  <c r="AS36"/>
  <c r="AU36"/>
  <c r="BC36"/>
  <c r="BI36"/>
  <c r="BM36"/>
  <c r="BS36"/>
  <c r="BT36"/>
  <c r="BV36"/>
  <c r="CG36"/>
  <c r="CI36"/>
  <c r="CK36"/>
  <c r="CQ36"/>
  <c r="R36"/>
  <c r="DV36"/>
  <c r="DW36"/>
  <c r="DX36"/>
  <c r="DY36"/>
  <c r="DZ36"/>
  <c r="EA36"/>
  <c r="EB36"/>
  <c r="A37"/>
  <c r="AG37"/>
  <c r="AK37"/>
  <c r="AO37"/>
  <c r="AQ37"/>
  <c r="AS37"/>
  <c r="AT37"/>
  <c r="AY37"/>
  <c r="BE37"/>
  <c r="BF37"/>
  <c r="BG37"/>
  <c r="BH37"/>
  <c r="BO37"/>
  <c r="BQ37"/>
  <c r="BR37"/>
  <c r="BU37"/>
  <c r="BW37"/>
  <c r="CC37"/>
  <c r="CE37"/>
  <c r="CG37"/>
  <c r="CK37"/>
  <c r="CL37"/>
  <c r="CO37"/>
  <c r="CU37"/>
  <c r="R37"/>
  <c r="DV37"/>
  <c r="DW37"/>
  <c r="DX37"/>
  <c r="DY37"/>
  <c r="DZ37"/>
  <c r="EA37"/>
  <c r="EB37"/>
  <c r="A38"/>
  <c r="AD38"/>
  <c r="AE38"/>
  <c r="AF38"/>
  <c r="AG38"/>
  <c r="AH38"/>
  <c r="AK38"/>
  <c r="AL38"/>
  <c r="AM38"/>
  <c r="AN38"/>
  <c r="AO38"/>
  <c r="AP38"/>
  <c r="AQ38"/>
  <c r="AS38"/>
  <c r="AT38"/>
  <c r="AU38"/>
  <c r="AV38"/>
  <c r="AW38"/>
  <c r="AX38"/>
  <c r="AY38"/>
  <c r="BA38"/>
  <c r="BB38"/>
  <c r="BC38"/>
  <c r="BD38"/>
  <c r="BE38"/>
  <c r="BF38"/>
  <c r="BG38"/>
  <c r="BI38"/>
  <c r="BJ38"/>
  <c r="BK38"/>
  <c r="BL38"/>
  <c r="BM38"/>
  <c r="BN38"/>
  <c r="BO38"/>
  <c r="BQ38"/>
  <c r="BR38"/>
  <c r="BS38"/>
  <c r="BT38"/>
  <c r="BU38"/>
  <c r="BV38"/>
  <c r="BW38"/>
  <c r="BY38"/>
  <c r="BZ38"/>
  <c r="CA38"/>
  <c r="CB38"/>
  <c r="CC38"/>
  <c r="CD38"/>
  <c r="CE38"/>
  <c r="CG38"/>
  <c r="CH38"/>
  <c r="CI38"/>
  <c r="CJ38"/>
  <c r="CK38"/>
  <c r="CL38"/>
  <c r="CM38"/>
  <c r="CO38"/>
  <c r="CP38"/>
  <c r="CQ38"/>
  <c r="CR38"/>
  <c r="CS38"/>
  <c r="CT38"/>
  <c r="CU38"/>
  <c r="R38"/>
  <c r="DV38"/>
  <c r="DW38"/>
  <c r="DX38"/>
  <c r="DY38"/>
  <c r="DZ38"/>
  <c r="EA38"/>
  <c r="EB38"/>
  <c r="A39"/>
  <c r="AE39"/>
  <c r="AG39"/>
  <c r="AH39"/>
  <c r="AI39"/>
  <c r="AS39"/>
  <c r="BC39"/>
  <c r="BM39"/>
  <c r="BW39"/>
  <c r="CG39"/>
  <c r="CQ39"/>
  <c r="DL39"/>
  <c r="DM39"/>
  <c r="AJ39"/>
  <c r="AK39"/>
  <c r="AO39"/>
  <c r="AP39"/>
  <c r="AQ39"/>
  <c r="AR39"/>
  <c r="AT39"/>
  <c r="AU39"/>
  <c r="AY39"/>
  <c r="AZ39"/>
  <c r="BA39"/>
  <c r="BB39"/>
  <c r="BE39"/>
  <c r="BG39"/>
  <c r="BI39"/>
  <c r="BJ39"/>
  <c r="BK39"/>
  <c r="BN39"/>
  <c r="BP39"/>
  <c r="BQ39"/>
  <c r="BS39"/>
  <c r="BU39"/>
  <c r="BV39"/>
  <c r="BY39"/>
  <c r="BZ39"/>
  <c r="CA39"/>
  <c r="CD39"/>
  <c r="CE39"/>
  <c r="CF39"/>
  <c r="CH39"/>
  <c r="CI39"/>
  <c r="CK39"/>
  <c r="CM39"/>
  <c r="CN39"/>
  <c r="CO39"/>
  <c r="CP39"/>
  <c r="CS39"/>
  <c r="CT39"/>
  <c r="R39"/>
  <c r="DV39"/>
  <c r="DW39"/>
  <c r="DX39"/>
  <c r="DY39"/>
  <c r="DZ39"/>
  <c r="EA39"/>
  <c r="EB39"/>
  <c r="A40"/>
  <c r="AI40"/>
  <c r="AD40"/>
  <c r="AG40"/>
  <c r="AH40"/>
  <c r="AJ40"/>
  <c r="AK40"/>
  <c r="AL40"/>
  <c r="AO40"/>
  <c r="AP40"/>
  <c r="AQ40"/>
  <c r="AR40"/>
  <c r="AT40"/>
  <c r="AW40"/>
  <c r="AX40"/>
  <c r="AY40"/>
  <c r="AZ40"/>
  <c r="BA40"/>
  <c r="BB40"/>
  <c r="BF40"/>
  <c r="BG40"/>
  <c r="BH40"/>
  <c r="BI40"/>
  <c r="BJ40"/>
  <c r="BM40"/>
  <c r="BN40"/>
  <c r="BP40"/>
  <c r="BQ40"/>
  <c r="BR40"/>
  <c r="BU40"/>
  <c r="BV40"/>
  <c r="BW40"/>
  <c r="BX40"/>
  <c r="BZ40"/>
  <c r="CB40"/>
  <c r="CC40"/>
  <c r="CD40"/>
  <c r="CE40"/>
  <c r="CF40"/>
  <c r="CG40"/>
  <c r="CJ40"/>
  <c r="CK40"/>
  <c r="CL40"/>
  <c r="CM40"/>
  <c r="CN40"/>
  <c r="CO40"/>
  <c r="CP40"/>
  <c r="CS40"/>
  <c r="CT40"/>
  <c r="CU40"/>
  <c r="R40"/>
  <c r="DV40"/>
  <c r="DW40"/>
  <c r="DX40"/>
  <c r="DY40"/>
  <c r="DZ40"/>
  <c r="EA40"/>
  <c r="EB40"/>
  <c r="A41"/>
  <c r="AN41"/>
  <c r="AS41"/>
  <c r="BB41"/>
  <c r="BF41"/>
  <c r="BR41"/>
  <c r="BV41"/>
  <c r="CF41"/>
  <c r="CJ41"/>
  <c r="CT41"/>
  <c r="R41"/>
  <c r="DV41"/>
  <c r="DW41"/>
  <c r="DX41"/>
  <c r="DY41"/>
  <c r="DZ41"/>
  <c r="EA41"/>
  <c r="EB41"/>
  <c r="A42"/>
  <c r="AF42"/>
  <c r="AH42"/>
  <c r="AJ42"/>
  <c r="AO42"/>
  <c r="AQ42"/>
  <c r="AR42"/>
  <c r="AS42"/>
  <c r="AV42"/>
  <c r="AZ42"/>
  <c r="BB42"/>
  <c r="BE42"/>
  <c r="BG42"/>
  <c r="BI42"/>
  <c r="BJ42"/>
  <c r="BN42"/>
  <c r="BP42"/>
  <c r="BR42"/>
  <c r="BT42"/>
  <c r="BU42"/>
  <c r="BW42"/>
  <c r="BY42"/>
  <c r="CC42"/>
  <c r="CD42"/>
  <c r="CF42"/>
  <c r="CH42"/>
  <c r="CK42"/>
  <c r="CL42"/>
  <c r="CM42"/>
  <c r="CQ42"/>
  <c r="CS42"/>
  <c r="CT42"/>
  <c r="CU42"/>
  <c r="R42"/>
  <c r="DV42"/>
  <c r="DW42"/>
  <c r="DX42"/>
  <c r="DY42"/>
  <c r="DZ42"/>
  <c r="EA42"/>
  <c r="EB42"/>
  <c r="A43"/>
  <c r="AS43"/>
  <c r="AW43"/>
  <c r="BR43"/>
  <c r="CH43"/>
  <c r="CM43"/>
  <c r="R43"/>
  <c r="DV43"/>
  <c r="DW43"/>
  <c r="DX43"/>
  <c r="DY43"/>
  <c r="DZ43"/>
  <c r="EA43"/>
  <c r="EB43"/>
  <c r="A44"/>
  <c r="AS44"/>
  <c r="AX44"/>
  <c r="BN44"/>
  <c r="CI44"/>
  <c r="R44"/>
  <c r="DV44"/>
  <c r="DW44"/>
  <c r="DX44"/>
  <c r="DY44"/>
  <c r="DZ44"/>
  <c r="EA44"/>
  <c r="EB44"/>
  <c r="A45"/>
  <c r="AE45"/>
  <c r="AL45"/>
  <c r="AO45"/>
  <c r="BC45"/>
  <c r="BG45"/>
  <c r="BK45"/>
  <c r="BR45"/>
  <c r="BV45"/>
  <c r="CG45"/>
  <c r="CJ45"/>
  <c r="CO45"/>
  <c r="CU45"/>
  <c r="R45"/>
  <c r="DV45"/>
  <c r="DW45"/>
  <c r="DX45"/>
  <c r="DY45"/>
  <c r="DZ45"/>
  <c r="EA45"/>
  <c r="EB45"/>
  <c r="A46"/>
  <c r="AG46"/>
  <c r="AD46"/>
  <c r="AH46"/>
  <c r="AJ46"/>
  <c r="AP46"/>
  <c r="AQ46"/>
  <c r="AS46"/>
  <c r="AW46"/>
  <c r="AY46"/>
  <c r="BE46"/>
  <c r="BF46"/>
  <c r="BH46"/>
  <c r="BK46"/>
  <c r="BN46"/>
  <c r="BR46"/>
  <c r="BU46"/>
  <c r="BW46"/>
  <c r="BZ46"/>
  <c r="CA46"/>
  <c r="CG46"/>
  <c r="CI46"/>
  <c r="CK46"/>
  <c r="CO46"/>
  <c r="CP46"/>
  <c r="R46"/>
  <c r="DV46"/>
  <c r="DW46"/>
  <c r="DX46"/>
  <c r="DY46"/>
  <c r="DZ46"/>
  <c r="EA46"/>
  <c r="EB46"/>
  <c r="A47"/>
  <c r="AF47"/>
  <c r="AD47"/>
  <c r="AG47"/>
  <c r="AI47"/>
  <c r="AO47"/>
  <c r="AP47"/>
  <c r="AS47"/>
  <c r="AV47"/>
  <c r="AX47"/>
  <c r="BD47"/>
  <c r="BE47"/>
  <c r="BG47"/>
  <c r="BK47"/>
  <c r="BM47"/>
  <c r="BR47"/>
  <c r="BT47"/>
  <c r="BV47"/>
  <c r="BZ47"/>
  <c r="CA47"/>
  <c r="CG47"/>
  <c r="CI47"/>
  <c r="CJ47"/>
  <c r="CO47"/>
  <c r="CP47"/>
  <c r="CU47"/>
  <c r="R47"/>
  <c r="DV47"/>
  <c r="DW47"/>
  <c r="DX47"/>
  <c r="DY47"/>
  <c r="DZ47"/>
  <c r="EA47"/>
  <c r="EB47"/>
  <c r="A48"/>
  <c r="AG48"/>
  <c r="AD48"/>
  <c r="AH48"/>
  <c r="AJ48"/>
  <c r="AP48"/>
  <c r="AQ48"/>
  <c r="AS48"/>
  <c r="AW48"/>
  <c r="AY48"/>
  <c r="BE48"/>
  <c r="BF48"/>
  <c r="BH48"/>
  <c r="BK48"/>
  <c r="BN48"/>
  <c r="BR48"/>
  <c r="BT48"/>
  <c r="BV48"/>
  <c r="BY48"/>
  <c r="BZ48"/>
  <c r="CE48"/>
  <c r="CG48"/>
  <c r="CH48"/>
  <c r="CL48"/>
  <c r="CM48"/>
  <c r="CR48"/>
  <c r="CT48"/>
  <c r="CU48"/>
  <c r="R48"/>
  <c r="DV48"/>
  <c r="DW48"/>
  <c r="DX48"/>
  <c r="DY48"/>
  <c r="DZ48"/>
  <c r="EA48"/>
  <c r="EB48"/>
  <c r="A49"/>
  <c r="AI49"/>
  <c r="AD49"/>
  <c r="AE49"/>
  <c r="AF49"/>
  <c r="AG49"/>
  <c r="AH49"/>
  <c r="AJ49"/>
  <c r="AT49"/>
  <c r="BD49"/>
  <c r="BN49"/>
  <c r="BX49"/>
  <c r="CH49"/>
  <c r="CR49"/>
  <c r="DN49"/>
  <c r="DO49"/>
  <c r="AK49"/>
  <c r="AL49"/>
  <c r="AV49"/>
  <c r="BF49"/>
  <c r="BP49"/>
  <c r="BZ49"/>
  <c r="CJ49"/>
  <c r="CT49"/>
  <c r="DR49"/>
  <c r="AM49"/>
  <c r="AN49"/>
  <c r="AO49"/>
  <c r="AP49"/>
  <c r="AR49"/>
  <c r="AS49"/>
  <c r="AU49"/>
  <c r="AW49"/>
  <c r="AX49"/>
  <c r="AZ49"/>
  <c r="BA49"/>
  <c r="BB49"/>
  <c r="BC49"/>
  <c r="BE49"/>
  <c r="BH49"/>
  <c r="BI49"/>
  <c r="BJ49"/>
  <c r="BK49"/>
  <c r="BL49"/>
  <c r="BM49"/>
  <c r="BQ49"/>
  <c r="BR49"/>
  <c r="BS49"/>
  <c r="BT49"/>
  <c r="BU49"/>
  <c r="BV49"/>
  <c r="BY49"/>
  <c r="CA49"/>
  <c r="CB49"/>
  <c r="CC49"/>
  <c r="CD49"/>
  <c r="CF49"/>
  <c r="CG49"/>
  <c r="CI49"/>
  <c r="CK49"/>
  <c r="CL49"/>
  <c r="CN49"/>
  <c r="CO49"/>
  <c r="CP49"/>
  <c r="CQ49"/>
  <c r="CS49"/>
  <c r="R49"/>
  <c r="DF49"/>
  <c r="DG49"/>
  <c r="DS49"/>
  <c r="DV49"/>
  <c r="DW49"/>
  <c r="DX49"/>
  <c r="DY49"/>
  <c r="DZ49"/>
  <c r="EA49"/>
  <c r="EB49"/>
  <c r="A50"/>
  <c r="AH50"/>
  <c r="AJ50"/>
  <c r="AL50"/>
  <c r="AT50"/>
  <c r="AX50"/>
  <c r="AY50"/>
  <c r="BF50"/>
  <c r="BH50"/>
  <c r="BP50"/>
  <c r="BR50"/>
  <c r="BT50"/>
  <c r="BZ50"/>
  <c r="CD50"/>
  <c r="CL50"/>
  <c r="CN50"/>
  <c r="CO50"/>
  <c r="R50"/>
  <c r="DV50"/>
  <c r="DW50"/>
  <c r="DX50"/>
  <c r="DY50"/>
  <c r="DZ50"/>
  <c r="EA50"/>
  <c r="EB50"/>
  <c r="A51"/>
  <c r="AL51"/>
  <c r="AE51"/>
  <c r="AG51"/>
  <c r="AH51"/>
  <c r="AN51"/>
  <c r="AP51"/>
  <c r="AU51"/>
  <c r="AW51"/>
  <c r="AZ51"/>
  <c r="BA51"/>
  <c r="BF51"/>
  <c r="BI51"/>
  <c r="BM51"/>
  <c r="BP51"/>
  <c r="BR51"/>
  <c r="BS51"/>
  <c r="BY51"/>
  <c r="CA51"/>
  <c r="CF51"/>
  <c r="CH51"/>
  <c r="CJ51"/>
  <c r="CK51"/>
  <c r="CQ51"/>
  <c r="CS51"/>
  <c r="R51"/>
  <c r="DV51"/>
  <c r="DW51"/>
  <c r="DX51"/>
  <c r="DY51"/>
  <c r="DZ51"/>
  <c r="EA51"/>
  <c r="EB51"/>
  <c r="A52"/>
  <c r="AF52"/>
  <c r="AH52"/>
  <c r="AL52"/>
  <c r="AO52"/>
  <c r="AQ52"/>
  <c r="AR52"/>
  <c r="AV52"/>
  <c r="AX52"/>
  <c r="AZ52"/>
  <c r="BE52"/>
  <c r="BG52"/>
  <c r="BI52"/>
  <c r="BJ52"/>
  <c r="BN52"/>
  <c r="BP52"/>
  <c r="BR52"/>
  <c r="BW52"/>
  <c r="BY52"/>
  <c r="CB52"/>
  <c r="CC52"/>
  <c r="CF52"/>
  <c r="CH52"/>
  <c r="CK52"/>
  <c r="CO52"/>
  <c r="CR52"/>
  <c r="CT52"/>
  <c r="CU52"/>
  <c r="R52"/>
  <c r="DV52"/>
  <c r="DW52"/>
  <c r="DX52"/>
  <c r="DY52"/>
  <c r="DZ52"/>
  <c r="EA52"/>
  <c r="EB52"/>
  <c r="A53"/>
  <c r="AD53"/>
  <c r="AE53"/>
  <c r="AF53"/>
  <c r="AG53"/>
  <c r="AH53"/>
  <c r="AJ53"/>
  <c r="AK53"/>
  <c r="AL53"/>
  <c r="AM53"/>
  <c r="AN53"/>
  <c r="AO53"/>
  <c r="AP53"/>
  <c r="AR53"/>
  <c r="AS53"/>
  <c r="AT53"/>
  <c r="AU53"/>
  <c r="AV53"/>
  <c r="BF53"/>
  <c r="BP53"/>
  <c r="BZ53"/>
  <c r="CJ53"/>
  <c r="CT53"/>
  <c r="DR53"/>
  <c r="DS53"/>
  <c r="AW53"/>
  <c r="AX53"/>
  <c r="AZ53"/>
  <c r="BA53"/>
  <c r="BB53"/>
  <c r="BC53"/>
  <c r="BD53"/>
  <c r="BE53"/>
  <c r="BH53"/>
  <c r="BI53"/>
  <c r="BJ53"/>
  <c r="BT53"/>
  <c r="CD53"/>
  <c r="CN53"/>
  <c r="DF53"/>
  <c r="DG53"/>
  <c r="BK53"/>
  <c r="BL53"/>
  <c r="BM53"/>
  <c r="BN53"/>
  <c r="BQ53"/>
  <c r="BR53"/>
  <c r="BS53"/>
  <c r="BU53"/>
  <c r="BV53"/>
  <c r="BX53"/>
  <c r="BY53"/>
  <c r="CA53"/>
  <c r="CB53"/>
  <c r="CC53"/>
  <c r="CF53"/>
  <c r="CG53"/>
  <c r="CH53"/>
  <c r="CI53"/>
  <c r="CK53"/>
  <c r="CL53"/>
  <c r="CO53"/>
  <c r="CP53"/>
  <c r="CQ53"/>
  <c r="CR53"/>
  <c r="CS53"/>
  <c r="R53"/>
  <c r="DV53"/>
  <c r="DW53"/>
  <c r="DX53"/>
  <c r="DY53"/>
  <c r="DZ53"/>
  <c r="EA53"/>
  <c r="EB53"/>
  <c r="A54"/>
  <c r="AD54"/>
  <c r="AF54"/>
  <c r="AG54"/>
  <c r="AH54"/>
  <c r="AI54"/>
  <c r="AJ54"/>
  <c r="AT54"/>
  <c r="BD54"/>
  <c r="BN54"/>
  <c r="BX54"/>
  <c r="CH54"/>
  <c r="CR54"/>
  <c r="DN54"/>
  <c r="DO54"/>
  <c r="AK54"/>
  <c r="AL54"/>
  <c r="AN54"/>
  <c r="AO54"/>
  <c r="AP54"/>
  <c r="AZ54"/>
  <c r="BJ54"/>
  <c r="BT54"/>
  <c r="CD54"/>
  <c r="CN54"/>
  <c r="DF54"/>
  <c r="DG54"/>
  <c r="AQ54"/>
  <c r="AR54"/>
  <c r="AS54"/>
  <c r="AV54"/>
  <c r="AW54"/>
  <c r="AX54"/>
  <c r="AY54"/>
  <c r="BA54"/>
  <c r="BB54"/>
  <c r="BE54"/>
  <c r="BF54"/>
  <c r="BG54"/>
  <c r="BH54"/>
  <c r="BI54"/>
  <c r="BL54"/>
  <c r="BM54"/>
  <c r="BO54"/>
  <c r="BP54"/>
  <c r="BQ54"/>
  <c r="BR54"/>
  <c r="BU54"/>
  <c r="BV54"/>
  <c r="BW54"/>
  <c r="BY54"/>
  <c r="BZ54"/>
  <c r="CB54"/>
  <c r="CC54"/>
  <c r="CE54"/>
  <c r="CF54"/>
  <c r="CG54"/>
  <c r="CJ54"/>
  <c r="CK54"/>
  <c r="CL54"/>
  <c r="CM54"/>
  <c r="CO54"/>
  <c r="CP54"/>
  <c r="CS54"/>
  <c r="CT54"/>
  <c r="CU54"/>
  <c r="R54"/>
  <c r="DJ54"/>
  <c r="DK54"/>
  <c r="DV54"/>
  <c r="DW54"/>
  <c r="DX54"/>
  <c r="DY54"/>
  <c r="DZ54"/>
  <c r="EA54"/>
  <c r="EB54"/>
  <c r="A55"/>
  <c r="AD55"/>
  <c r="AE55"/>
  <c r="AF55"/>
  <c r="AG55"/>
  <c r="AH55"/>
  <c r="AJ55"/>
  <c r="AK55"/>
  <c r="AL55"/>
  <c r="AN55"/>
  <c r="AO55"/>
  <c r="AP55"/>
  <c r="AR55"/>
  <c r="AS55"/>
  <c r="AT55"/>
  <c r="AU55"/>
  <c r="AW55"/>
  <c r="AX55"/>
  <c r="AZ55"/>
  <c r="BA55"/>
  <c r="BB55"/>
  <c r="BC55"/>
  <c r="BD55"/>
  <c r="BF55"/>
  <c r="BH55"/>
  <c r="BI55"/>
  <c r="BJ55"/>
  <c r="BK55"/>
  <c r="BL55"/>
  <c r="BM55"/>
  <c r="BP55"/>
  <c r="BQ55"/>
  <c r="BR55"/>
  <c r="BS55"/>
  <c r="BT55"/>
  <c r="BU55"/>
  <c r="BV55"/>
  <c r="BY55"/>
  <c r="BZ55"/>
  <c r="CA55"/>
  <c r="CB55"/>
  <c r="CC55"/>
  <c r="CD55"/>
  <c r="CE55"/>
  <c r="CG55"/>
  <c r="CH55"/>
  <c r="CI55"/>
  <c r="CJ55"/>
  <c r="CK55"/>
  <c r="CL55"/>
  <c r="CM55"/>
  <c r="CO55"/>
  <c r="CP55"/>
  <c r="CQ55"/>
  <c r="CR55"/>
  <c r="CS55"/>
  <c r="CT55"/>
  <c r="CU55"/>
  <c r="R55"/>
  <c r="DV55"/>
  <c r="DW55"/>
  <c r="DX55"/>
  <c r="DY55"/>
  <c r="DZ55"/>
  <c r="EA55"/>
  <c r="EB55"/>
  <c r="A15"/>
  <c r="BB15"/>
  <c r="BZ15"/>
  <c r="F15" i="4"/>
  <c r="A14" i="1"/>
  <c r="AH14"/>
  <c r="AD14"/>
  <c r="AF14"/>
  <c r="AG14"/>
  <c r="AJ14"/>
  <c r="AK14"/>
  <c r="AL14"/>
  <c r="AN14"/>
  <c r="AO14"/>
  <c r="AR14"/>
  <c r="AS14"/>
  <c r="AT14"/>
  <c r="AV14"/>
  <c r="AW14"/>
  <c r="AZ14"/>
  <c r="BA14"/>
  <c r="BB14"/>
  <c r="BD14"/>
  <c r="BE14"/>
  <c r="BH14"/>
  <c r="BI14"/>
  <c r="BJ14"/>
  <c r="BL14"/>
  <c r="BM14"/>
  <c r="BP14"/>
  <c r="BQ14"/>
  <c r="BR14"/>
  <c r="BT14"/>
  <c r="BU14"/>
  <c r="BX14"/>
  <c r="BY14"/>
  <c r="BZ14"/>
  <c r="CB14"/>
  <c r="CC14"/>
  <c r="CF14"/>
  <c r="CG14"/>
  <c r="CH14"/>
  <c r="CJ14"/>
  <c r="CK14"/>
  <c r="CN14"/>
  <c r="CO14"/>
  <c r="CP14"/>
  <c r="CR14"/>
  <c r="CS14"/>
  <c r="F14" i="4"/>
  <c r="A13" i="1"/>
  <c r="AD13"/>
  <c r="AE13"/>
  <c r="AF13"/>
  <c r="AG13"/>
  <c r="AH13"/>
  <c r="AI13"/>
  <c r="AJ13"/>
  <c r="AK13"/>
  <c r="AM13"/>
  <c r="AW13"/>
  <c r="BG13"/>
  <c r="BQ13"/>
  <c r="CA13"/>
  <c r="CK13"/>
  <c r="CU13"/>
  <c r="DT13"/>
  <c r="DU13"/>
  <c r="AN13"/>
  <c r="AO13"/>
  <c r="AP13"/>
  <c r="AQ13"/>
  <c r="AR13"/>
  <c r="AS13"/>
  <c r="AU13"/>
  <c r="AV13"/>
  <c r="AX13"/>
  <c r="AY13"/>
  <c r="AZ13"/>
  <c r="BA13"/>
  <c r="BC13"/>
  <c r="BD13"/>
  <c r="BE13"/>
  <c r="BO13"/>
  <c r="BY13"/>
  <c r="CI13"/>
  <c r="CS13"/>
  <c r="DP13"/>
  <c r="BF13"/>
  <c r="BH13"/>
  <c r="BI13"/>
  <c r="BK13"/>
  <c r="BL13"/>
  <c r="BM13"/>
  <c r="BN13"/>
  <c r="BP13"/>
  <c r="BS13"/>
  <c r="BT13"/>
  <c r="BU13"/>
  <c r="BV13"/>
  <c r="BW13"/>
  <c r="BX13"/>
  <c r="CB13"/>
  <c r="CC13"/>
  <c r="CD13"/>
  <c r="CE13"/>
  <c r="CF13"/>
  <c r="CG13"/>
  <c r="CJ13"/>
  <c r="CL13"/>
  <c r="CM13"/>
  <c r="CN13"/>
  <c r="CO13"/>
  <c r="CQ13"/>
  <c r="CR13"/>
  <c r="CT13"/>
  <c r="F13" i="4"/>
  <c r="A12" i="1"/>
  <c r="AF12"/>
  <c r="AD12"/>
  <c r="AE12"/>
  <c r="AH12"/>
  <c r="AI12"/>
  <c r="AJ12"/>
  <c r="AK12"/>
  <c r="AL12"/>
  <c r="AM12"/>
  <c r="AP12"/>
  <c r="AQ12"/>
  <c r="AR12"/>
  <c r="AS12"/>
  <c r="AT12"/>
  <c r="AU12"/>
  <c r="AX12"/>
  <c r="AY12"/>
  <c r="AZ12"/>
  <c r="BA12"/>
  <c r="BB12"/>
  <c r="BC12"/>
  <c r="BF12"/>
  <c r="BG12"/>
  <c r="BH12"/>
  <c r="BI12"/>
  <c r="BJ12"/>
  <c r="BK12"/>
  <c r="BN12"/>
  <c r="BO12"/>
  <c r="BP12"/>
  <c r="BQ12"/>
  <c r="BR12"/>
  <c r="BS12"/>
  <c r="BV12"/>
  <c r="BW12"/>
  <c r="BX12"/>
  <c r="BY12"/>
  <c r="BZ12"/>
  <c r="CA12"/>
  <c r="CD12"/>
  <c r="CE12"/>
  <c r="CF12"/>
  <c r="CG12"/>
  <c r="CH12"/>
  <c r="CI12"/>
  <c r="CL12"/>
  <c r="CM12"/>
  <c r="CN12"/>
  <c r="CO12"/>
  <c r="CP12"/>
  <c r="CQ12"/>
  <c r="CT12"/>
  <c r="CU12"/>
  <c r="F12" i="4"/>
  <c r="A11" i="1"/>
  <c r="AE11"/>
  <c r="AD11"/>
  <c r="AK11"/>
  <c r="AO11"/>
  <c r="AP11"/>
  <c r="AS11"/>
  <c r="AT11"/>
  <c r="BB11"/>
  <c r="BE11"/>
  <c r="BF11"/>
  <c r="BJ11"/>
  <c r="BK11"/>
  <c r="BR11"/>
  <c r="BV11"/>
  <c r="BY11"/>
  <c r="CA11"/>
  <c r="CC11"/>
  <c r="CI11"/>
  <c r="CO11"/>
  <c r="CP11"/>
  <c r="CQ11"/>
  <c r="CS11"/>
  <c r="F11" i="4"/>
  <c r="A10" i="1"/>
  <c r="AF10"/>
  <c r="AJ10"/>
  <c r="AV10"/>
  <c r="AW10"/>
  <c r="BA10"/>
  <c r="BM10"/>
  <c r="BN10"/>
  <c r="BQ10"/>
  <c r="CC10"/>
  <c r="CD10"/>
  <c r="CJ10"/>
  <c r="CT10"/>
  <c r="F10" i="4"/>
  <c r="A9" i="1"/>
  <c r="AE9"/>
  <c r="AI9"/>
  <c r="AM9"/>
  <c r="AN9"/>
  <c r="AQ9"/>
  <c r="AR9"/>
  <c r="AU9"/>
  <c r="AZ9"/>
  <c r="BC9"/>
  <c r="BD9"/>
  <c r="BH9"/>
  <c r="BI9"/>
  <c r="BL9"/>
  <c r="BP9"/>
  <c r="BT9"/>
  <c r="BW9"/>
  <c r="BY9"/>
  <c r="CA9"/>
  <c r="CB9"/>
  <c r="CG9"/>
  <c r="CM9"/>
  <c r="CN9"/>
  <c r="CO9"/>
  <c r="CQ9"/>
  <c r="CU9"/>
  <c r="J11" i="5"/>
  <c r="A8" i="1"/>
  <c r="AD8"/>
  <c r="AH8"/>
  <c r="AT8"/>
  <c r="AU8"/>
  <c r="BA8"/>
  <c r="BK8"/>
  <c r="BM8"/>
  <c r="BQ8"/>
  <c r="CA8"/>
  <c r="CC8"/>
  <c r="CH8"/>
  <c r="CS8"/>
  <c r="CT8"/>
  <c r="A7"/>
  <c r="AG7"/>
  <c r="AH7"/>
  <c r="AK7"/>
  <c r="AN7"/>
  <c r="AO7"/>
  <c r="AP7"/>
  <c r="AS7"/>
  <c r="AV7"/>
  <c r="AX7"/>
  <c r="AZ7"/>
  <c r="BA7"/>
  <c r="BD7"/>
  <c r="BF7"/>
  <c r="BH7"/>
  <c r="BL7"/>
  <c r="BM7"/>
  <c r="BN7"/>
  <c r="BP7"/>
  <c r="BT7"/>
  <c r="BU7"/>
  <c r="BX7"/>
  <c r="BY7"/>
  <c r="CB7"/>
  <c r="CC7"/>
  <c r="CF7"/>
  <c r="CG7"/>
  <c r="CK7"/>
  <c r="CL7"/>
  <c r="CN7"/>
  <c r="CO7"/>
  <c r="CS7"/>
  <c r="CT7"/>
  <c r="F7" i="4"/>
  <c r="A6" i="1"/>
  <c r="AI6"/>
  <c r="AU6"/>
  <c r="CB6"/>
  <c r="CG6"/>
  <c r="CU6"/>
  <c r="F6" i="4"/>
  <c r="Q25" i="10"/>
  <c r="Q24"/>
  <c r="Q23"/>
  <c r="Q22"/>
  <c r="Q21"/>
  <c r="Q20"/>
  <c r="Q19"/>
  <c r="Q18"/>
  <c r="Q17"/>
  <c r="A16"/>
  <c r="R15" i="1"/>
  <c r="R14"/>
  <c r="R13"/>
  <c r="R12"/>
  <c r="R11"/>
  <c r="R10"/>
  <c r="R7"/>
  <c r="E36" i="8"/>
  <c r="A15" i="10"/>
  <c r="A14"/>
  <c r="A13"/>
  <c r="A12"/>
  <c r="A11"/>
  <c r="A10"/>
  <c r="A9"/>
  <c r="A8"/>
  <c r="A7"/>
  <c r="A6"/>
  <c r="C25"/>
  <c r="C24"/>
  <c r="C23"/>
  <c r="C22"/>
  <c r="C21"/>
  <c r="C20"/>
  <c r="C19"/>
  <c r="C18"/>
  <c r="C17"/>
  <c r="G15" i="4"/>
  <c r="G14"/>
  <c r="G13"/>
  <c r="G12"/>
  <c r="G11"/>
  <c r="G10"/>
  <c r="G9"/>
  <c r="G8"/>
  <c r="G7"/>
  <c r="G6"/>
  <c r="H15"/>
  <c r="H14"/>
  <c r="H13"/>
  <c r="H12"/>
  <c r="H11"/>
  <c r="H10"/>
  <c r="H9"/>
  <c r="H8"/>
  <c r="H7"/>
  <c r="H6"/>
  <c r="E37" i="8"/>
  <c r="E53"/>
  <c r="E9"/>
  <c r="E25"/>
  <c r="E19"/>
  <c r="E47"/>
  <c r="D47"/>
  <c r="E46"/>
  <c r="D46"/>
  <c r="E45"/>
  <c r="D45"/>
  <c r="E44"/>
  <c r="D44"/>
  <c r="E43"/>
  <c r="D43"/>
  <c r="D42"/>
  <c r="E42"/>
  <c r="E41"/>
  <c r="D19"/>
  <c r="E18"/>
  <c r="D18"/>
  <c r="E17"/>
  <c r="D17"/>
  <c r="E16"/>
  <c r="D16"/>
  <c r="E15"/>
  <c r="D15"/>
  <c r="E14"/>
  <c r="D14"/>
  <c r="E13"/>
  <c r="E7"/>
  <c r="E35"/>
  <c r="EB7" i="1"/>
  <c r="A6" i="14"/>
  <c r="EB6" i="1"/>
  <c r="EB8"/>
  <c r="A7" i="14"/>
  <c r="A8"/>
  <c r="EB9" i="1"/>
  <c r="A9" i="14"/>
  <c r="A10"/>
  <c r="A11"/>
  <c r="A12"/>
  <c r="A13"/>
  <c r="A14"/>
  <c r="A15"/>
  <c r="A16"/>
  <c r="A17"/>
  <c r="EB10" i="1"/>
  <c r="EB11"/>
  <c r="EB12"/>
  <c r="EB13"/>
  <c r="EB14"/>
  <c r="EB15"/>
  <c r="A18" i="14"/>
  <c r="A19"/>
  <c r="A20"/>
  <c r="A21"/>
  <c r="A22"/>
  <c r="A23"/>
  <c r="A24"/>
  <c r="A25"/>
  <c r="B6" i="10"/>
  <c r="B7"/>
  <c r="B8"/>
  <c r="B10"/>
  <c r="B11"/>
  <c r="S11"/>
  <c r="B12"/>
  <c r="B13"/>
  <c r="B14"/>
  <c r="B16"/>
  <c r="S16"/>
  <c r="B17"/>
  <c r="B18"/>
  <c r="B19"/>
  <c r="B20"/>
  <c r="B21"/>
  <c r="B22"/>
  <c r="B23"/>
  <c r="B24"/>
  <c r="B25"/>
  <c r="EA6" i="1"/>
  <c r="EA7"/>
  <c r="EA8"/>
  <c r="EA9"/>
  <c r="EA10"/>
  <c r="EA11"/>
  <c r="EA12"/>
  <c r="EA13"/>
  <c r="EA14"/>
  <c r="EA15"/>
  <c r="DZ6"/>
  <c r="DZ7"/>
  <c r="DZ8"/>
  <c r="DZ9"/>
  <c r="DZ10"/>
  <c r="DZ11"/>
  <c r="DZ12"/>
  <c r="DZ13"/>
  <c r="DZ14"/>
  <c r="DZ15"/>
  <c r="DY8"/>
  <c r="DY6"/>
  <c r="DY7"/>
  <c r="DY9"/>
  <c r="DY10"/>
  <c r="DY11"/>
  <c r="DY12"/>
  <c r="DY13"/>
  <c r="DY14"/>
  <c r="DY15"/>
  <c r="DX8"/>
  <c r="DX6"/>
  <c r="DX7"/>
  <c r="DX9"/>
  <c r="DX10"/>
  <c r="DX11"/>
  <c r="DX12"/>
  <c r="DX13"/>
  <c r="DX14"/>
  <c r="DX15"/>
  <c r="DW8"/>
  <c r="DW6"/>
  <c r="DW7"/>
  <c r="DW9"/>
  <c r="DW10"/>
  <c r="DW11"/>
  <c r="DW12"/>
  <c r="DW13"/>
  <c r="DW14"/>
  <c r="DW15"/>
  <c r="DV6"/>
  <c r="DV7"/>
  <c r="DV8"/>
  <c r="DV9"/>
  <c r="DV10"/>
  <c r="DV11"/>
  <c r="DV12"/>
  <c r="DV13"/>
  <c r="DV14"/>
  <c r="DV15"/>
  <c r="A25" i="16"/>
  <c r="A24"/>
  <c r="A23"/>
  <c r="A22"/>
  <c r="A21"/>
  <c r="A20"/>
  <c r="A19"/>
  <c r="A18"/>
  <c r="A17"/>
  <c r="A16"/>
  <c r="A15"/>
  <c r="A14"/>
  <c r="A13"/>
  <c r="A12"/>
  <c r="A11"/>
  <c r="A10"/>
  <c r="A9"/>
  <c r="A8"/>
  <c r="A7"/>
  <c r="A6"/>
  <c r="I5"/>
  <c r="H5"/>
  <c r="G5"/>
  <c r="F5"/>
  <c r="E5"/>
  <c r="D5"/>
  <c r="C5"/>
  <c r="D41" i="8"/>
  <c r="D13"/>
  <c r="I5" i="14"/>
  <c r="H5"/>
  <c r="G5"/>
  <c r="F5"/>
  <c r="E5"/>
  <c r="D5"/>
  <c r="C5"/>
  <c r="P25" i="10"/>
  <c r="P24"/>
  <c r="P23"/>
  <c r="P22"/>
  <c r="P21"/>
  <c r="P20"/>
  <c r="P19"/>
  <c r="P18"/>
  <c r="P17"/>
  <c r="O25"/>
  <c r="O24"/>
  <c r="O23"/>
  <c r="O22"/>
  <c r="O21"/>
  <c r="O20"/>
  <c r="O19"/>
  <c r="O18"/>
  <c r="O17"/>
  <c r="N25"/>
  <c r="N24"/>
  <c r="N23"/>
  <c r="N22"/>
  <c r="N21"/>
  <c r="N20"/>
  <c r="N19"/>
  <c r="N18"/>
  <c r="N17"/>
  <c r="M25"/>
  <c r="M24"/>
  <c r="M23"/>
  <c r="M22"/>
  <c r="M21"/>
  <c r="M20"/>
  <c r="M19"/>
  <c r="M18"/>
  <c r="M17"/>
  <c r="K25"/>
  <c r="K24"/>
  <c r="K23"/>
  <c r="K22"/>
  <c r="K21"/>
  <c r="K20"/>
  <c r="K19"/>
  <c r="K18"/>
  <c r="K17"/>
  <c r="J25"/>
  <c r="J24"/>
  <c r="J23"/>
  <c r="J22"/>
  <c r="J21"/>
  <c r="J20"/>
  <c r="J19"/>
  <c r="J18"/>
  <c r="J17"/>
  <c r="I25"/>
  <c r="I24"/>
  <c r="I23"/>
  <c r="I22"/>
  <c r="I21"/>
  <c r="I20"/>
  <c r="I19"/>
  <c r="I18"/>
  <c r="I17"/>
  <c r="H25"/>
  <c r="H24"/>
  <c r="H23"/>
  <c r="H22"/>
  <c r="H21"/>
  <c r="H20"/>
  <c r="H19"/>
  <c r="H18"/>
  <c r="H17"/>
  <c r="G25"/>
  <c r="G24"/>
  <c r="G23"/>
  <c r="G22"/>
  <c r="G21"/>
  <c r="G20"/>
  <c r="G19"/>
  <c r="G18"/>
  <c r="G17"/>
  <c r="F25"/>
  <c r="F24"/>
  <c r="F23"/>
  <c r="F22"/>
  <c r="F21"/>
  <c r="F20"/>
  <c r="F19"/>
  <c r="F18"/>
  <c r="F17"/>
  <c r="DL13" i="1"/>
  <c r="DM13"/>
  <c r="DQ13"/>
  <c r="E25" i="10"/>
  <c r="E24"/>
  <c r="E23"/>
  <c r="E22"/>
  <c r="E21"/>
  <c r="E20"/>
  <c r="E19"/>
  <c r="E18"/>
  <c r="E17"/>
  <c r="C47" i="8"/>
  <c r="C46"/>
  <c r="C45"/>
  <c r="C44"/>
  <c r="C43"/>
  <c r="C42"/>
  <c r="C41"/>
  <c r="C19"/>
  <c r="C18"/>
  <c r="C17"/>
  <c r="C16"/>
  <c r="C15"/>
  <c r="C14"/>
  <c r="C13"/>
  <c r="DT3" i="1"/>
  <c r="DR3"/>
  <c r="DP3"/>
  <c r="DN3"/>
  <c r="DL3"/>
  <c r="DJ3"/>
  <c r="DH3"/>
  <c r="DF3"/>
  <c r="DD3"/>
  <c r="DB3"/>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DV4"/>
  <c r="DW4"/>
  <c r="DX4"/>
  <c r="DY4"/>
  <c r="DZ4"/>
  <c r="EA4"/>
  <c r="EB4"/>
  <c r="A106" i="7"/>
  <c r="B106"/>
  <c r="A105"/>
  <c r="B105"/>
  <c r="A104"/>
  <c r="B104"/>
  <c r="A103"/>
  <c r="B103"/>
  <c r="A102"/>
  <c r="B102"/>
  <c r="A101"/>
  <c r="B101"/>
  <c r="A100"/>
  <c r="B100"/>
  <c r="A99"/>
  <c r="B99"/>
  <c r="A98"/>
  <c r="B98"/>
  <c r="A97"/>
  <c r="B97"/>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S25" i="10"/>
  <c r="S24"/>
  <c r="S23"/>
  <c r="S22"/>
  <c r="S21"/>
  <c r="S20"/>
  <c r="S19"/>
  <c r="S18"/>
  <c r="S17"/>
  <c r="R25"/>
  <c r="R24"/>
  <c r="R23"/>
  <c r="R22"/>
  <c r="R21"/>
  <c r="R20"/>
  <c r="R19"/>
  <c r="R18"/>
  <c r="R17"/>
  <c r="L17"/>
  <c r="L18"/>
  <c r="L19"/>
  <c r="L20"/>
  <c r="L21"/>
  <c r="L22"/>
  <c r="L23"/>
  <c r="L24"/>
  <c r="L25"/>
  <c r="P5"/>
  <c r="O5"/>
  <c r="N5"/>
  <c r="M5"/>
  <c r="L5"/>
  <c r="K5"/>
  <c r="I5"/>
  <c r="J5"/>
  <c r="H5"/>
  <c r="G5"/>
  <c r="S7"/>
  <c r="S8"/>
  <c r="C8" i="5"/>
  <c r="C9"/>
  <c r="C10"/>
  <c r="C11"/>
  <c r="C12"/>
  <c r="C13"/>
  <c r="C14"/>
  <c r="C15"/>
  <c r="C7"/>
  <c r="C6"/>
  <c r="D26" i="10"/>
  <c r="A25"/>
  <c r="A24"/>
  <c r="A23"/>
  <c r="A22"/>
  <c r="A21"/>
  <c r="A20"/>
  <c r="A19"/>
  <c r="A18"/>
  <c r="A17"/>
  <c r="S13"/>
  <c r="A3" i="7"/>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S10" i="10"/>
  <c r="S14"/>
  <c r="S6"/>
  <c r="S12"/>
  <c r="R6" i="1"/>
  <c r="R8"/>
  <c r="R9"/>
  <c r="D18" i="14"/>
  <c r="D12"/>
  <c r="AR8" i="1"/>
  <c r="BB8"/>
  <c r="BL8"/>
  <c r="BV8"/>
  <c r="CF8"/>
  <c r="CP8"/>
  <c r="DJ8"/>
  <c r="DK8"/>
  <c r="I17" i="14"/>
  <c r="AG6" i="1"/>
  <c r="AQ6"/>
  <c r="BA6"/>
  <c r="BK6"/>
  <c r="BU6"/>
  <c r="CE6"/>
  <c r="CO6"/>
  <c r="DH6"/>
  <c r="DI6"/>
  <c r="AO6"/>
  <c r="AW6"/>
  <c r="BE6"/>
  <c r="BM6"/>
  <c r="CC6"/>
  <c r="CK6"/>
  <c r="CS6"/>
  <c r="AH6"/>
  <c r="AP6"/>
  <c r="AX6"/>
  <c r="BF6"/>
  <c r="BN6"/>
  <c r="BV6"/>
  <c r="CD6"/>
  <c r="CL6"/>
  <c r="CT6"/>
  <c r="AD6"/>
  <c r="AL6"/>
  <c r="AT6"/>
  <c r="BB6"/>
  <c r="BJ6"/>
  <c r="BR6"/>
  <c r="BZ6"/>
  <c r="CH6"/>
  <c r="CP6"/>
  <c r="AJ6"/>
  <c r="BD6"/>
  <c r="BX6"/>
  <c r="CR6"/>
  <c r="DN6"/>
  <c r="DO6"/>
  <c r="AV6"/>
  <c r="BI6"/>
  <c r="BW6"/>
  <c r="CI6"/>
  <c r="AE6"/>
  <c r="AY6"/>
  <c r="BS6"/>
  <c r="CM6"/>
  <c r="DD6"/>
  <c r="DE6"/>
  <c r="AR6"/>
  <c r="BQ6"/>
  <c r="CQ6"/>
  <c r="AF6"/>
  <c r="BO6"/>
  <c r="CF6"/>
  <c r="AK6"/>
  <c r="CJ6"/>
  <c r="AM6"/>
  <c r="BC6"/>
  <c r="BT6"/>
  <c r="AN6"/>
  <c r="BG6"/>
  <c r="CN6"/>
  <c r="BH6"/>
  <c r="BY6"/>
  <c r="AS6"/>
  <c r="DL6"/>
  <c r="DM6"/>
  <c r="CA6"/>
  <c r="G18" i="16"/>
  <c r="AE15" i="1"/>
  <c r="AM15"/>
  <c r="AU15"/>
  <c r="BC15"/>
  <c r="BK15"/>
  <c r="BS15"/>
  <c r="CA15"/>
  <c r="CI15"/>
  <c r="CQ15"/>
  <c r="AF15"/>
  <c r="AN15"/>
  <c r="AV15"/>
  <c r="BD15"/>
  <c r="BL15"/>
  <c r="BT15"/>
  <c r="CB15"/>
  <c r="CJ15"/>
  <c r="CR15"/>
  <c r="AH15"/>
  <c r="AP15"/>
  <c r="AX15"/>
  <c r="BF15"/>
  <c r="BN15"/>
  <c r="BV15"/>
  <c r="CD15"/>
  <c r="CL15"/>
  <c r="CT15"/>
  <c r="AJ15"/>
  <c r="AR15"/>
  <c r="AZ15"/>
  <c r="BH15"/>
  <c r="BP15"/>
  <c r="BX15"/>
  <c r="CF15"/>
  <c r="CN15"/>
  <c r="AG15"/>
  <c r="AW15"/>
  <c r="BM15"/>
  <c r="CC15"/>
  <c r="CS15"/>
  <c r="AI15"/>
  <c r="AY15"/>
  <c r="BO15"/>
  <c r="CE15"/>
  <c r="CU15"/>
  <c r="AQ15"/>
  <c r="BG15"/>
  <c r="BW15"/>
  <c r="CM15"/>
  <c r="AD15"/>
  <c r="BE15"/>
  <c r="CG15"/>
  <c r="AK15"/>
  <c r="BY15"/>
  <c r="DP15"/>
  <c r="DQ15"/>
  <c r="BI15"/>
  <c r="CH15"/>
  <c r="AL15"/>
  <c r="BJ15"/>
  <c r="CK15"/>
  <c r="AO15"/>
  <c r="BQ15"/>
  <c r="CO15"/>
  <c r="AS15"/>
  <c r="BR15"/>
  <c r="CP15"/>
  <c r="AT15"/>
  <c r="BU15"/>
  <c r="BA15"/>
  <c r="O13" i="10"/>
  <c r="AG9" i="1"/>
  <c r="BA9"/>
  <c r="BK9"/>
  <c r="BU9"/>
  <c r="CE9"/>
  <c r="DH9"/>
  <c r="DI9"/>
  <c r="P8" i="10"/>
  <c r="BP6" i="1"/>
  <c r="CN55"/>
  <c r="DF55"/>
  <c r="DG55"/>
  <c r="AT10"/>
  <c r="BD10"/>
  <c r="BX10"/>
  <c r="CH10"/>
  <c r="CR10"/>
  <c r="DN10"/>
  <c r="DO10"/>
  <c r="F23" i="16"/>
  <c r="H18" i="14"/>
  <c r="I8"/>
  <c r="BL6" i="1"/>
  <c r="G10" i="16"/>
  <c r="H15"/>
  <c r="D24"/>
  <c r="H13" i="14"/>
  <c r="AZ6" i="1"/>
  <c r="N9" i="10"/>
  <c r="AI8" i="1"/>
  <c r="AQ8"/>
  <c r="AY8"/>
  <c r="BG8"/>
  <c r="BO8"/>
  <c r="BW8"/>
  <c r="CE8"/>
  <c r="CM8"/>
  <c r="CU8"/>
  <c r="AJ8"/>
  <c r="AZ8"/>
  <c r="BH8"/>
  <c r="BP8"/>
  <c r="BX8"/>
  <c r="CN8"/>
  <c r="AF8"/>
  <c r="AP8"/>
  <c r="BJ8"/>
  <c r="BT8"/>
  <c r="CD8"/>
  <c r="DF8"/>
  <c r="DG8"/>
  <c r="AN8"/>
  <c r="AV8"/>
  <c r="BD8"/>
  <c r="CB8"/>
  <c r="CJ8"/>
  <c r="CR8"/>
  <c r="AK8"/>
  <c r="AW8"/>
  <c r="CI8"/>
  <c r="AE8"/>
  <c r="AS8"/>
  <c r="BE8"/>
  <c r="BR8"/>
  <c r="CQ8"/>
  <c r="AD10"/>
  <c r="AL10"/>
  <c r="BB10"/>
  <c r="BJ10"/>
  <c r="BR10"/>
  <c r="BZ10"/>
  <c r="CP10"/>
  <c r="AE10"/>
  <c r="AM10"/>
  <c r="AU10"/>
  <c r="BC10"/>
  <c r="BK10"/>
  <c r="BS10"/>
  <c r="CA10"/>
  <c r="CI10"/>
  <c r="CQ10"/>
  <c r="AI10"/>
  <c r="AQ10"/>
  <c r="AY10"/>
  <c r="BG10"/>
  <c r="BO10"/>
  <c r="BW10"/>
  <c r="CE10"/>
  <c r="CM10"/>
  <c r="CU10"/>
  <c r="AK10"/>
  <c r="AX10"/>
  <c r="BL10"/>
  <c r="CK10"/>
  <c r="AG10"/>
  <c r="AS10"/>
  <c r="BF10"/>
  <c r="BT10"/>
  <c r="CF10"/>
  <c r="CS10"/>
  <c r="I13" i="16"/>
  <c r="B9" i="10"/>
  <c r="BZ8" i="1"/>
  <c r="BI8"/>
  <c r="F9" i="4"/>
  <c r="F8"/>
  <c r="CI9" i="1"/>
  <c r="BQ9"/>
  <c r="AJ9"/>
  <c r="CB10"/>
  <c r="BI10"/>
  <c r="AR10"/>
  <c r="CK11"/>
  <c r="BS11"/>
  <c r="BC11"/>
  <c r="AL11"/>
  <c r="DN53"/>
  <c r="DO53"/>
  <c r="BM43"/>
  <c r="CO8"/>
  <c r="BY8"/>
  <c r="BF8"/>
  <c r="AO8"/>
  <c r="CO10"/>
  <c r="BY10"/>
  <c r="BH10"/>
  <c r="AP10"/>
  <c r="AZ10"/>
  <c r="CN10"/>
  <c r="DF10"/>
  <c r="DG10"/>
  <c r="DB55"/>
  <c r="DC55"/>
  <c r="DJ53"/>
  <c r="DK53"/>
  <c r="AJ44"/>
  <c r="AR44"/>
  <c r="AZ44"/>
  <c r="BH44"/>
  <c r="BP44"/>
  <c r="BX44"/>
  <c r="CF44"/>
  <c r="CN44"/>
  <c r="AD44"/>
  <c r="AL44"/>
  <c r="AV44"/>
  <c r="BF44"/>
  <c r="BZ44"/>
  <c r="CJ44"/>
  <c r="CT44"/>
  <c r="DR44"/>
  <c r="DS44"/>
  <c r="AT44"/>
  <c r="BB44"/>
  <c r="BJ44"/>
  <c r="BR44"/>
  <c r="CH44"/>
  <c r="CP44"/>
  <c r="AF44"/>
  <c r="AN44"/>
  <c r="BD44"/>
  <c r="BL44"/>
  <c r="BT44"/>
  <c r="CB44"/>
  <c r="CR44"/>
  <c r="AE44"/>
  <c r="AQ44"/>
  <c r="BE44"/>
  <c r="BQ44"/>
  <c r="CD44"/>
  <c r="CQ44"/>
  <c r="AH44"/>
  <c r="AU44"/>
  <c r="BG44"/>
  <c r="BU44"/>
  <c r="CG44"/>
  <c r="AM44"/>
  <c r="AY44"/>
  <c r="BM44"/>
  <c r="BY44"/>
  <c r="CL44"/>
  <c r="AI44"/>
  <c r="BC44"/>
  <c r="BW44"/>
  <c r="CS44"/>
  <c r="AK44"/>
  <c r="CA44"/>
  <c r="CU44"/>
  <c r="AP44"/>
  <c r="BK44"/>
  <c r="CE44"/>
  <c r="AW44"/>
  <c r="BO44"/>
  <c r="CK44"/>
  <c r="AG44"/>
  <c r="BA44"/>
  <c r="CO44"/>
  <c r="DH44"/>
  <c r="DI44"/>
  <c r="BV44"/>
  <c r="AO44"/>
  <c r="CC44"/>
  <c r="BI44"/>
  <c r="AN34"/>
  <c r="AX34"/>
  <c r="BH34"/>
  <c r="BR34"/>
  <c r="CB34"/>
  <c r="DB34"/>
  <c r="DC34"/>
  <c r="B15" i="10"/>
  <c r="G16" i="16"/>
  <c r="AD7" i="1"/>
  <c r="AL7"/>
  <c r="BZ7"/>
  <c r="CJ7"/>
  <c r="DR7"/>
  <c r="DS7"/>
  <c r="AT7"/>
  <c r="BB7"/>
  <c r="BJ7"/>
  <c r="BR7"/>
  <c r="CH7"/>
  <c r="CP7"/>
  <c r="AE7"/>
  <c r="AM7"/>
  <c r="AU7"/>
  <c r="BC7"/>
  <c r="BK7"/>
  <c r="BS7"/>
  <c r="CA7"/>
  <c r="CI7"/>
  <c r="CQ7"/>
  <c r="AI7"/>
  <c r="AQ7"/>
  <c r="AY7"/>
  <c r="BG7"/>
  <c r="BO7"/>
  <c r="BE7"/>
  <c r="DP7"/>
  <c r="DQ7"/>
  <c r="BW7"/>
  <c r="CE7"/>
  <c r="DH7"/>
  <c r="DI7"/>
  <c r="CM7"/>
  <c r="CU7"/>
  <c r="AJ7"/>
  <c r="AW7"/>
  <c r="BI7"/>
  <c r="BV7"/>
  <c r="AF7"/>
  <c r="CD7"/>
  <c r="DF7"/>
  <c r="DG7"/>
  <c r="AR7"/>
  <c r="DJ7"/>
  <c r="DK7"/>
  <c r="BQ7"/>
  <c r="CR7"/>
  <c r="CL8"/>
  <c r="BU8"/>
  <c r="BC8"/>
  <c r="AM8"/>
  <c r="CK8"/>
  <c r="DT8"/>
  <c r="DU8"/>
  <c r="BO9"/>
  <c r="AV9"/>
  <c r="BV10"/>
  <c r="BE10"/>
  <c r="AO10"/>
  <c r="CG11"/>
  <c r="BQ11"/>
  <c r="AX11"/>
  <c r="AG11"/>
  <c r="DH13"/>
  <c r="DI13"/>
  <c r="D13" i="16"/>
  <c r="Q12" i="10"/>
  <c r="BS8" i="1"/>
  <c r="AL8"/>
  <c r="AO9"/>
  <c r="AW9"/>
  <c r="BE9"/>
  <c r="BM9"/>
  <c r="CC9"/>
  <c r="AY9"/>
  <c r="BS9"/>
  <c r="DD9"/>
  <c r="DE9"/>
  <c r="CK9"/>
  <c r="CS9"/>
  <c r="AH9"/>
  <c r="AP9"/>
  <c r="AX9"/>
  <c r="BF9"/>
  <c r="BN9"/>
  <c r="BV9"/>
  <c r="CD9"/>
  <c r="CL9"/>
  <c r="CT9"/>
  <c r="C8" i="16"/>
  <c r="AD9" i="1"/>
  <c r="AL9"/>
  <c r="AT9"/>
  <c r="BB9"/>
  <c r="BJ9"/>
  <c r="BR9"/>
  <c r="BZ9"/>
  <c r="CH9"/>
  <c r="CP9"/>
  <c r="AK9"/>
  <c r="BX9"/>
  <c r="CJ9"/>
  <c r="AF9"/>
  <c r="AS9"/>
  <c r="DL9"/>
  <c r="DM9"/>
  <c r="BG9"/>
  <c r="CF9"/>
  <c r="CR9"/>
  <c r="CL10"/>
  <c r="BU10"/>
  <c r="AN10"/>
  <c r="CD11"/>
  <c r="BN11"/>
  <c r="AW11"/>
  <c r="CM44"/>
  <c r="AF43"/>
  <c r="AN43"/>
  <c r="AV43"/>
  <c r="BD43"/>
  <c r="BL43"/>
  <c r="BT43"/>
  <c r="CB43"/>
  <c r="CJ43"/>
  <c r="CR43"/>
  <c r="AH43"/>
  <c r="AP43"/>
  <c r="AX43"/>
  <c r="BF43"/>
  <c r="BN43"/>
  <c r="BV43"/>
  <c r="CD43"/>
  <c r="CL43"/>
  <c r="CT43"/>
  <c r="AJ43"/>
  <c r="AR43"/>
  <c r="AZ43"/>
  <c r="BH43"/>
  <c r="BP43"/>
  <c r="BX43"/>
  <c r="CF43"/>
  <c r="CN43"/>
  <c r="AD43"/>
  <c r="AQ43"/>
  <c r="BC43"/>
  <c r="BQ43"/>
  <c r="CC43"/>
  <c r="CP43"/>
  <c r="AG43"/>
  <c r="AT43"/>
  <c r="BG43"/>
  <c r="BS43"/>
  <c r="CG43"/>
  <c r="CS43"/>
  <c r="AL43"/>
  <c r="AY43"/>
  <c r="BK43"/>
  <c r="BY43"/>
  <c r="CK43"/>
  <c r="AI43"/>
  <c r="BB43"/>
  <c r="BW43"/>
  <c r="CQ43"/>
  <c r="AK43"/>
  <c r="AU43"/>
  <c r="BE43"/>
  <c r="BO43"/>
  <c r="CI43"/>
  <c r="DP43"/>
  <c r="DQ43"/>
  <c r="BZ43"/>
  <c r="CU43"/>
  <c r="AO43"/>
  <c r="BJ43"/>
  <c r="CE43"/>
  <c r="BA43"/>
  <c r="CO43"/>
  <c r="BI43"/>
  <c r="AE43"/>
  <c r="BU43"/>
  <c r="AM43"/>
  <c r="CA43"/>
  <c r="DR54"/>
  <c r="DS54"/>
  <c r="AV51"/>
  <c r="BZ51"/>
  <c r="CT51"/>
  <c r="DR51"/>
  <c r="DS51"/>
  <c r="J13" i="10"/>
  <c r="CG8" i="1"/>
  <c r="BN8"/>
  <c r="AX8"/>
  <c r="AG8"/>
  <c r="CG10"/>
  <c r="BP10"/>
  <c r="AH10"/>
  <c r="AI11"/>
  <c r="AQ11"/>
  <c r="AY11"/>
  <c r="BG11"/>
  <c r="BO11"/>
  <c r="BW11"/>
  <c r="CE11"/>
  <c r="CM11"/>
  <c r="CU11"/>
  <c r="AJ11"/>
  <c r="AR11"/>
  <c r="AZ11"/>
  <c r="BH11"/>
  <c r="AN11"/>
  <c r="CB11"/>
  <c r="CL11"/>
  <c r="DB11"/>
  <c r="DC11"/>
  <c r="BP11"/>
  <c r="BX11"/>
  <c r="CF11"/>
  <c r="CN11"/>
  <c r="AF11"/>
  <c r="AV11"/>
  <c r="BD11"/>
  <c r="BL11"/>
  <c r="BT11"/>
  <c r="CJ11"/>
  <c r="CR11"/>
  <c r="AM11"/>
  <c r="BA11"/>
  <c r="BM11"/>
  <c r="BZ11"/>
  <c r="AH11"/>
  <c r="AU11"/>
  <c r="BI11"/>
  <c r="DD11"/>
  <c r="DE11"/>
  <c r="BU11"/>
  <c r="CH11"/>
  <c r="CT11"/>
  <c r="DD13"/>
  <c r="DE13"/>
  <c r="BV14"/>
  <c r="DJ14"/>
  <c r="DK14"/>
  <c r="DB53"/>
  <c r="DC53"/>
  <c r="BS44"/>
  <c r="K16" i="10"/>
  <c r="DB54" i="1"/>
  <c r="DC54"/>
  <c r="AE52"/>
  <c r="AM52"/>
  <c r="AU52"/>
  <c r="BC52"/>
  <c r="BK52"/>
  <c r="BS52"/>
  <c r="CA52"/>
  <c r="CI52"/>
  <c r="CQ52"/>
  <c r="AJ52"/>
  <c r="AS52"/>
  <c r="BB52"/>
  <c r="BL52"/>
  <c r="BV52"/>
  <c r="CP52"/>
  <c r="DJ52"/>
  <c r="DK52"/>
  <c r="BU52"/>
  <c r="CD52"/>
  <c r="CM52"/>
  <c r="AK52"/>
  <c r="AT52"/>
  <c r="BD52"/>
  <c r="BM52"/>
  <c r="CE52"/>
  <c r="CN52"/>
  <c r="AD52"/>
  <c r="AN52"/>
  <c r="AW52"/>
  <c r="BF52"/>
  <c r="BO52"/>
  <c r="BX52"/>
  <c r="CG52"/>
  <c r="AG52"/>
  <c r="AP52"/>
  <c r="BT52"/>
  <c r="DF52"/>
  <c r="DG52"/>
  <c r="AY52"/>
  <c r="BH52"/>
  <c r="BQ52"/>
  <c r="BZ52"/>
  <c r="CJ52"/>
  <c r="CS52"/>
  <c r="CO51"/>
  <c r="BV51"/>
  <c r="BD51"/>
  <c r="CT50"/>
  <c r="BX50"/>
  <c r="BB50"/>
  <c r="AR50"/>
  <c r="BL50"/>
  <c r="BV50"/>
  <c r="CF50"/>
  <c r="CP50"/>
  <c r="DJ50"/>
  <c r="DK50"/>
  <c r="DB49"/>
  <c r="DC49"/>
  <c r="CP45"/>
  <c r="BM45"/>
  <c r="AE50"/>
  <c r="AO50"/>
  <c r="BI50"/>
  <c r="BS50"/>
  <c r="CC50"/>
  <c r="CM50"/>
  <c r="DD50"/>
  <c r="DE50"/>
  <c r="AM50"/>
  <c r="AU50"/>
  <c r="BC50"/>
  <c r="BK50"/>
  <c r="CA50"/>
  <c r="CI50"/>
  <c r="CQ50"/>
  <c r="AG50"/>
  <c r="AW50"/>
  <c r="BE50"/>
  <c r="BM50"/>
  <c r="BU50"/>
  <c r="CK50"/>
  <c r="CS50"/>
  <c r="AD50"/>
  <c r="AP50"/>
  <c r="AZ50"/>
  <c r="BJ50"/>
  <c r="AF50"/>
  <c r="DF50"/>
  <c r="DG50"/>
  <c r="AQ50"/>
  <c r="BA50"/>
  <c r="BW50"/>
  <c r="CG50"/>
  <c r="CR50"/>
  <c r="AI50"/>
  <c r="AS50"/>
  <c r="BD50"/>
  <c r="BN50"/>
  <c r="CH50"/>
  <c r="DN50"/>
  <c r="DO50"/>
  <c r="BO50"/>
  <c r="BY50"/>
  <c r="CJ50"/>
  <c r="CU50"/>
  <c r="AK50"/>
  <c r="AV50"/>
  <c r="DR50"/>
  <c r="DS50"/>
  <c r="BG50"/>
  <c r="BQ50"/>
  <c r="CB50"/>
  <c r="AH45"/>
  <c r="AP45"/>
  <c r="AX45"/>
  <c r="BF45"/>
  <c r="AJ45"/>
  <c r="AR45"/>
  <c r="AZ45"/>
  <c r="BH45"/>
  <c r="BP45"/>
  <c r="BX45"/>
  <c r="CF45"/>
  <c r="CN45"/>
  <c r="AD45"/>
  <c r="AN45"/>
  <c r="AY45"/>
  <c r="BI45"/>
  <c r="BS45"/>
  <c r="CC45"/>
  <c r="CM45"/>
  <c r="DD45"/>
  <c r="DE45"/>
  <c r="BJ45"/>
  <c r="CB45"/>
  <c r="CK45"/>
  <c r="CT45"/>
  <c r="AF45"/>
  <c r="AQ45"/>
  <c r="BB45"/>
  <c r="BL45"/>
  <c r="BU45"/>
  <c r="CD45"/>
  <c r="AK45"/>
  <c r="AU45"/>
  <c r="BE45"/>
  <c r="BO45"/>
  <c r="BY45"/>
  <c r="CI45"/>
  <c r="CS45"/>
  <c r="DP45"/>
  <c r="DQ45"/>
  <c r="CH45"/>
  <c r="CQ45"/>
  <c r="AG45"/>
  <c r="AW45"/>
  <c r="BN45"/>
  <c r="CR45"/>
  <c r="AI45"/>
  <c r="BA45"/>
  <c r="BQ45"/>
  <c r="CE45"/>
  <c r="AM45"/>
  <c r="BD45"/>
  <c r="BT45"/>
  <c r="AS45"/>
  <c r="BW45"/>
  <c r="CL45"/>
  <c r="AQ55"/>
  <c r="DH55"/>
  <c r="DI55"/>
  <c r="AI51"/>
  <c r="AQ51"/>
  <c r="AY51"/>
  <c r="AO51"/>
  <c r="CC51"/>
  <c r="CM51"/>
  <c r="DD51"/>
  <c r="DE51"/>
  <c r="BG51"/>
  <c r="BO51"/>
  <c r="BW51"/>
  <c r="CE51"/>
  <c r="CU51"/>
  <c r="AJ51"/>
  <c r="AS51"/>
  <c r="BB51"/>
  <c r="BK51"/>
  <c r="BT51"/>
  <c r="CL51"/>
  <c r="AK51"/>
  <c r="AT51"/>
  <c r="BC51"/>
  <c r="BL51"/>
  <c r="BU51"/>
  <c r="CD51"/>
  <c r="CN51"/>
  <c r="AD51"/>
  <c r="AM51"/>
  <c r="BQ51"/>
  <c r="DT51"/>
  <c r="DU51"/>
  <c r="BE51"/>
  <c r="BN51"/>
  <c r="BX51"/>
  <c r="CG51"/>
  <c r="CP51"/>
  <c r="AF51"/>
  <c r="BJ51"/>
  <c r="DF51"/>
  <c r="DG51"/>
  <c r="AX51"/>
  <c r="BH51"/>
  <c r="CI51"/>
  <c r="CR51"/>
  <c r="DJ49"/>
  <c r="DK49"/>
  <c r="AR46"/>
  <c r="BB46"/>
  <c r="BL46"/>
  <c r="BV46"/>
  <c r="CF46"/>
  <c r="DJ46"/>
  <c r="DK46"/>
  <c r="CA45"/>
  <c r="AV45"/>
  <c r="BZ45"/>
  <c r="DR45"/>
  <c r="DS45"/>
  <c r="AJ34"/>
  <c r="AR34"/>
  <c r="AZ34"/>
  <c r="BP34"/>
  <c r="BX34"/>
  <c r="CF34"/>
  <c r="CN34"/>
  <c r="AE34"/>
  <c r="AW34"/>
  <c r="BF34"/>
  <c r="BO34"/>
  <c r="BY34"/>
  <c r="CH34"/>
  <c r="CQ34"/>
  <c r="AF34"/>
  <c r="AO34"/>
  <c r="BG34"/>
  <c r="BQ34"/>
  <c r="BZ34"/>
  <c r="CI34"/>
  <c r="CR34"/>
  <c r="AK34"/>
  <c r="AV34"/>
  <c r="BJ34"/>
  <c r="BU34"/>
  <c r="CG34"/>
  <c r="CT34"/>
  <c r="AG34"/>
  <c r="AS34"/>
  <c r="BD34"/>
  <c r="CC34"/>
  <c r="CO34"/>
  <c r="AH34"/>
  <c r="AT34"/>
  <c r="BE34"/>
  <c r="BS34"/>
  <c r="CD34"/>
  <c r="CP34"/>
  <c r="AQ34"/>
  <c r="BL34"/>
  <c r="CE34"/>
  <c r="AL34"/>
  <c r="CJ34"/>
  <c r="DR34"/>
  <c r="DS34"/>
  <c r="BC34"/>
  <c r="BW34"/>
  <c r="CS34"/>
  <c r="AM34"/>
  <c r="BI34"/>
  <c r="CA34"/>
  <c r="CU34"/>
  <c r="AI34"/>
  <c r="BN34"/>
  <c r="AP34"/>
  <c r="BT34"/>
  <c r="AY34"/>
  <c r="BB34"/>
  <c r="CK34"/>
  <c r="AU34"/>
  <c r="BA34"/>
  <c r="BK34"/>
  <c r="BM34"/>
  <c r="BV34"/>
  <c r="CM34"/>
  <c r="BT12"/>
  <c r="DF12"/>
  <c r="DG12"/>
  <c r="CL52"/>
  <c r="BA52"/>
  <c r="AI52"/>
  <c r="CB51"/>
  <c r="AR51"/>
  <c r="DJ51"/>
  <c r="DK51"/>
  <c r="CE50"/>
  <c r="AN50"/>
  <c r="AT45"/>
  <c r="AI41"/>
  <c r="BC41"/>
  <c r="BM41"/>
  <c r="BW41"/>
  <c r="CG41"/>
  <c r="CQ41"/>
  <c r="DL41"/>
  <c r="DM41"/>
  <c r="AQ41"/>
  <c r="AY41"/>
  <c r="BG41"/>
  <c r="BO41"/>
  <c r="CE41"/>
  <c r="CM41"/>
  <c r="CU41"/>
  <c r="AK41"/>
  <c r="AT41"/>
  <c r="BL41"/>
  <c r="BU41"/>
  <c r="CD41"/>
  <c r="CN41"/>
  <c r="AD41"/>
  <c r="AM41"/>
  <c r="AW41"/>
  <c r="BQ41"/>
  <c r="CA41"/>
  <c r="CK41"/>
  <c r="DT41"/>
  <c r="DU41"/>
  <c r="AV41"/>
  <c r="BE41"/>
  <c r="BN41"/>
  <c r="BX41"/>
  <c r="CP41"/>
  <c r="AF41"/>
  <c r="AP41"/>
  <c r="AZ41"/>
  <c r="BJ41"/>
  <c r="BT41"/>
  <c r="DF41"/>
  <c r="DG41"/>
  <c r="AO41"/>
  <c r="AX41"/>
  <c r="BH41"/>
  <c r="BZ41"/>
  <c r="CI41"/>
  <c r="CR41"/>
  <c r="AG41"/>
  <c r="AU41"/>
  <c r="BY41"/>
  <c r="CL41"/>
  <c r="AH41"/>
  <c r="BK41"/>
  <c r="CO41"/>
  <c r="AJ41"/>
  <c r="CB41"/>
  <c r="BD41"/>
  <c r="BS41"/>
  <c r="CH41"/>
  <c r="AE41"/>
  <c r="BI41"/>
  <c r="AL41"/>
  <c r="BP41"/>
  <c r="DR41"/>
  <c r="DS41"/>
  <c r="CS41"/>
  <c r="AR41"/>
  <c r="BA41"/>
  <c r="CC41"/>
  <c r="BH38"/>
  <c r="DB38"/>
  <c r="DC38"/>
  <c r="DD38"/>
  <c r="DE38"/>
  <c r="CQ14"/>
  <c r="CI14"/>
  <c r="CA14"/>
  <c r="BS14"/>
  <c r="BK14"/>
  <c r="BC14"/>
  <c r="AU14"/>
  <c r="AM14"/>
  <c r="AE14"/>
  <c r="AY14"/>
  <c r="CM14"/>
  <c r="DD14"/>
  <c r="DE14"/>
  <c r="CJ48"/>
  <c r="BW48"/>
  <c r="BI48"/>
  <c r="AU48"/>
  <c r="CL47"/>
  <c r="BW47"/>
  <c r="BI47"/>
  <c r="AU47"/>
  <c r="CM46"/>
  <c r="BX46"/>
  <c r="BI46"/>
  <c r="AU46"/>
  <c r="AF48"/>
  <c r="AN48"/>
  <c r="AX48"/>
  <c r="CB48"/>
  <c r="DB48"/>
  <c r="DC48"/>
  <c r="AV48"/>
  <c r="BD48"/>
  <c r="BL48"/>
  <c r="AE48"/>
  <c r="AI48"/>
  <c r="AK48"/>
  <c r="AL48"/>
  <c r="AM48"/>
  <c r="AO48"/>
  <c r="AR48"/>
  <c r="AT48"/>
  <c r="AZ48"/>
  <c r="BA48"/>
  <c r="BB48"/>
  <c r="BC48"/>
  <c r="BG48"/>
  <c r="BJ48"/>
  <c r="BM48"/>
  <c r="BO48"/>
  <c r="BP48"/>
  <c r="BQ48"/>
  <c r="BS48"/>
  <c r="BU48"/>
  <c r="BX48"/>
  <c r="CA48"/>
  <c r="CC48"/>
  <c r="CD48"/>
  <c r="CF48"/>
  <c r="CI48"/>
  <c r="CK48"/>
  <c r="CN48"/>
  <c r="CO48"/>
  <c r="CP48"/>
  <c r="CQ48"/>
  <c r="CS48"/>
  <c r="CV48"/>
  <c r="DJ48"/>
  <c r="DK48"/>
  <c r="DH48"/>
  <c r="DI48"/>
  <c r="AJ47"/>
  <c r="AR47"/>
  <c r="AZ47"/>
  <c r="BJ47"/>
  <c r="CD47"/>
  <c r="CN47"/>
  <c r="DF47"/>
  <c r="DG47"/>
  <c r="BH47"/>
  <c r="BP47"/>
  <c r="BX47"/>
  <c r="CF47"/>
  <c r="AH47"/>
  <c r="AQ47"/>
  <c r="BA47"/>
  <c r="BU47"/>
  <c r="CE47"/>
  <c r="DH47"/>
  <c r="DI47"/>
  <c r="BS47"/>
  <c r="CB47"/>
  <c r="CK47"/>
  <c r="CT47"/>
  <c r="AK47"/>
  <c r="AT47"/>
  <c r="BC47"/>
  <c r="CQ47"/>
  <c r="DL47"/>
  <c r="DM47"/>
  <c r="BL47"/>
  <c r="CM47"/>
  <c r="AE47"/>
  <c r="AN47"/>
  <c r="DB47"/>
  <c r="DC47"/>
  <c r="AW47"/>
  <c r="BF47"/>
  <c r="BO47"/>
  <c r="BY47"/>
  <c r="CH47"/>
  <c r="AF46"/>
  <c r="AZ46"/>
  <c r="BJ46"/>
  <c r="BT46"/>
  <c r="CD46"/>
  <c r="CN46"/>
  <c r="DF46"/>
  <c r="DG46"/>
  <c r="AN46"/>
  <c r="AX46"/>
  <c r="CB46"/>
  <c r="CL46"/>
  <c r="DB46"/>
  <c r="DC46"/>
  <c r="AV46"/>
  <c r="BD46"/>
  <c r="CJ46"/>
  <c r="CR46"/>
  <c r="AT46"/>
  <c r="CH46"/>
  <c r="DN46"/>
  <c r="DO46"/>
  <c r="AI46"/>
  <c r="BA46"/>
  <c r="CE46"/>
  <c r="DH46"/>
  <c r="DI46"/>
  <c r="BS46"/>
  <c r="CC46"/>
  <c r="CU46"/>
  <c r="AK46"/>
  <c r="BC46"/>
  <c r="BM46"/>
  <c r="AE46"/>
  <c r="AO46"/>
  <c r="BG46"/>
  <c r="BP46"/>
  <c r="BY46"/>
  <c r="CQ46"/>
  <c r="BP38"/>
  <c r="DR38"/>
  <c r="DS38"/>
  <c r="CS12"/>
  <c r="CK12"/>
  <c r="CC12"/>
  <c r="BU12"/>
  <c r="BM12"/>
  <c r="DL12"/>
  <c r="DM12"/>
  <c r="BE12"/>
  <c r="DP12"/>
  <c r="DQ12"/>
  <c r="AW12"/>
  <c r="AO12"/>
  <c r="DD12"/>
  <c r="DE12"/>
  <c r="AG12"/>
  <c r="CP13"/>
  <c r="CH13"/>
  <c r="BZ13"/>
  <c r="BR13"/>
  <c r="DB13"/>
  <c r="DC13"/>
  <c r="BJ13"/>
  <c r="DF13"/>
  <c r="DG13"/>
  <c r="BB13"/>
  <c r="DJ13"/>
  <c r="DK13"/>
  <c r="AT13"/>
  <c r="DN13"/>
  <c r="DO13"/>
  <c r="AL13"/>
  <c r="CV13"/>
  <c r="CU14"/>
  <c r="CE14"/>
  <c r="AQ14"/>
  <c r="DH14"/>
  <c r="DI14"/>
  <c r="BW14"/>
  <c r="BO14"/>
  <c r="BG14"/>
  <c r="AI14"/>
  <c r="CF55"/>
  <c r="DJ55"/>
  <c r="DK55"/>
  <c r="BX55"/>
  <c r="BN55"/>
  <c r="DN55"/>
  <c r="DO55"/>
  <c r="BE55"/>
  <c r="AV55"/>
  <c r="DR55"/>
  <c r="DS55"/>
  <c r="AM55"/>
  <c r="AE54"/>
  <c r="AM54"/>
  <c r="AU54"/>
  <c r="CI54"/>
  <c r="DP54"/>
  <c r="DQ54"/>
  <c r="BC54"/>
  <c r="CQ54"/>
  <c r="DL54"/>
  <c r="DM54"/>
  <c r="BK54"/>
  <c r="DH54"/>
  <c r="DI54"/>
  <c r="BS54"/>
  <c r="CA54"/>
  <c r="AI53"/>
  <c r="AQ53"/>
  <c r="CE53"/>
  <c r="DH53"/>
  <c r="DI53"/>
  <c r="AY53"/>
  <c r="CM53"/>
  <c r="DD53"/>
  <c r="DE53"/>
  <c r="BG53"/>
  <c r="CU53"/>
  <c r="DT53"/>
  <c r="DU53"/>
  <c r="BO53"/>
  <c r="DP53"/>
  <c r="DQ53"/>
  <c r="BW53"/>
  <c r="CS47"/>
  <c r="BQ47"/>
  <c r="BB47"/>
  <c r="AM47"/>
  <c r="DT47"/>
  <c r="DU47"/>
  <c r="CT46"/>
  <c r="BQ46"/>
  <c r="AM46"/>
  <c r="BL39"/>
  <c r="DJ39"/>
  <c r="DK39"/>
  <c r="BA37"/>
  <c r="BK37"/>
  <c r="DH37"/>
  <c r="DI37"/>
  <c r="CR12"/>
  <c r="CJ12"/>
  <c r="CB12"/>
  <c r="BL12"/>
  <c r="DJ12"/>
  <c r="DK12"/>
  <c r="BD12"/>
  <c r="AV12"/>
  <c r="DR12"/>
  <c r="DS12"/>
  <c r="AN12"/>
  <c r="DB12"/>
  <c r="DC12"/>
  <c r="CT14"/>
  <c r="CL14"/>
  <c r="CD14"/>
  <c r="BN14"/>
  <c r="DN14"/>
  <c r="DO14"/>
  <c r="BF14"/>
  <c r="AX14"/>
  <c r="DB14"/>
  <c r="DC14"/>
  <c r="AP14"/>
  <c r="DF14"/>
  <c r="DG14"/>
  <c r="AI55"/>
  <c r="BW55"/>
  <c r="DL55"/>
  <c r="DM55"/>
  <c r="AY55"/>
  <c r="DD55"/>
  <c r="DE55"/>
  <c r="BG55"/>
  <c r="BO55"/>
  <c r="DP55"/>
  <c r="DQ55"/>
  <c r="AY49"/>
  <c r="CM49"/>
  <c r="DD49"/>
  <c r="DE49"/>
  <c r="CR47"/>
  <c r="CC47"/>
  <c r="BN47"/>
  <c r="AY47"/>
  <c r="AL47"/>
  <c r="CS46"/>
  <c r="BO46"/>
  <c r="AL46"/>
  <c r="BU27"/>
  <c r="CE27"/>
  <c r="CO27"/>
  <c r="DH27"/>
  <c r="DI27"/>
  <c r="AE42"/>
  <c r="AY42"/>
  <c r="BS42"/>
  <c r="DD42"/>
  <c r="DE42"/>
  <c r="AM42"/>
  <c r="AU42"/>
  <c r="BC42"/>
  <c r="BK42"/>
  <c r="CA42"/>
  <c r="CI42"/>
  <c r="AK42"/>
  <c r="AT42"/>
  <c r="BD42"/>
  <c r="BM42"/>
  <c r="BV42"/>
  <c r="BL42"/>
  <c r="CP42"/>
  <c r="DJ42"/>
  <c r="DK42"/>
  <c r="CE42"/>
  <c r="CN42"/>
  <c r="AP42"/>
  <c r="DF42"/>
  <c r="DG42"/>
  <c r="AD42"/>
  <c r="AN42"/>
  <c r="AW42"/>
  <c r="BF42"/>
  <c r="BO42"/>
  <c r="BX42"/>
  <c r="CG42"/>
  <c r="AG42"/>
  <c r="BH42"/>
  <c r="BQ42"/>
  <c r="BZ42"/>
  <c r="CJ42"/>
  <c r="CR42"/>
  <c r="DH39"/>
  <c r="DI39"/>
  <c r="BR32"/>
  <c r="BA42"/>
  <c r="AL42"/>
  <c r="DR42"/>
  <c r="DS42"/>
  <c r="AY24"/>
  <c r="CM24"/>
  <c r="DD24"/>
  <c r="DE24"/>
  <c r="AJ32"/>
  <c r="AR32"/>
  <c r="AZ32"/>
  <c r="BH32"/>
  <c r="BP32"/>
  <c r="BX32"/>
  <c r="CF32"/>
  <c r="CN32"/>
  <c r="AD32"/>
  <c r="AM32"/>
  <c r="AV32"/>
  <c r="BF32"/>
  <c r="BZ32"/>
  <c r="CJ32"/>
  <c r="CT32"/>
  <c r="DR32"/>
  <c r="DS32"/>
  <c r="BE32"/>
  <c r="BN32"/>
  <c r="BW32"/>
  <c r="CG32"/>
  <c r="CP32"/>
  <c r="AE32"/>
  <c r="AN32"/>
  <c r="AW32"/>
  <c r="BO32"/>
  <c r="BY32"/>
  <c r="CH32"/>
  <c r="CQ32"/>
  <c r="AF32"/>
  <c r="AO32"/>
  <c r="AX32"/>
  <c r="BG32"/>
  <c r="BQ32"/>
  <c r="CI32"/>
  <c r="CR32"/>
  <c r="AG32"/>
  <c r="AT32"/>
  <c r="BJ32"/>
  <c r="BV32"/>
  <c r="CL32"/>
  <c r="AP32"/>
  <c r="BC32"/>
  <c r="BS32"/>
  <c r="CE32"/>
  <c r="CU32"/>
  <c r="AQ32"/>
  <c r="BD32"/>
  <c r="BT32"/>
  <c r="AS32"/>
  <c r="BM32"/>
  <c r="CM32"/>
  <c r="AI32"/>
  <c r="BI32"/>
  <c r="CC32"/>
  <c r="AK32"/>
  <c r="BK32"/>
  <c r="CD32"/>
  <c r="BB32"/>
  <c r="CS32"/>
  <c r="BL32"/>
  <c r="AH32"/>
  <c r="DJ32"/>
  <c r="DK32"/>
  <c r="BU32"/>
  <c r="AU32"/>
  <c r="CB32"/>
  <c r="DT18"/>
  <c r="DU18"/>
  <c r="DD18"/>
  <c r="DE18"/>
  <c r="DH18"/>
  <c r="DI18"/>
  <c r="DL18"/>
  <c r="DM18"/>
  <c r="CU49"/>
  <c r="CE49"/>
  <c r="BW49"/>
  <c r="DL49"/>
  <c r="DM49"/>
  <c r="BO49"/>
  <c r="DP49"/>
  <c r="DQ49"/>
  <c r="BG49"/>
  <c r="DT49"/>
  <c r="DU49"/>
  <c r="AQ49"/>
  <c r="CO42"/>
  <c r="CB42"/>
  <c r="AX42"/>
  <c r="AI42"/>
  <c r="CO32"/>
  <c r="BE30"/>
  <c r="DP30"/>
  <c r="DQ30"/>
  <c r="CR40"/>
  <c r="CH40"/>
  <c r="BY40"/>
  <c r="BO40"/>
  <c r="BE40"/>
  <c r="AS40"/>
  <c r="BC40"/>
  <c r="CQ40"/>
  <c r="DL40"/>
  <c r="DM40"/>
  <c r="AE37"/>
  <c r="BI37"/>
  <c r="BS37"/>
  <c r="CM37"/>
  <c r="DD37"/>
  <c r="DE37"/>
  <c r="AM37"/>
  <c r="AW37"/>
  <c r="CA37"/>
  <c r="DT37"/>
  <c r="DU37"/>
  <c r="AU37"/>
  <c r="BC37"/>
  <c r="CI37"/>
  <c r="CQ37"/>
  <c r="AF37"/>
  <c r="AN37"/>
  <c r="AV37"/>
  <c r="BD37"/>
  <c r="BL37"/>
  <c r="BT37"/>
  <c r="CB37"/>
  <c r="CJ37"/>
  <c r="CR37"/>
  <c r="AH37"/>
  <c r="AR37"/>
  <c r="BB37"/>
  <c r="BN37"/>
  <c r="BX37"/>
  <c r="CH37"/>
  <c r="CT37"/>
  <c r="AD37"/>
  <c r="AP37"/>
  <c r="AZ37"/>
  <c r="BJ37"/>
  <c r="BV37"/>
  <c r="CF37"/>
  <c r="CP37"/>
  <c r="AL37"/>
  <c r="BP37"/>
  <c r="BZ37"/>
  <c r="DR37"/>
  <c r="DS37"/>
  <c r="CD37"/>
  <c r="CS37"/>
  <c r="AI37"/>
  <c r="BY37"/>
  <c r="AJ37"/>
  <c r="AX37"/>
  <c r="BM37"/>
  <c r="CN37"/>
  <c r="CH36"/>
  <c r="BJ36"/>
  <c r="AO36"/>
  <c r="CA31"/>
  <c r="CS29"/>
  <c r="CC36"/>
  <c r="AY36"/>
  <c r="CM36"/>
  <c r="DD36"/>
  <c r="DE36"/>
  <c r="BE36"/>
  <c r="AF36"/>
  <c r="AF31"/>
  <c r="AN31"/>
  <c r="AV31"/>
  <c r="BF31"/>
  <c r="BP31"/>
  <c r="BZ31"/>
  <c r="CJ31"/>
  <c r="CT31"/>
  <c r="DR31"/>
  <c r="DS31"/>
  <c r="BD31"/>
  <c r="BL31"/>
  <c r="BT31"/>
  <c r="CB31"/>
  <c r="CR31"/>
  <c r="AD31"/>
  <c r="AM31"/>
  <c r="AW31"/>
  <c r="BO31"/>
  <c r="BX31"/>
  <c r="CG31"/>
  <c r="CP31"/>
  <c r="AE31"/>
  <c r="AO31"/>
  <c r="AX31"/>
  <c r="BG31"/>
  <c r="BY31"/>
  <c r="CH31"/>
  <c r="CQ31"/>
  <c r="AG31"/>
  <c r="AP31"/>
  <c r="AY31"/>
  <c r="BH31"/>
  <c r="BQ31"/>
  <c r="CI31"/>
  <c r="CS31"/>
  <c r="AH31"/>
  <c r="AT31"/>
  <c r="DN31"/>
  <c r="DO31"/>
  <c r="BJ31"/>
  <c r="BW31"/>
  <c r="CM31"/>
  <c r="AQ31"/>
  <c r="BC31"/>
  <c r="BS31"/>
  <c r="CF31"/>
  <c r="AR31"/>
  <c r="BE31"/>
  <c r="AU31"/>
  <c r="DP31"/>
  <c r="DQ31"/>
  <c r="BU31"/>
  <c r="CK31"/>
  <c r="AI31"/>
  <c r="BB31"/>
  <c r="CC31"/>
  <c r="BR31"/>
  <c r="CO31"/>
  <c r="AZ31"/>
  <c r="BV31"/>
  <c r="AF29"/>
  <c r="AN29"/>
  <c r="AV29"/>
  <c r="BD29"/>
  <c r="BL29"/>
  <c r="BT29"/>
  <c r="CB29"/>
  <c r="CJ29"/>
  <c r="CR29"/>
  <c r="AD29"/>
  <c r="AM29"/>
  <c r="AW29"/>
  <c r="BF29"/>
  <c r="BO29"/>
  <c r="BX29"/>
  <c r="CG29"/>
  <c r="CP29"/>
  <c r="AJ29"/>
  <c r="AT29"/>
  <c r="BE29"/>
  <c r="BP29"/>
  <c r="BZ29"/>
  <c r="CK29"/>
  <c r="CU29"/>
  <c r="AK29"/>
  <c r="AU29"/>
  <c r="BG29"/>
  <c r="BQ29"/>
  <c r="CA29"/>
  <c r="CL29"/>
  <c r="AL29"/>
  <c r="DR29"/>
  <c r="DS29"/>
  <c r="AX29"/>
  <c r="BH29"/>
  <c r="BR29"/>
  <c r="CC29"/>
  <c r="CM29"/>
  <c r="AG29"/>
  <c r="AQ29"/>
  <c r="BA29"/>
  <c r="BK29"/>
  <c r="BV29"/>
  <c r="CF29"/>
  <c r="CQ29"/>
  <c r="AE29"/>
  <c r="AZ29"/>
  <c r="BU29"/>
  <c r="CO29"/>
  <c r="AR29"/>
  <c r="DJ29"/>
  <c r="DK29"/>
  <c r="BM29"/>
  <c r="CH29"/>
  <c r="AS29"/>
  <c r="BN29"/>
  <c r="CI29"/>
  <c r="AY29"/>
  <c r="CD29"/>
  <c r="AI29"/>
  <c r="BW29"/>
  <c r="DL29"/>
  <c r="DM29"/>
  <c r="BS29"/>
  <c r="AO29"/>
  <c r="BL27"/>
  <c r="CP27"/>
  <c r="DJ27"/>
  <c r="DK27"/>
  <c r="DP16"/>
  <c r="DQ16"/>
  <c r="DT16"/>
  <c r="DU16"/>
  <c r="CV16"/>
  <c r="DD16"/>
  <c r="DE16"/>
  <c r="AE40"/>
  <c r="AM40"/>
  <c r="AU40"/>
  <c r="CI40"/>
  <c r="DP40"/>
  <c r="DQ40"/>
  <c r="BK40"/>
  <c r="DH40"/>
  <c r="DI40"/>
  <c r="BS40"/>
  <c r="CA40"/>
  <c r="AF40"/>
  <c r="AN40"/>
  <c r="DB40"/>
  <c r="DC40"/>
  <c r="AV40"/>
  <c r="DR40"/>
  <c r="DS40"/>
  <c r="BD40"/>
  <c r="DN40"/>
  <c r="DO40"/>
  <c r="BL40"/>
  <c r="DJ40"/>
  <c r="DK40"/>
  <c r="BT40"/>
  <c r="BO39"/>
  <c r="DP39"/>
  <c r="DQ39"/>
  <c r="DT38"/>
  <c r="DU38"/>
  <c r="CS36"/>
  <c r="BU36"/>
  <c r="BA36"/>
  <c r="CN31"/>
  <c r="BI31"/>
  <c r="BJ29"/>
  <c r="AI36"/>
  <c r="AQ36"/>
  <c r="BG36"/>
  <c r="BO36"/>
  <c r="BW36"/>
  <c r="CE36"/>
  <c r="CU36"/>
  <c r="AJ36"/>
  <c r="AR36"/>
  <c r="AZ36"/>
  <c r="BH36"/>
  <c r="BP36"/>
  <c r="BX36"/>
  <c r="CF36"/>
  <c r="CN36"/>
  <c r="AL36"/>
  <c r="AV36"/>
  <c r="BF36"/>
  <c r="BR36"/>
  <c r="CB36"/>
  <c r="CL36"/>
  <c r="AH36"/>
  <c r="AT36"/>
  <c r="BD36"/>
  <c r="BN36"/>
  <c r="BZ36"/>
  <c r="CJ36"/>
  <c r="CT36"/>
  <c r="AN36"/>
  <c r="AX36"/>
  <c r="DB36"/>
  <c r="DC36"/>
  <c r="BB36"/>
  <c r="BQ36"/>
  <c r="CD36"/>
  <c r="CR36"/>
  <c r="AG36"/>
  <c r="BK36"/>
  <c r="CO36"/>
  <c r="DH36"/>
  <c r="DI36"/>
  <c r="AW36"/>
  <c r="CA36"/>
  <c r="DT36"/>
  <c r="DU36"/>
  <c r="BY36"/>
  <c r="AK36"/>
  <c r="BL36"/>
  <c r="CP36"/>
  <c r="DR22"/>
  <c r="DS22"/>
  <c r="DB22"/>
  <c r="DC22"/>
  <c r="DF22"/>
  <c r="DG22"/>
  <c r="DJ22"/>
  <c r="DK22"/>
  <c r="AF39"/>
  <c r="BT39"/>
  <c r="DF39"/>
  <c r="DG39"/>
  <c r="AN39"/>
  <c r="AV39"/>
  <c r="BD39"/>
  <c r="BX39"/>
  <c r="CR39"/>
  <c r="DN39"/>
  <c r="DO39"/>
  <c r="CB39"/>
  <c r="CJ39"/>
  <c r="AD39"/>
  <c r="AM39"/>
  <c r="AW39"/>
  <c r="BF39"/>
  <c r="DH38"/>
  <c r="DI38"/>
  <c r="BG33"/>
  <c r="BQ33"/>
  <c r="DT33"/>
  <c r="DU33"/>
  <c r="CT23"/>
  <c r="CU39"/>
  <c r="CL39"/>
  <c r="CC39"/>
  <c r="DD39"/>
  <c r="DE39"/>
  <c r="BR39"/>
  <c r="BH39"/>
  <c r="AX39"/>
  <c r="AL39"/>
  <c r="DR39"/>
  <c r="DS39"/>
  <c r="AU28"/>
  <c r="BE28"/>
  <c r="BY28"/>
  <c r="CI28"/>
  <c r="CS28"/>
  <c r="DP28"/>
  <c r="DQ28"/>
  <c r="AG23"/>
  <c r="AO23"/>
  <c r="AW23"/>
  <c r="BE23"/>
  <c r="BM23"/>
  <c r="BU23"/>
  <c r="CC23"/>
  <c r="CK23"/>
  <c r="CS23"/>
  <c r="AD23"/>
  <c r="AM23"/>
  <c r="AV23"/>
  <c r="BF23"/>
  <c r="BP23"/>
  <c r="BZ23"/>
  <c r="CJ23"/>
  <c r="DR23"/>
  <c r="DS23"/>
  <c r="BO23"/>
  <c r="BX23"/>
  <c r="CG23"/>
  <c r="CP23"/>
  <c r="AE23"/>
  <c r="AN23"/>
  <c r="AX23"/>
  <c r="BG23"/>
  <c r="BY23"/>
  <c r="CH23"/>
  <c r="CQ23"/>
  <c r="AF23"/>
  <c r="AP23"/>
  <c r="AY23"/>
  <c r="BH23"/>
  <c r="BQ23"/>
  <c r="CI23"/>
  <c r="CR23"/>
  <c r="AJ23"/>
  <c r="AS23"/>
  <c r="BB23"/>
  <c r="BK23"/>
  <c r="BT23"/>
  <c r="CD23"/>
  <c r="CM23"/>
  <c r="AH23"/>
  <c r="AZ23"/>
  <c r="BR23"/>
  <c r="AI23"/>
  <c r="BC23"/>
  <c r="BW23"/>
  <c r="DL23"/>
  <c r="DM23"/>
  <c r="BA23"/>
  <c r="BS23"/>
  <c r="CL23"/>
  <c r="AK23"/>
  <c r="BV23"/>
  <c r="CN23"/>
  <c r="AQ23"/>
  <c r="BN23"/>
  <c r="CU23"/>
  <c r="AR23"/>
  <c r="AT23"/>
  <c r="CA23"/>
  <c r="BI23"/>
  <c r="CF23"/>
  <c r="BL23"/>
  <c r="CB23"/>
  <c r="AU23"/>
  <c r="BD23"/>
  <c r="DP20"/>
  <c r="DQ20"/>
  <c r="DT20"/>
  <c r="DU20"/>
  <c r="DH20"/>
  <c r="DI20"/>
  <c r="DR20"/>
  <c r="DS20"/>
  <c r="CV20"/>
  <c r="DF20"/>
  <c r="DG20"/>
  <c r="DP38"/>
  <c r="DQ38"/>
  <c r="AE35"/>
  <c r="AM35"/>
  <c r="CA35"/>
  <c r="DT35"/>
  <c r="DU35"/>
  <c r="AU35"/>
  <c r="CI35"/>
  <c r="CS35"/>
  <c r="DP35"/>
  <c r="DQ35"/>
  <c r="BC35"/>
  <c r="BK35"/>
  <c r="BS35"/>
  <c r="CQ35"/>
  <c r="AF35"/>
  <c r="BT35"/>
  <c r="DF35"/>
  <c r="DG35"/>
  <c r="AN35"/>
  <c r="CB35"/>
  <c r="DB35"/>
  <c r="DC35"/>
  <c r="AV35"/>
  <c r="CJ35"/>
  <c r="DR35"/>
  <c r="DS35"/>
  <c r="BD35"/>
  <c r="CR35"/>
  <c r="DN35"/>
  <c r="DO35"/>
  <c r="BL35"/>
  <c r="DJ35"/>
  <c r="DK35"/>
  <c r="CD28"/>
  <c r="BJ28"/>
  <c r="AO28"/>
  <c r="BI28"/>
  <c r="CC28"/>
  <c r="DD28"/>
  <c r="DE28"/>
  <c r="DE27"/>
  <c r="AE25"/>
  <c r="AM25"/>
  <c r="AU25"/>
  <c r="BC25"/>
  <c r="BK25"/>
  <c r="BS25"/>
  <c r="CA25"/>
  <c r="CI25"/>
  <c r="CQ25"/>
  <c r="AF25"/>
  <c r="AN25"/>
  <c r="AV25"/>
  <c r="BD25"/>
  <c r="BL25"/>
  <c r="BT25"/>
  <c r="CB25"/>
  <c r="CJ25"/>
  <c r="CR25"/>
  <c r="AK25"/>
  <c r="AW25"/>
  <c r="BG25"/>
  <c r="BQ25"/>
  <c r="CC25"/>
  <c r="CM25"/>
  <c r="AD25"/>
  <c r="AQ25"/>
  <c r="BB25"/>
  <c r="BO25"/>
  <c r="BZ25"/>
  <c r="CN25"/>
  <c r="AG25"/>
  <c r="AR25"/>
  <c r="BE25"/>
  <c r="BP25"/>
  <c r="CD25"/>
  <c r="CO25"/>
  <c r="AH25"/>
  <c r="AS25"/>
  <c r="BW25"/>
  <c r="DL25"/>
  <c r="DM25"/>
  <c r="BF25"/>
  <c r="BR25"/>
  <c r="CE25"/>
  <c r="CP25"/>
  <c r="AL25"/>
  <c r="AY25"/>
  <c r="BJ25"/>
  <c r="CH25"/>
  <c r="CU25"/>
  <c r="AJ28"/>
  <c r="AR28"/>
  <c r="AZ28"/>
  <c r="BH28"/>
  <c r="BP28"/>
  <c r="BX28"/>
  <c r="CF28"/>
  <c r="CN28"/>
  <c r="AD28"/>
  <c r="AM28"/>
  <c r="AV28"/>
  <c r="BN28"/>
  <c r="BW28"/>
  <c r="CG28"/>
  <c r="CP28"/>
  <c r="AF28"/>
  <c r="AP28"/>
  <c r="BA28"/>
  <c r="BK28"/>
  <c r="BU28"/>
  <c r="CE28"/>
  <c r="CQ28"/>
  <c r="AG28"/>
  <c r="AQ28"/>
  <c r="DH28"/>
  <c r="DI28"/>
  <c r="BB28"/>
  <c r="BL28"/>
  <c r="BV28"/>
  <c r="CH28"/>
  <c r="CR28"/>
  <c r="AH28"/>
  <c r="AS28"/>
  <c r="BC28"/>
  <c r="BM28"/>
  <c r="DL28"/>
  <c r="DM28"/>
  <c r="AL28"/>
  <c r="AW28"/>
  <c r="BG28"/>
  <c r="BR28"/>
  <c r="CB28"/>
  <c r="CL28"/>
  <c r="AI38"/>
  <c r="DL38"/>
  <c r="DM38"/>
  <c r="AJ38"/>
  <c r="BX38"/>
  <c r="DN38"/>
  <c r="DO38"/>
  <c r="AR38"/>
  <c r="CF38"/>
  <c r="DJ38"/>
  <c r="DK38"/>
  <c r="AZ38"/>
  <c r="CN38"/>
  <c r="DF38"/>
  <c r="DG38"/>
  <c r="CG35"/>
  <c r="BM35"/>
  <c r="BW35"/>
  <c r="DL35"/>
  <c r="DM35"/>
  <c r="BA35"/>
  <c r="AQ35"/>
  <c r="AG35"/>
  <c r="DH35"/>
  <c r="DI35"/>
  <c r="AF33"/>
  <c r="AN33"/>
  <c r="AX33"/>
  <c r="BH33"/>
  <c r="CB33"/>
  <c r="DB33"/>
  <c r="DC33"/>
  <c r="AV33"/>
  <c r="BP33"/>
  <c r="BZ33"/>
  <c r="CJ33"/>
  <c r="DR33"/>
  <c r="DS33"/>
  <c r="BD33"/>
  <c r="BL33"/>
  <c r="DJ33"/>
  <c r="DK33"/>
  <c r="BT33"/>
  <c r="CR33"/>
  <c r="AE33"/>
  <c r="AO33"/>
  <c r="AG33"/>
  <c r="AP33"/>
  <c r="AY33"/>
  <c r="BY33"/>
  <c r="CH33"/>
  <c r="CI33"/>
  <c r="CQ33"/>
  <c r="CS33"/>
  <c r="CV33"/>
  <c r="DN33"/>
  <c r="DO33"/>
  <c r="DL33"/>
  <c r="DM33"/>
  <c r="DH33"/>
  <c r="DI33"/>
  <c r="CK28"/>
  <c r="BQ28"/>
  <c r="DN25"/>
  <c r="DO25"/>
  <c r="BX21"/>
  <c r="DN21"/>
  <c r="DO21"/>
  <c r="DR18"/>
  <c r="DS18"/>
  <c r="DJ18"/>
  <c r="DK18"/>
  <c r="CV18"/>
  <c r="CQ30"/>
  <c r="CE30"/>
  <c r="BU30"/>
  <c r="BK30"/>
  <c r="BA30"/>
  <c r="CO30"/>
  <c r="DH30"/>
  <c r="DI30"/>
  <c r="AP30"/>
  <c r="AF30"/>
  <c r="BJ27"/>
  <c r="AZ27"/>
  <c r="AP27"/>
  <c r="CU26"/>
  <c r="CK26"/>
  <c r="CA26"/>
  <c r="BN26"/>
  <c r="BC26"/>
  <c r="AO26"/>
  <c r="AY26"/>
  <c r="DD26"/>
  <c r="DE26"/>
  <c r="DD22"/>
  <c r="DE22"/>
  <c r="CV22"/>
  <c r="DH22"/>
  <c r="DI22"/>
  <c r="DD20"/>
  <c r="DE20"/>
  <c r="BM17"/>
  <c r="DL17"/>
  <c r="DM17"/>
  <c r="CD30"/>
  <c r="BT30"/>
  <c r="BJ30"/>
  <c r="AY30"/>
  <c r="AO30"/>
  <c r="DD30"/>
  <c r="DE30"/>
  <c r="AF27"/>
  <c r="AN27"/>
  <c r="AV27"/>
  <c r="BD27"/>
  <c r="BX27"/>
  <c r="CR27"/>
  <c r="DN27"/>
  <c r="DO27"/>
  <c r="BT27"/>
  <c r="CB27"/>
  <c r="CJ27"/>
  <c r="AD27"/>
  <c r="AM27"/>
  <c r="AW27"/>
  <c r="BF27"/>
  <c r="BO27"/>
  <c r="DP27"/>
  <c r="DQ27"/>
  <c r="CG27"/>
  <c r="DL27"/>
  <c r="DM27"/>
  <c r="AI26"/>
  <c r="AQ26"/>
  <c r="DH26"/>
  <c r="DI26"/>
  <c r="BG26"/>
  <c r="DT26"/>
  <c r="DU26"/>
  <c r="BO26"/>
  <c r="DP26"/>
  <c r="DQ26"/>
  <c r="BW26"/>
  <c r="AJ26"/>
  <c r="AR26"/>
  <c r="AZ26"/>
  <c r="BH26"/>
  <c r="DB26"/>
  <c r="DC26"/>
  <c r="BP26"/>
  <c r="DR26"/>
  <c r="DS26"/>
  <c r="BX26"/>
  <c r="CF26"/>
  <c r="CN26"/>
  <c r="AF26"/>
  <c r="AP26"/>
  <c r="BB26"/>
  <c r="BL26"/>
  <c r="BV26"/>
  <c r="CP26"/>
  <c r="DJ26"/>
  <c r="DK26"/>
  <c r="CG26"/>
  <c r="AO21"/>
  <c r="CC21"/>
  <c r="DD21"/>
  <c r="DE21"/>
  <c r="AJ30"/>
  <c r="AR30"/>
  <c r="AZ30"/>
  <c r="BH30"/>
  <c r="BP30"/>
  <c r="AV30"/>
  <c r="DR30"/>
  <c r="DS30"/>
  <c r="BX30"/>
  <c r="CF30"/>
  <c r="CN30"/>
  <c r="AD30"/>
  <c r="AM30"/>
  <c r="DT30"/>
  <c r="DU30"/>
  <c r="BN30"/>
  <c r="BW30"/>
  <c r="CG30"/>
  <c r="CP30"/>
  <c r="DB21"/>
  <c r="DC21"/>
  <c r="DB19"/>
  <c r="DC19"/>
  <c r="DN22"/>
  <c r="DO22"/>
  <c r="DN20"/>
  <c r="DO20"/>
  <c r="DH16"/>
  <c r="DI16"/>
  <c r="DL16"/>
  <c r="DM16"/>
  <c r="DF21"/>
  <c r="DG21"/>
  <c r="DL20"/>
  <c r="DM20"/>
  <c r="BU17"/>
  <c r="DH17"/>
  <c r="DI17"/>
  <c r="DN17"/>
  <c r="DO17"/>
  <c r="DF17"/>
  <c r="DG17"/>
  <c r="DJ16"/>
  <c r="DK16"/>
  <c r="CN24"/>
  <c r="CF24"/>
  <c r="BX24"/>
  <c r="BP24"/>
  <c r="DR24"/>
  <c r="DS24"/>
  <c r="BH24"/>
  <c r="DB24"/>
  <c r="DC24"/>
  <c r="AZ24"/>
  <c r="DF24"/>
  <c r="DG24"/>
  <c r="AR24"/>
  <c r="AJ24"/>
  <c r="DN24"/>
  <c r="DO24"/>
  <c r="CP21"/>
  <c r="DJ21"/>
  <c r="DK21"/>
  <c r="CG21"/>
  <c r="BO21"/>
  <c r="BF21"/>
  <c r="AV21"/>
  <c r="AM21"/>
  <c r="CU24"/>
  <c r="CE24"/>
  <c r="BW24"/>
  <c r="DL24"/>
  <c r="DM24"/>
  <c r="BO24"/>
  <c r="DP24"/>
  <c r="DQ24"/>
  <c r="BG24"/>
  <c r="DT24"/>
  <c r="DU24"/>
  <c r="AQ24"/>
  <c r="DH24"/>
  <c r="DI24"/>
  <c r="AG21"/>
  <c r="AW21"/>
  <c r="BE21"/>
  <c r="BM21"/>
  <c r="DL21"/>
  <c r="DM21"/>
  <c r="BU21"/>
  <c r="CK21"/>
  <c r="CS21"/>
  <c r="DR16"/>
  <c r="DS16"/>
  <c r="DB16"/>
  <c r="DC16"/>
  <c r="CS19"/>
  <c r="CK19"/>
  <c r="AW19"/>
  <c r="DT19"/>
  <c r="DU19"/>
  <c r="CC19"/>
  <c r="BU19"/>
  <c r="DH19"/>
  <c r="DI19"/>
  <c r="BM19"/>
  <c r="DL19"/>
  <c r="DM19"/>
  <c r="BE19"/>
  <c r="DP19"/>
  <c r="DQ19"/>
  <c r="AO19"/>
  <c r="CV19"/>
  <c r="CS17"/>
  <c r="CK17"/>
  <c r="AW17"/>
  <c r="DT17"/>
  <c r="DU17"/>
  <c r="CC17"/>
  <c r="AO17"/>
  <c r="BE17"/>
  <c r="CV17"/>
  <c r="DP17"/>
  <c r="DQ17"/>
  <c r="P19"/>
  <c r="P33"/>
  <c r="P17"/>
  <c r="P13"/>
  <c r="P48"/>
  <c r="CV42"/>
  <c r="DB42"/>
  <c r="DC42"/>
  <c r="DD46"/>
  <c r="DE46"/>
  <c r="CV46"/>
  <c r="DD47"/>
  <c r="DE47"/>
  <c r="DH34"/>
  <c r="DI34"/>
  <c r="DT50"/>
  <c r="DU50"/>
  <c r="CV9"/>
  <c r="DB9"/>
  <c r="DC9"/>
  <c r="DD7"/>
  <c r="DE7"/>
  <c r="H10" i="10"/>
  <c r="DN8" i="1"/>
  <c r="DO8"/>
  <c r="K7" i="10"/>
  <c r="P22" i="1"/>
  <c r="DJ28"/>
  <c r="DK28"/>
  <c r="DD17"/>
  <c r="DE17"/>
  <c r="DD19"/>
  <c r="DE19"/>
  <c r="DN23"/>
  <c r="DO23"/>
  <c r="CV23"/>
  <c r="DB23"/>
  <c r="DC23"/>
  <c r="DR36"/>
  <c r="DS36"/>
  <c r="DL37"/>
  <c r="DM37"/>
  <c r="CV21"/>
  <c r="DH21"/>
  <c r="DI21"/>
  <c r="DB27"/>
  <c r="DC27"/>
  <c r="CV27"/>
  <c r="DH25"/>
  <c r="DI25"/>
  <c r="DJ36"/>
  <c r="DK36"/>
  <c r="DD40"/>
  <c r="DE40"/>
  <c r="DN29"/>
  <c r="DO29"/>
  <c r="DF32"/>
  <c r="DG32"/>
  <c r="DN32"/>
  <c r="DO32"/>
  <c r="DH52"/>
  <c r="DI52"/>
  <c r="DN11"/>
  <c r="DO11"/>
  <c r="CV12"/>
  <c r="DN43"/>
  <c r="DO43"/>
  <c r="DH11"/>
  <c r="DI11"/>
  <c r="O15" i="10"/>
  <c r="CV55" i="1"/>
  <c r="DR11"/>
  <c r="DS11"/>
  <c r="I21" i="16"/>
  <c r="D10"/>
  <c r="D15"/>
  <c r="G22" i="14"/>
  <c r="F13" i="16"/>
  <c r="I16"/>
  <c r="DL15" i="1"/>
  <c r="DM15"/>
  <c r="DD15"/>
  <c r="DE15"/>
  <c r="DR6"/>
  <c r="DS6"/>
  <c r="M6" i="10"/>
  <c r="F17" i="14"/>
  <c r="G25"/>
  <c r="H8" i="16"/>
  <c r="F7"/>
  <c r="I12" i="14"/>
  <c r="DT21" i="1"/>
  <c r="DU21"/>
  <c r="DJ24"/>
  <c r="DK24"/>
  <c r="CV30"/>
  <c r="DB30"/>
  <c r="DC30"/>
  <c r="DN30"/>
  <c r="DO30"/>
  <c r="DF27"/>
  <c r="DG27"/>
  <c r="P18"/>
  <c r="DT28"/>
  <c r="DU28"/>
  <c r="DP29"/>
  <c r="DQ29"/>
  <c r="DF29"/>
  <c r="DG29"/>
  <c r="DN37"/>
  <c r="DO37"/>
  <c r="DJ37"/>
  <c r="DK37"/>
  <c r="DP37"/>
  <c r="DQ37"/>
  <c r="DN42"/>
  <c r="DO42"/>
  <c r="DT42"/>
  <c r="DU42"/>
  <c r="DT12"/>
  <c r="DU12"/>
  <c r="O14" i="10"/>
  <c r="DN48" i="1"/>
  <c r="DO48"/>
  <c r="DD41"/>
  <c r="DE41"/>
  <c r="DP34"/>
  <c r="DQ34"/>
  <c r="DF34"/>
  <c r="DG34"/>
  <c r="DD34"/>
  <c r="DE34"/>
  <c r="DN34"/>
  <c r="DO34"/>
  <c r="DN51"/>
  <c r="DO51"/>
  <c r="DH51"/>
  <c r="DI51"/>
  <c r="Q16" i="10"/>
  <c r="DP11" i="1"/>
  <c r="DQ11"/>
  <c r="DL11"/>
  <c r="DM11"/>
  <c r="DJ43"/>
  <c r="DK43"/>
  <c r="M9" i="10"/>
  <c r="DN7" i="1"/>
  <c r="DO7"/>
  <c r="P9" i="10"/>
  <c r="H20" i="16"/>
  <c r="O9" i="10"/>
  <c r="F13" i="14"/>
  <c r="E8"/>
  <c r="G7" i="16"/>
  <c r="E15"/>
  <c r="F10"/>
  <c r="CV14" i="1"/>
  <c r="H22" i="14"/>
  <c r="D23" i="16"/>
  <c r="DR15" i="1"/>
  <c r="DS15"/>
  <c r="F18" i="16"/>
  <c r="N14" i="10"/>
  <c r="N7"/>
  <c r="I10"/>
  <c r="G7"/>
  <c r="J16"/>
  <c r="J14"/>
  <c r="I13"/>
  <c r="J12"/>
  <c r="I11"/>
  <c r="H10" i="14"/>
  <c r="H20"/>
  <c r="G10"/>
  <c r="G20"/>
  <c r="F10"/>
  <c r="F20"/>
  <c r="E10"/>
  <c r="E20"/>
  <c r="D10"/>
  <c r="D20"/>
  <c r="C10"/>
  <c r="C20"/>
  <c r="G22" i="16"/>
  <c r="D19"/>
  <c r="G14"/>
  <c r="D11"/>
  <c r="G6"/>
  <c r="C22"/>
  <c r="C14"/>
  <c r="F13" i="10"/>
  <c r="O16"/>
  <c r="M14"/>
  <c r="N13"/>
  <c r="M12"/>
  <c r="K11"/>
  <c r="J8"/>
  <c r="O8"/>
  <c r="DL8" i="1"/>
  <c r="DM8"/>
  <c r="J7" i="10"/>
  <c r="K6"/>
  <c r="I6" i="14"/>
  <c r="H6"/>
  <c r="G6"/>
  <c r="C6"/>
  <c r="E22" i="16"/>
  <c r="E14"/>
  <c r="E6"/>
  <c r="F11" i="10"/>
  <c r="C23" i="14"/>
  <c r="G25" i="16"/>
  <c r="D22"/>
  <c r="I19"/>
  <c r="G17"/>
  <c r="D14"/>
  <c r="I11"/>
  <c r="G9"/>
  <c r="D6"/>
  <c r="C19"/>
  <c r="C11"/>
  <c r="H14" i="14"/>
  <c r="F7"/>
  <c r="F24"/>
  <c r="E14"/>
  <c r="E24"/>
  <c r="D14"/>
  <c r="D24"/>
  <c r="C14"/>
  <c r="C24"/>
  <c r="I20" i="16"/>
  <c r="H19"/>
  <c r="I12"/>
  <c r="H11"/>
  <c r="C6"/>
  <c r="F9" i="10"/>
  <c r="P16"/>
  <c r="P14"/>
  <c r="O11"/>
  <c r="DF6" i="1"/>
  <c r="DG6"/>
  <c r="G6" i="10"/>
  <c r="L6"/>
  <c r="H23" i="14"/>
  <c r="G23"/>
  <c r="F6"/>
  <c r="F23"/>
  <c r="E6"/>
  <c r="E23"/>
  <c r="D6"/>
  <c r="D23"/>
  <c r="Q11" i="10"/>
  <c r="P13"/>
  <c r="O12"/>
  <c r="P11"/>
  <c r="P10"/>
  <c r="H6"/>
  <c r="E8" i="8"/>
  <c r="I10" i="14"/>
  <c r="I14"/>
  <c r="I19"/>
  <c r="I23"/>
  <c r="H7"/>
  <c r="H24"/>
  <c r="G7"/>
  <c r="G14"/>
  <c r="G24"/>
  <c r="F14"/>
  <c r="E7"/>
  <c r="D7"/>
  <c r="C7"/>
  <c r="F25" i="16"/>
  <c r="F17"/>
  <c r="F9"/>
  <c r="G16" i="10"/>
  <c r="G14"/>
  <c r="DD8" i="1"/>
  <c r="DE8"/>
  <c r="H7" i="10"/>
  <c r="H15" i="14"/>
  <c r="G15"/>
  <c r="F15"/>
  <c r="E15"/>
  <c r="D15"/>
  <c r="C15"/>
  <c r="F16" i="10"/>
  <c r="H16"/>
  <c r="G15"/>
  <c r="H14"/>
  <c r="H13"/>
  <c r="K9"/>
  <c r="I7"/>
  <c r="F19" i="14"/>
  <c r="C11"/>
  <c r="F22" i="16"/>
  <c r="D20"/>
  <c r="I17"/>
  <c r="I14"/>
  <c r="G12"/>
  <c r="G8" i="14"/>
  <c r="E11"/>
  <c r="C21"/>
  <c r="H21" i="16"/>
  <c r="F14"/>
  <c r="I9"/>
  <c r="I6"/>
  <c r="K10" i="10"/>
  <c r="H6" i="16"/>
  <c r="Q13" i="10"/>
  <c r="M10"/>
  <c r="G18" i="14"/>
  <c r="G23" i="16"/>
  <c r="F14" i="10"/>
  <c r="I25" i="16"/>
  <c r="D18"/>
  <c r="G13" i="10"/>
  <c r="I20" i="14"/>
  <c r="F11"/>
  <c r="F20" i="16"/>
  <c r="E10"/>
  <c r="Q9" i="10"/>
  <c r="I16"/>
  <c r="M13"/>
  <c r="G10"/>
  <c r="DT6" i="1"/>
  <c r="DU6"/>
  <c r="N6" i="10"/>
  <c r="H11" i="14"/>
  <c r="F21"/>
  <c r="C19"/>
  <c r="H24" i="16"/>
  <c r="D17"/>
  <c r="H14"/>
  <c r="F12"/>
  <c r="H19" i="14"/>
  <c r="F19" i="16"/>
  <c r="D12"/>
  <c r="C13"/>
  <c r="J15" i="10"/>
  <c r="G9" i="14"/>
  <c r="D8"/>
  <c r="I23" i="16"/>
  <c r="G21"/>
  <c r="H16"/>
  <c r="D9"/>
  <c r="F15" i="10"/>
  <c r="K12"/>
  <c r="G11" i="14"/>
  <c r="D9"/>
  <c r="E21" i="16"/>
  <c r="H13"/>
  <c r="F6"/>
  <c r="D19" i="14"/>
  <c r="I22" i="16"/>
  <c r="E13"/>
  <c r="I9" i="10"/>
  <c r="C9" i="14"/>
  <c r="I7" i="16"/>
  <c r="N16" i="10"/>
  <c r="H8"/>
  <c r="P6"/>
  <c r="I12"/>
  <c r="I15" i="14"/>
  <c r="H21"/>
  <c r="E19"/>
  <c r="E19" i="16"/>
  <c r="M15" i="10"/>
  <c r="I24" i="14"/>
  <c r="E21"/>
  <c r="F11" i="16"/>
  <c r="I11" i="14"/>
  <c r="C8"/>
  <c r="G15" i="16"/>
  <c r="C23"/>
  <c r="J11" i="10"/>
  <c r="H8" i="14"/>
  <c r="D21"/>
  <c r="D25" i="16"/>
  <c r="C21"/>
  <c r="I14" i="10"/>
  <c r="G11"/>
  <c r="G19" i="14"/>
  <c r="F8"/>
  <c r="D11"/>
  <c r="G13" i="16"/>
  <c r="E11"/>
  <c r="C24"/>
  <c r="F12" i="10"/>
  <c r="K14"/>
  <c r="H11"/>
  <c r="H9"/>
  <c r="J6"/>
  <c r="G21" i="14"/>
  <c r="F9"/>
  <c r="D16"/>
  <c r="G20" i="16"/>
  <c r="F18" i="14"/>
  <c r="H22" i="16"/>
  <c r="DP6" i="1"/>
  <c r="DQ6"/>
  <c r="DB6"/>
  <c r="DC6"/>
  <c r="O6" i="10"/>
  <c r="CV6" i="1"/>
  <c r="G17" i="14"/>
  <c r="H25"/>
  <c r="H7" i="16"/>
  <c r="E12"/>
  <c r="DH42" i="1"/>
  <c r="DI42"/>
  <c r="CV51"/>
  <c r="DB51"/>
  <c r="DC51"/>
  <c r="DH50"/>
  <c r="DI50"/>
  <c r="DD44"/>
  <c r="DE44"/>
  <c r="DP25"/>
  <c r="DQ25"/>
  <c r="DH49"/>
  <c r="DI49"/>
  <c r="CV49"/>
  <c r="DB25"/>
  <c r="DC25"/>
  <c r="CV25"/>
  <c r="DD25"/>
  <c r="DE25"/>
  <c r="DF23"/>
  <c r="DG23"/>
  <c r="DN36"/>
  <c r="DO36"/>
  <c r="DD29"/>
  <c r="DE29"/>
  <c r="DJ30"/>
  <c r="DK30"/>
  <c r="DL26"/>
  <c r="DM26"/>
  <c r="P20"/>
  <c r="CV29"/>
  <c r="DB29"/>
  <c r="DC29"/>
  <c r="DF31"/>
  <c r="DG31"/>
  <c r="DH32"/>
  <c r="DI32"/>
  <c r="DD32"/>
  <c r="DE32"/>
  <c r="CV32"/>
  <c r="DB32"/>
  <c r="DC32"/>
  <c r="DT48"/>
  <c r="DU48"/>
  <c r="DL52"/>
  <c r="DM52"/>
  <c r="DT34"/>
  <c r="DU34"/>
  <c r="CV52"/>
  <c r="DB52"/>
  <c r="DC52"/>
  <c r="DF11"/>
  <c r="DG11"/>
  <c r="J9" i="10"/>
  <c r="CV43" i="1"/>
  <c r="DB43"/>
  <c r="DC43"/>
  <c r="N15" i="10"/>
  <c r="DN9" i="1"/>
  <c r="DO9"/>
  <c r="K8" i="10"/>
  <c r="C9" i="16"/>
  <c r="H15" i="10"/>
  <c r="E13" i="14"/>
  <c r="F16"/>
  <c r="I8" i="16"/>
  <c r="H16" i="14"/>
  <c r="DR21" i="1"/>
  <c r="DS21"/>
  <c r="DF26"/>
  <c r="DG26"/>
  <c r="DN26"/>
  <c r="DO26"/>
  <c r="DF30"/>
  <c r="DG30"/>
  <c r="DF28"/>
  <c r="DG28"/>
  <c r="CV28"/>
  <c r="DB28"/>
  <c r="DC28"/>
  <c r="DN28"/>
  <c r="DO28"/>
  <c r="DJ25"/>
  <c r="DK25"/>
  <c r="CV26"/>
  <c r="DT39"/>
  <c r="DU39"/>
  <c r="P16"/>
  <c r="DL31"/>
  <c r="DM31"/>
  <c r="DF36"/>
  <c r="DG36"/>
  <c r="CV37"/>
  <c r="DB37"/>
  <c r="DC37"/>
  <c r="DF37"/>
  <c r="DG37"/>
  <c r="DP42"/>
  <c r="DQ42"/>
  <c r="DR47"/>
  <c r="DS47"/>
  <c r="DP46"/>
  <c r="DQ46"/>
  <c r="DL46"/>
  <c r="DM46"/>
  <c r="DP47"/>
  <c r="DQ47"/>
  <c r="DJ47"/>
  <c r="DK47"/>
  <c r="DN47"/>
  <c r="DO47"/>
  <c r="DD48"/>
  <c r="DE48"/>
  <c r="DP48"/>
  <c r="DQ48"/>
  <c r="DL48"/>
  <c r="DM48"/>
  <c r="DN41"/>
  <c r="DO41"/>
  <c r="DP51"/>
  <c r="DQ51"/>
  <c r="DL51"/>
  <c r="DM51"/>
  <c r="CV36"/>
  <c r="DT45"/>
  <c r="DU45"/>
  <c r="DF45"/>
  <c r="DG45"/>
  <c r="CV45"/>
  <c r="DB45"/>
  <c r="DC45"/>
  <c r="DN45"/>
  <c r="DO45"/>
  <c r="CV50"/>
  <c r="DB50"/>
  <c r="DC50"/>
  <c r="M16" i="10"/>
  <c r="DJ11" i="1"/>
  <c r="DK11"/>
  <c r="DJ10"/>
  <c r="DK10"/>
  <c r="K13" i="10"/>
  <c r="CV11" i="1"/>
  <c r="DH43"/>
  <c r="DI43"/>
  <c r="DF43"/>
  <c r="DG43"/>
  <c r="DP9"/>
  <c r="DQ9"/>
  <c r="DR9"/>
  <c r="DS9"/>
  <c r="M8" i="10"/>
  <c r="D21" i="16"/>
  <c r="DL7" i="1"/>
  <c r="DM7"/>
  <c r="J10" i="10"/>
  <c r="DT7" i="1"/>
  <c r="DU7"/>
  <c r="N10" i="10"/>
  <c r="S15"/>
  <c r="DL44" i="1"/>
  <c r="DM44"/>
  <c r="P15" i="10"/>
  <c r="E17" i="16"/>
  <c r="DP8" i="1"/>
  <c r="DQ8"/>
  <c r="DB8"/>
  <c r="DC8"/>
  <c r="O7" i="10"/>
  <c r="G13" i="14"/>
  <c r="C18"/>
  <c r="C16" i="16"/>
  <c r="F15"/>
  <c r="C10"/>
  <c r="I22" i="14"/>
  <c r="E23" i="16"/>
  <c r="Q14" i="10"/>
  <c r="C18" i="16"/>
  <c r="DJ6" i="1"/>
  <c r="DK6"/>
  <c r="I6" i="10"/>
  <c r="DJ9" i="1"/>
  <c r="DK9"/>
  <c r="I8" i="10"/>
  <c r="I15"/>
  <c r="I26"/>
  <c r="H17" i="14"/>
  <c r="I25"/>
  <c r="C12"/>
  <c r="C16"/>
  <c r="DL30" i="1"/>
  <c r="DM30"/>
  <c r="DP32"/>
  <c r="DQ32"/>
  <c r="DH41"/>
  <c r="DI41"/>
  <c r="DB41"/>
  <c r="DC41"/>
  <c r="CV41"/>
  <c r="DL34"/>
  <c r="DM34"/>
  <c r="DH45"/>
  <c r="DI45"/>
  <c r="DL50"/>
  <c r="DM50"/>
  <c r="DT43"/>
  <c r="DU43"/>
  <c r="DR43"/>
  <c r="DS43"/>
  <c r="DT9"/>
  <c r="DU9"/>
  <c r="N8" i="10"/>
  <c r="C20" i="16"/>
  <c r="CV7" i="1"/>
  <c r="DB7"/>
  <c r="DC7"/>
  <c r="O10" i="10"/>
  <c r="CV34" i="1"/>
  <c r="DF44"/>
  <c r="DG44"/>
  <c r="H12" i="16"/>
  <c r="DP10" i="1"/>
  <c r="DQ10"/>
  <c r="C13" i="14"/>
  <c r="E24" i="16"/>
  <c r="E18" i="14"/>
  <c r="D8" i="16"/>
  <c r="H10"/>
  <c r="C22" i="14"/>
  <c r="E9"/>
  <c r="H23" i="16"/>
  <c r="D16"/>
  <c r="G11"/>
  <c r="H18"/>
  <c r="CV8" i="1"/>
  <c r="N12" i="10"/>
  <c r="C25" i="14"/>
  <c r="G16"/>
  <c r="E12"/>
  <c r="C15" i="16"/>
  <c r="DP21" i="1"/>
  <c r="DQ21"/>
  <c r="DF33"/>
  <c r="DG33"/>
  <c r="DR28"/>
  <c r="DS28"/>
  <c r="DF25"/>
  <c r="DG25"/>
  <c r="DT25"/>
  <c r="DU25"/>
  <c r="DD35"/>
  <c r="DE35"/>
  <c r="CV35"/>
  <c r="DT23"/>
  <c r="DU23"/>
  <c r="DH29"/>
  <c r="DI29"/>
  <c r="DR46"/>
  <c r="DS46"/>
  <c r="DR14"/>
  <c r="DS14"/>
  <c r="DN12"/>
  <c r="DO12"/>
  <c r="DL53"/>
  <c r="DM53"/>
  <c r="DT54"/>
  <c r="DU54"/>
  <c r="DT14"/>
  <c r="DU14"/>
  <c r="DJ34"/>
  <c r="DK34"/>
  <c r="DP50"/>
  <c r="DQ50"/>
  <c r="DR52"/>
  <c r="DS52"/>
  <c r="CV40"/>
  <c r="DF9"/>
  <c r="DG9"/>
  <c r="G8" i="10"/>
  <c r="H12"/>
  <c r="C12" i="16"/>
  <c r="DJ44" i="1"/>
  <c r="DK44"/>
  <c r="CV44"/>
  <c r="DB44"/>
  <c r="DC44"/>
  <c r="DN44"/>
  <c r="DO44"/>
  <c r="G9" i="10"/>
  <c r="E9" i="16"/>
  <c r="DL10" i="1"/>
  <c r="DM10"/>
  <c r="DT10"/>
  <c r="DU10"/>
  <c r="Q15" i="10"/>
  <c r="I13" i="14"/>
  <c r="F24" i="16"/>
  <c r="E8"/>
  <c r="I10"/>
  <c r="D22" i="14"/>
  <c r="F21" i="16"/>
  <c r="CV53" i="1"/>
  <c r="I18" i="14"/>
  <c r="E16" i="16"/>
  <c r="DH15" i="1"/>
  <c r="DI15"/>
  <c r="DN15"/>
  <c r="DO15"/>
  <c r="I18" i="16"/>
  <c r="C17" i="14"/>
  <c r="D25"/>
  <c r="H25" i="16"/>
  <c r="F12" i="14"/>
  <c r="CV39" i="1"/>
  <c r="DB39"/>
  <c r="DC39"/>
  <c r="DP41"/>
  <c r="DQ41"/>
  <c r="DD33"/>
  <c r="DE33"/>
  <c r="DR25"/>
  <c r="DS25"/>
  <c r="CV24"/>
  <c r="DD23"/>
  <c r="DE23"/>
  <c r="DT31"/>
  <c r="DU31"/>
  <c r="DT46"/>
  <c r="DU46"/>
  <c r="DD54"/>
  <c r="DE54"/>
  <c r="CV54"/>
  <c r="DL14"/>
  <c r="DM14"/>
  <c r="DP14"/>
  <c r="DQ14"/>
  <c r="CV47"/>
  <c r="DJ45"/>
  <c r="DK45"/>
  <c r="DN52"/>
  <c r="DO52"/>
  <c r="DT52"/>
  <c r="DU52"/>
  <c r="DH8"/>
  <c r="DI8"/>
  <c r="P7" i="10"/>
  <c r="DD43" i="1"/>
  <c r="DE43"/>
  <c r="P12" i="10"/>
  <c r="N11"/>
  <c r="DP44" i="1"/>
  <c r="DQ44"/>
  <c r="S9" i="10"/>
  <c r="B26"/>
  <c r="S26"/>
  <c r="C25" i="16"/>
  <c r="DD10" i="1"/>
  <c r="DE10"/>
  <c r="DR10"/>
  <c r="DS10"/>
  <c r="I7" i="14"/>
  <c r="I21"/>
  <c r="G24" i="16"/>
  <c r="F8"/>
  <c r="E22" i="14"/>
  <c r="G19" i="16"/>
  <c r="I9" i="14"/>
  <c r="F16" i="16"/>
  <c r="DJ15" i="1"/>
  <c r="DK15"/>
  <c r="C7" i="16"/>
  <c r="D17" i="14"/>
  <c r="E25"/>
  <c r="E20" i="16"/>
  <c r="D7"/>
  <c r="G12" i="14"/>
  <c r="DT27" i="1"/>
  <c r="DU27"/>
  <c r="DR27"/>
  <c r="DS27"/>
  <c r="DP33"/>
  <c r="DQ33"/>
  <c r="DP23"/>
  <c r="DQ23"/>
  <c r="DJ23"/>
  <c r="DK23"/>
  <c r="DH23"/>
  <c r="DI23"/>
  <c r="DP36"/>
  <c r="DQ36"/>
  <c r="DL36"/>
  <c r="DM36"/>
  <c r="CV38"/>
  <c r="DF40"/>
  <c r="DG40"/>
  <c r="DT40"/>
  <c r="DU40"/>
  <c r="DT29"/>
  <c r="DU29"/>
  <c r="DJ31"/>
  <c r="DK31"/>
  <c r="DH31"/>
  <c r="DI31"/>
  <c r="DD31"/>
  <c r="DE31"/>
  <c r="CV31"/>
  <c r="DB31"/>
  <c r="DC31"/>
  <c r="DL42"/>
  <c r="DM42"/>
  <c r="DL32"/>
  <c r="DM32"/>
  <c r="DT32"/>
  <c r="DU32"/>
  <c r="DR48"/>
  <c r="DS48"/>
  <c r="DT55"/>
  <c r="DU55"/>
  <c r="DR13"/>
  <c r="DS13"/>
  <c r="DH12"/>
  <c r="DI12"/>
  <c r="DF48"/>
  <c r="DG48"/>
  <c r="DJ41"/>
  <c r="DK41"/>
  <c r="DL45"/>
  <c r="DM45"/>
  <c r="DP52"/>
  <c r="DQ52"/>
  <c r="DD52"/>
  <c r="DE52"/>
  <c r="DT11"/>
  <c r="DU11"/>
  <c r="K15" i="10"/>
  <c r="DL43" i="1"/>
  <c r="DM43"/>
  <c r="DR8"/>
  <c r="DS8"/>
  <c r="M7" i="10"/>
  <c r="G12"/>
  <c r="M11"/>
  <c r="DT44" i="1"/>
  <c r="DU44"/>
  <c r="E25" i="16"/>
  <c r="C17"/>
  <c r="DH10" i="1"/>
  <c r="DI10"/>
  <c r="DB10"/>
  <c r="DC10"/>
  <c r="CV10"/>
  <c r="D13" i="14"/>
  <c r="H9"/>
  <c r="I24" i="16"/>
  <c r="I16" i="14"/>
  <c r="G8" i="16"/>
  <c r="F22" i="14"/>
  <c r="H9" i="16"/>
  <c r="E16" i="14"/>
  <c r="CV15" i="1"/>
  <c r="DB15"/>
  <c r="DC15"/>
  <c r="DF15"/>
  <c r="DG15"/>
  <c r="DT15"/>
  <c r="DU15"/>
  <c r="H17" i="16"/>
  <c r="E17" i="14"/>
  <c r="F25"/>
  <c r="I15" i="16"/>
  <c r="E7"/>
  <c r="H12" i="14"/>
  <c r="E18" i="16"/>
  <c r="O26" i="10"/>
  <c r="P39" i="1"/>
  <c r="P14"/>
  <c r="P26"/>
  <c r="P6"/>
  <c r="H26" i="10"/>
  <c r="CW13" i="1"/>
  <c r="AC13"/>
  <c r="Q13"/>
  <c r="P15"/>
  <c r="P40"/>
  <c r="P8"/>
  <c r="P29"/>
  <c r="J26" i="10"/>
  <c r="C26" i="14"/>
  <c r="C26" i="16"/>
  <c r="CW18" i="1"/>
  <c r="AC18"/>
  <c r="Q18"/>
  <c r="CW22"/>
  <c r="AC22"/>
  <c r="Q22"/>
  <c r="P46"/>
  <c r="CW17"/>
  <c r="AC17"/>
  <c r="Q17"/>
  <c r="P45"/>
  <c r="P21"/>
  <c r="P53"/>
  <c r="P43"/>
  <c r="P12"/>
  <c r="P23"/>
  <c r="CW33"/>
  <c r="AC33"/>
  <c r="Q33"/>
  <c r="P31"/>
  <c r="P7"/>
  <c r="P50"/>
  <c r="P28"/>
  <c r="P32"/>
  <c r="P49"/>
  <c r="E26" i="14"/>
  <c r="E26" i="16"/>
  <c r="I26" i="14"/>
  <c r="I26" i="16"/>
  <c r="P27" i="1"/>
  <c r="P42"/>
  <c r="P55"/>
  <c r="P47"/>
  <c r="P24"/>
  <c r="P36"/>
  <c r="P37"/>
  <c r="P51"/>
  <c r="D26" i="14"/>
  <c r="D26" i="16"/>
  <c r="P10" i="1"/>
  <c r="AC20"/>
  <c r="Q20"/>
  <c r="CW20"/>
  <c r="H26" i="14"/>
  <c r="H26" i="16"/>
  <c r="P54" i="1"/>
  <c r="P35"/>
  <c r="P41"/>
  <c r="P30"/>
  <c r="M26" i="10"/>
  <c r="P9" i="1"/>
  <c r="CW48"/>
  <c r="AC48"/>
  <c r="Q48"/>
  <c r="P52"/>
  <c r="N26" i="10"/>
  <c r="P44" i="1"/>
  <c r="P34"/>
  <c r="P25"/>
  <c r="P26" i="10"/>
  <c r="G26"/>
  <c r="G26" i="14"/>
  <c r="G26" i="16"/>
  <c r="P38" i="1"/>
  <c r="P11"/>
  <c r="AC16"/>
  <c r="Q16"/>
  <c r="CW16"/>
  <c r="F26" i="14"/>
  <c r="F26" i="16"/>
  <c r="K26" i="10"/>
  <c r="CW19" i="1"/>
  <c r="AC19"/>
  <c r="Q19"/>
  <c r="AC36"/>
  <c r="Q36"/>
  <c r="CW36"/>
  <c r="AC40"/>
  <c r="Q40"/>
  <c r="CW40"/>
  <c r="CW10"/>
  <c r="AC10"/>
  <c r="Q10"/>
  <c r="AC15"/>
  <c r="Q15"/>
  <c r="CW15"/>
  <c r="AC54"/>
  <c r="Q54"/>
  <c r="CW54"/>
  <c r="CW51"/>
  <c r="AC51"/>
  <c r="Q51"/>
  <c r="AC47"/>
  <c r="Q47"/>
  <c r="CW47"/>
  <c r="CW29"/>
  <c r="AC29"/>
  <c r="Q29"/>
  <c r="CY13"/>
  <c r="CX13"/>
  <c r="CZ13"/>
  <c r="DA13"/>
  <c r="AC30"/>
  <c r="Q30"/>
  <c r="CW30"/>
  <c r="CW37"/>
  <c r="AC37"/>
  <c r="Q37"/>
  <c r="AC55"/>
  <c r="Q55"/>
  <c r="CW55"/>
  <c r="CW7"/>
  <c r="AC7"/>
  <c r="Q7"/>
  <c r="CY22"/>
  <c r="CX22"/>
  <c r="CZ22"/>
  <c r="DA22"/>
  <c r="AC39"/>
  <c r="Q39"/>
  <c r="CW39"/>
  <c r="CY18"/>
  <c r="CX18"/>
  <c r="CZ18"/>
  <c r="DA18"/>
  <c r="CW11"/>
  <c r="AC11"/>
  <c r="Q11"/>
  <c r="CW32"/>
  <c r="AC32"/>
  <c r="Q32"/>
  <c r="CW34"/>
  <c r="AC34"/>
  <c r="Q34"/>
  <c r="CY48"/>
  <c r="CX48"/>
  <c r="CZ48"/>
  <c r="DA48"/>
  <c r="CY16"/>
  <c r="CX16"/>
  <c r="CZ16"/>
  <c r="DA16"/>
  <c r="CY20"/>
  <c r="CX20"/>
  <c r="CZ20"/>
  <c r="DA20"/>
  <c r="CW49"/>
  <c r="AC49"/>
  <c r="Q49"/>
  <c r="CW12"/>
  <c r="AC12"/>
  <c r="Q12"/>
  <c r="AC45"/>
  <c r="Q45"/>
  <c r="CW45"/>
  <c r="CW8"/>
  <c r="AC8"/>
  <c r="Q8"/>
  <c r="AC52"/>
  <c r="Q52"/>
  <c r="CW52"/>
  <c r="CW6"/>
  <c r="AC6"/>
  <c r="Q6"/>
  <c r="CW25"/>
  <c r="AC25"/>
  <c r="Q25"/>
  <c r="AC42"/>
  <c r="Q42"/>
  <c r="CW42"/>
  <c r="CW26"/>
  <c r="AC26"/>
  <c r="Q26"/>
  <c r="CW28"/>
  <c r="AC28"/>
  <c r="Q28"/>
  <c r="AC24"/>
  <c r="Q24"/>
  <c r="CW24"/>
  <c r="AC27"/>
  <c r="Q27"/>
  <c r="CW27"/>
  <c r="CY33"/>
  <c r="CX33"/>
  <c r="CZ33"/>
  <c r="DA33"/>
  <c r="AC53"/>
  <c r="Q53"/>
  <c r="CW53"/>
  <c r="CW43"/>
  <c r="AC43"/>
  <c r="Q43"/>
  <c r="CW41"/>
  <c r="AC41"/>
  <c r="Q41"/>
  <c r="CW31"/>
  <c r="AC31"/>
  <c r="Q31"/>
  <c r="AC35"/>
  <c r="Q35"/>
  <c r="CW35"/>
  <c r="CY17"/>
  <c r="CX17"/>
  <c r="CZ17"/>
  <c r="DA17"/>
  <c r="CY19"/>
  <c r="CX19"/>
  <c r="CZ19"/>
  <c r="DA19"/>
  <c r="AC38"/>
  <c r="Q38"/>
  <c r="CW38"/>
  <c r="AC44"/>
  <c r="Q44"/>
  <c r="CW44"/>
  <c r="CW9"/>
  <c r="AC9"/>
  <c r="Q9"/>
  <c r="CW50"/>
  <c r="AC50"/>
  <c r="Q50"/>
  <c r="CW23"/>
  <c r="AC23"/>
  <c r="Q23"/>
  <c r="CW21"/>
  <c r="AC21"/>
  <c r="Q21"/>
  <c r="AC46"/>
  <c r="Q46"/>
  <c r="CW46"/>
  <c r="AC14"/>
  <c r="Q14"/>
  <c r="CW14"/>
  <c r="CY12"/>
  <c r="CX12"/>
  <c r="CZ12"/>
  <c r="DA12"/>
  <c r="CY37"/>
  <c r="CX37"/>
  <c r="CZ37"/>
  <c r="DA37"/>
  <c r="CY10"/>
  <c r="CX10"/>
  <c r="CZ10"/>
  <c r="DA10"/>
  <c r="CY14"/>
  <c r="CX14"/>
  <c r="CZ14"/>
  <c r="DA14"/>
  <c r="CY42"/>
  <c r="CX42"/>
  <c r="CZ42"/>
  <c r="DA42"/>
  <c r="CY30"/>
  <c r="CX30"/>
  <c r="CZ30"/>
  <c r="DA30"/>
  <c r="CY40"/>
  <c r="CX40"/>
  <c r="CZ40"/>
  <c r="DA40"/>
  <c r="CY50"/>
  <c r="CX50"/>
  <c r="CZ50"/>
  <c r="DA50"/>
  <c r="CY44"/>
  <c r="CX44"/>
  <c r="CZ44"/>
  <c r="DA44"/>
  <c r="CY35"/>
  <c r="CX35"/>
  <c r="CZ35"/>
  <c r="DA35"/>
  <c r="CY53"/>
  <c r="CX53"/>
  <c r="CZ53"/>
  <c r="DA53"/>
  <c r="CY55"/>
  <c r="CX55"/>
  <c r="CZ55"/>
  <c r="DA55"/>
  <c r="CY15"/>
  <c r="CX15"/>
  <c r="CZ15"/>
  <c r="DA15"/>
  <c r="CY39"/>
  <c r="CX39"/>
  <c r="CZ39"/>
  <c r="DA39"/>
  <c r="CY47"/>
  <c r="CX47"/>
  <c r="CZ47"/>
  <c r="DA47"/>
  <c r="CY21"/>
  <c r="CX21"/>
  <c r="CZ21"/>
  <c r="DA21"/>
  <c r="CY28"/>
  <c r="CX28"/>
  <c r="CZ28"/>
  <c r="DA28"/>
  <c r="CY38"/>
  <c r="CX38"/>
  <c r="CZ38"/>
  <c r="DA38"/>
  <c r="CY52"/>
  <c r="CX52"/>
  <c r="CZ52"/>
  <c r="DA52"/>
  <c r="CY23"/>
  <c r="CX23"/>
  <c r="CZ23"/>
  <c r="DA23"/>
  <c r="CY6"/>
  <c r="CX6"/>
  <c r="CZ6"/>
  <c r="DA6"/>
  <c r="Q6" i="10"/>
  <c r="CY29" i="1"/>
  <c r="CX29"/>
  <c r="CZ29"/>
  <c r="DA29"/>
  <c r="CY31"/>
  <c r="CX31"/>
  <c r="CZ31"/>
  <c r="DA31"/>
  <c r="CY26"/>
  <c r="CX26"/>
  <c r="CZ26"/>
  <c r="DA26"/>
  <c r="CY49"/>
  <c r="CX49"/>
  <c r="CZ49"/>
  <c r="DA49"/>
  <c r="CY34"/>
  <c r="CX34"/>
  <c r="CZ34"/>
  <c r="DA34"/>
  <c r="CY27"/>
  <c r="CX27"/>
  <c r="CZ27"/>
  <c r="DA27"/>
  <c r="CY41"/>
  <c r="CX41"/>
  <c r="CZ41"/>
  <c r="DA41"/>
  <c r="CY8"/>
  <c r="CX8"/>
  <c r="CZ8"/>
  <c r="DA8"/>
  <c r="Q7" i="10"/>
  <c r="CY32" i="1"/>
  <c r="CX32"/>
  <c r="CZ32"/>
  <c r="DA32"/>
  <c r="CY51"/>
  <c r="CX51"/>
  <c r="CZ51"/>
  <c r="DA51"/>
  <c r="CY46"/>
  <c r="CX46"/>
  <c r="CZ46"/>
  <c r="DA46"/>
  <c r="CY24"/>
  <c r="CX24"/>
  <c r="CZ24"/>
  <c r="DA24"/>
  <c r="CY45"/>
  <c r="CX45"/>
  <c r="CZ45"/>
  <c r="DA45"/>
  <c r="CY54"/>
  <c r="CX54"/>
  <c r="CZ54"/>
  <c r="DA54"/>
  <c r="CY36"/>
  <c r="CX36"/>
  <c r="CZ36"/>
  <c r="DA36"/>
  <c r="CY9"/>
  <c r="CX9"/>
  <c r="CZ9"/>
  <c r="DA9"/>
  <c r="Q8" i="10"/>
  <c r="CY43" i="1"/>
  <c r="CX43"/>
  <c r="CZ43"/>
  <c r="DA43"/>
  <c r="CY25"/>
  <c r="CX25"/>
  <c r="CZ25"/>
  <c r="DA25"/>
  <c r="CY11"/>
  <c r="CX11"/>
  <c r="CZ11"/>
  <c r="DA11"/>
  <c r="CY7"/>
  <c r="CX7"/>
  <c r="CZ7"/>
  <c r="DA7"/>
  <c r="Q10" i="10"/>
  <c r="Q26"/>
  <c r="F10"/>
  <c r="F8"/>
  <c r="F7"/>
  <c r="L7"/>
  <c r="L16"/>
  <c r="C16"/>
  <c r="L11"/>
  <c r="C11"/>
  <c r="L8"/>
  <c r="C8"/>
  <c r="L10"/>
  <c r="C10"/>
  <c r="L12"/>
  <c r="C12"/>
  <c r="L9"/>
  <c r="C9"/>
  <c r="L15"/>
  <c r="C15"/>
  <c r="L14"/>
  <c r="C14"/>
  <c r="L13"/>
  <c r="C13"/>
  <c r="C6"/>
  <c r="F6"/>
  <c r="L26"/>
  <c r="E10"/>
  <c r="R10"/>
  <c r="E14"/>
  <c r="R14"/>
  <c r="E9"/>
  <c r="R9"/>
  <c r="F26"/>
  <c r="E15"/>
  <c r="R15"/>
  <c r="C7"/>
  <c r="C26"/>
  <c r="R26"/>
  <c r="E8"/>
  <c r="R8"/>
  <c r="R6"/>
  <c r="E6"/>
  <c r="E11"/>
  <c r="R11"/>
  <c r="E12"/>
  <c r="R12"/>
  <c r="E13"/>
  <c r="R13"/>
  <c r="E16"/>
  <c r="R16"/>
  <c r="R7"/>
  <c r="E7"/>
  <c r="E26"/>
</calcChain>
</file>

<file path=xl/sharedStrings.xml><?xml version="1.0" encoding="utf-8"?>
<sst xmlns="http://schemas.openxmlformats.org/spreadsheetml/2006/main" count="267" uniqueCount="177">
  <si>
    <t>Sick</t>
  </si>
  <si>
    <t>PH</t>
  </si>
  <si>
    <t>H</t>
  </si>
  <si>
    <t>OFF</t>
  </si>
  <si>
    <t>Monday</t>
  </si>
  <si>
    <t>Tuesday</t>
  </si>
  <si>
    <t>Wednesday</t>
  </si>
  <si>
    <t>Thursday</t>
  </si>
  <si>
    <t>Friday</t>
  </si>
  <si>
    <t>Saturday</t>
  </si>
  <si>
    <t>Sunday</t>
  </si>
  <si>
    <t>Name</t>
  </si>
  <si>
    <t>David Brown</t>
  </si>
  <si>
    <t>Nichola Carter</t>
  </si>
  <si>
    <t>James Oliver</t>
  </si>
  <si>
    <t>Contracted Hours</t>
  </si>
  <si>
    <t>Department</t>
  </si>
  <si>
    <t>ID</t>
  </si>
  <si>
    <t>Off</t>
  </si>
  <si>
    <t>SICK</t>
  </si>
  <si>
    <t>Code</t>
  </si>
  <si>
    <t>Public Holidays</t>
  </si>
  <si>
    <t>Name of the Department</t>
  </si>
  <si>
    <t>Accounts</t>
  </si>
  <si>
    <t>HR</t>
  </si>
  <si>
    <t>Lobby/Reception</t>
  </si>
  <si>
    <t>Nina Simon</t>
  </si>
  <si>
    <t>Employee Name:</t>
  </si>
  <si>
    <t>In</t>
  </si>
  <si>
    <t>Out</t>
  </si>
  <si>
    <t>Managers Signature</t>
  </si>
  <si>
    <t>Employee Signature</t>
  </si>
  <si>
    <t>Week Ending Date:</t>
  </si>
  <si>
    <t>IMPORTANT—READ CAREFULLY:</t>
  </si>
  <si>
    <t>This End-User License Agreement (”EULA”) is a legal agreement between you and Spreadsheet123.com that</t>
  </si>
  <si>
    <t>TEMPLATES LICENSE</t>
  </si>
  <si>
    <t>This TEMPLATE is protected by copyright laws and international copyright treaties, as well as other intellectual</t>
  </si>
  <si>
    <t>property laws and treaties. Each TEMPLATE is licensed, not sold.</t>
  </si>
  <si>
    <t>1. GRANT OF LICENSE.</t>
  </si>
  <si>
    <t>terms and conditions of this EULA. In such event, you must destroy all copies of any TEMPLATE.</t>
  </si>
  <si>
    <t xml:space="preserve">SPREADSHEET123.COM MAKE NO REPRESENTATIONS </t>
  </si>
  <si>
    <t>ABOUT THE SUITABILITY OF THE TEMPLATES FOR ANY PURPOSE. ALL TEMPLATES ARE PROVIDED</t>
  </si>
  <si>
    <t xml:space="preserve"> “AS IS” WITHOUT WARRANTY OF ANY KIND. SPREADSHEET123.COM HEREBY DISCLAIM ALL </t>
  </si>
  <si>
    <t>WARRANTIES AND CONDITIONS WITH REGARD TO THE TEMPLATES, INCLUDING ALL IMPLIED</t>
  </si>
  <si>
    <t>WARRANTIES AND CONDITIONS OF MERCHANTABILITY, FITNESS FOR A PARTICULAR PURPOSE, TITLE</t>
  </si>
  <si>
    <t>AND NON-INFRINGEMENT. IN NO EVENT SHALL SPREADSHEET123.COM BE LIABLE FOR ANY SPECIAL,</t>
  </si>
  <si>
    <t xml:space="preserve">INDIRECT OR CONSEQUENTIAL DAMAGES OR ANY DAMAGES WHATSOEVER RESULTING FROM LOSS </t>
  </si>
  <si>
    <t xml:space="preserve">OF USE, DATA OR PROFITS, WHETHER IN AN ACTION OF CONTRACT, NEGLIGENCE OR OTHER TORTIOUS </t>
  </si>
  <si>
    <t>Some states do not allow the limitation or exclusion of liability for incidental or consequential</t>
  </si>
  <si>
    <t>damages, so the above limitation may not apply to you.</t>
  </si>
  <si>
    <t>Employee Time Card</t>
  </si>
  <si>
    <t>CH</t>
  </si>
  <si>
    <t>Number of Employees</t>
  </si>
  <si>
    <t>Current Week Salary</t>
  </si>
  <si>
    <t>Actual</t>
  </si>
  <si>
    <t>Budget</t>
  </si>
  <si>
    <t>Salary for:</t>
  </si>
  <si>
    <t>Regular Hours</t>
  </si>
  <si>
    <t>Overtime Hours</t>
  </si>
  <si>
    <t>Variance</t>
  </si>
  <si>
    <t>Holidays</t>
  </si>
  <si>
    <t>Paid Hours</t>
  </si>
  <si>
    <t>Administration</t>
  </si>
  <si>
    <t>Customer Support</t>
  </si>
  <si>
    <t>Finance</t>
  </si>
  <si>
    <t>Human Resources</t>
  </si>
  <si>
    <t>IT</t>
  </si>
  <si>
    <t>Marketing</t>
  </si>
  <si>
    <t>R&amp;D</t>
  </si>
  <si>
    <t>Sales</t>
  </si>
  <si>
    <t>Lieu Day</t>
  </si>
  <si>
    <t>L</t>
  </si>
  <si>
    <t>Average Salary</t>
  </si>
  <si>
    <t>Average</t>
  </si>
  <si>
    <t>Option 6</t>
  </si>
  <si>
    <t>OP 6</t>
  </si>
  <si>
    <t>Option 7</t>
  </si>
  <si>
    <t>OP 7</t>
  </si>
  <si>
    <t>OP 8</t>
  </si>
  <si>
    <t>Option 8</t>
  </si>
  <si>
    <t>OP 9</t>
  </si>
  <si>
    <t>Option 9</t>
  </si>
  <si>
    <t>OP 10</t>
  </si>
  <si>
    <t>Option 10</t>
  </si>
  <si>
    <t>Department:</t>
  </si>
  <si>
    <t>Time Format</t>
  </si>
  <si>
    <t>Version Updates</t>
  </si>
  <si>
    <t>24:00 and 12:00PM formating added for time table drop down values.</t>
  </si>
  <si>
    <t>12:00PM</t>
  </si>
  <si>
    <t>1.0.2</t>
  </si>
  <si>
    <t>January 15, 2012</t>
  </si>
  <si>
    <t>Correction of error in the formulas that calculate daily attendance.</t>
  </si>
  <si>
    <t>Employee Register</t>
  </si>
  <si>
    <t>Total of Special Hours</t>
  </si>
  <si>
    <t>Total of Regular Hours</t>
  </si>
  <si>
    <t>Cost of Regular Hours</t>
  </si>
  <si>
    <t>Cost of Overtime Hours</t>
  </si>
  <si>
    <t>Hours</t>
  </si>
  <si>
    <t>Cost</t>
  </si>
  <si>
    <t>Attendance</t>
  </si>
  <si>
    <t>Before Break</t>
  </si>
  <si>
    <t>Week Commencing:</t>
  </si>
  <si>
    <t>Work Shift Schedule</t>
  </si>
  <si>
    <t>Salary Budget</t>
  </si>
  <si>
    <t>Occupancy</t>
  </si>
  <si>
    <t>Settings</t>
  </si>
  <si>
    <t>When adding more rows, insert new rows above this one</t>
  </si>
  <si>
    <t>Terms of Use - EULA</t>
  </si>
  <si>
    <t>© 2013 Spreadsheet123 LTD. All rights reserved</t>
  </si>
  <si>
    <t>covers all Microsoft Excel and OpenOffice.org templates or spreadsheets (”TEMPLATES”) and software ("SOFTWARE") made</t>
  </si>
  <si>
    <t>by Spreadsheet123.com.</t>
  </si>
  <si>
    <t>By downloading, copying, accessing or otherwise using any TEMPLATES or/and SOFTWARE, you agree to be bound by the</t>
  </si>
  <si>
    <t>terms of this EULA.</t>
  </si>
  <si>
    <r>
      <t xml:space="preserve">This EULA grants you the right to download this TEMPLATE free of charge for </t>
    </r>
    <r>
      <rPr>
        <b/>
        <sz val="10"/>
        <color indexed="16"/>
        <rFont val="Arial"/>
        <family val="2"/>
      </rPr>
      <t>personal use or use within your company</t>
    </r>
  </si>
  <si>
    <t>or organization.</t>
  </si>
  <si>
    <r>
      <t xml:space="preserve">You may customize this </t>
    </r>
    <r>
      <rPr>
        <b/>
        <sz val="10"/>
        <rFont val="Arial"/>
        <family val="2"/>
      </rPr>
      <t>TEMPLATE</t>
    </r>
    <r>
      <rPr>
        <sz val="10"/>
        <rFont val="Arial"/>
        <family val="2"/>
      </rPr>
      <t xml:space="preserve"> with you personal information and use for its intended purpose in personal calculations</t>
    </r>
  </si>
  <si>
    <t xml:space="preserve">documentation or/and communications, but you may not remove or alter any logo, trademark, copyright, hyperlinks, </t>
  </si>
  <si>
    <t>disclaimers, terms of use or other proprietary notices within this TEMPLATE.</t>
  </si>
  <si>
    <t>You may not sell, resell, license, rent, lease, lend or otherwise transfer for value without written</t>
  </si>
  <si>
    <r>
      <t xml:space="preserve">permission of </t>
    </r>
    <r>
      <rPr>
        <b/>
        <sz val="11"/>
        <color indexed="16"/>
        <rFont val="Calibri"/>
        <family val="2"/>
      </rPr>
      <t>SPREADSHEET123.COM</t>
    </r>
  </si>
  <si>
    <r>
      <t xml:space="preserve">You may not distribute this </t>
    </r>
    <r>
      <rPr>
        <b/>
        <sz val="11"/>
        <color indexed="16"/>
        <rFont val="Calibri"/>
        <family val="2"/>
      </rPr>
      <t>TEMPLATE</t>
    </r>
    <r>
      <rPr>
        <sz val="11"/>
        <color indexed="16"/>
        <rFont val="Calibri"/>
        <family val="2"/>
      </rPr>
      <t xml:space="preserve"> in any stand-alone products that contain only the TEMPLATE, or as part of any other </t>
    </r>
  </si>
  <si>
    <t>product. You may not copy or post any TEMPLATE on any network computer or broadcast it in any media without</t>
  </si>
  <si>
    <t>written permission of SPREADSHEET123.COM.</t>
  </si>
  <si>
    <t>2. RESERVATION OF RIGHTS.</t>
  </si>
  <si>
    <t xml:space="preserve">All title and copyrights in and to the Template, and any copies of the Template, are owned by Spreadsheet123.com. </t>
  </si>
  <si>
    <t xml:space="preserve">All rights not expressly granted are reserved by Spreadsheet123.com. In particular, this EULA does not grant you any </t>
  </si>
  <si>
    <t>rights in connection with any trademarks or service marks of Spreadsheet123.com. Use of any Template for any purpose</t>
  </si>
  <si>
    <t>other than expressly permitted in this EULA is prohibited, and may result in severe civil and criminal penalties.</t>
  </si>
  <si>
    <t>3. TERMINATION.</t>
  </si>
  <si>
    <r>
      <t xml:space="preserve">Without prejudice to any other rights, </t>
    </r>
    <r>
      <rPr>
        <b/>
        <sz val="11"/>
        <color indexed="8"/>
        <rFont val="Calibri"/>
        <family val="2"/>
      </rPr>
      <t>Spreadsheet123.com</t>
    </r>
    <r>
      <rPr>
        <sz val="11"/>
        <color theme="1"/>
        <rFont val="Calibri"/>
        <family val="2"/>
        <scheme val="minor"/>
      </rPr>
      <t xml:space="preserve"> may terminate this EULA if you fail to comply with the</t>
    </r>
  </si>
  <si>
    <t>4. NOTICE SPECIFIC TO TEMPLATES.</t>
  </si>
  <si>
    <t>ANY REFERENCES TO EVENTS, PEOPLE, PLACES, OR ENTITIES IN THE TEMPLATES IS PURELY FICTITIOUS AND NOT INTENDED TO REPRESENT ANY ACTUAL EVENT,</t>
  </si>
  <si>
    <t>PERSON, PLACE, OR ENTITY. SPREADSHEET123.COM  DISCLAIMS ANY LIKENESS OR SIMILARITIES TO ACTUAL EVENTS, PEOPLE, PLACES, OR ENTITIES, AND</t>
  </si>
  <si>
    <t>ANY SUCH LIKENESS OR SIMILARITIES ARE UNINTENTIONAL AND PURELY COINCIDENTAL.</t>
  </si>
  <si>
    <t>5. MISCELLANEOUS.</t>
  </si>
  <si>
    <t>Spreadsheet123 Work Shift Schedule - Ver 1.0.3</t>
  </si>
  <si>
    <t>1. Getting started with Work Shift Schedule</t>
  </si>
  <si>
    <t>HELP</t>
  </si>
  <si>
    <t>First thing first, before you dive into this template, we strongly recommend to make an additional copy of the file somewhere on your computer hard drive, in case if something went wrong.</t>
  </si>
  <si>
    <t>A. Adding Rows</t>
  </si>
  <si>
    <t>To add more rows to "Employee Register" and "Work Shift Schedule" worksheets simultaneously, you would need to group worksheets together by clicking on the "Employee Register" tab then press and hold the "SHIFT" button on your key board and click on the "Work Shift Schedule" tab. Next step is to insert a new row(s), right-click on the number reference of the row to select it and open contextual menu simultaneously and click "Insert", this will add a new row above the row which you have selected.</t>
  </si>
  <si>
    <t>B. Copying Formulas and Cell Formatting</t>
  </si>
  <si>
    <t>C. Ungrouping Worksheets</t>
  </si>
  <si>
    <t>It is necessary to ungroup all previously grouped worksheets before entering any data otherwise all entered data gets copied to every other worksheet within that group. Right click on any of the grouped worksheets tab and click "Ungroup Sheets" in contextual menu, which will appear.</t>
  </si>
  <si>
    <r>
      <t>WARNING</t>
    </r>
    <r>
      <rPr>
        <sz val="13"/>
        <color indexed="8"/>
        <rFont val="Calibri"/>
        <family val="2"/>
      </rPr>
      <t xml:space="preserve"> Remember to Ungroup Sheets after you have finished adding rows and copying formulas into them.</t>
    </r>
  </si>
  <si>
    <r>
      <t>WARNING</t>
    </r>
    <r>
      <rPr>
        <sz val="13"/>
        <color indexed="8"/>
        <rFont val="Calibri"/>
        <family val="2"/>
      </rPr>
      <t xml:space="preserve"> Adding rows without grouping sheets may result in miscalculations and some cell formatting errors, unless you know what you are doing.</t>
    </r>
  </si>
  <si>
    <t>3. Adding more rows</t>
  </si>
  <si>
    <r>
      <t xml:space="preserve">Provided that you have followed the steps described above, you can now copy all formulas into the added rows. Select one row above the newly added row(s), press and hold </t>
    </r>
    <r>
      <rPr>
        <b/>
        <sz val="13"/>
        <color indexed="8"/>
        <rFont val="Calibri"/>
        <family val="2"/>
      </rPr>
      <t>"SHIFT"</t>
    </r>
    <r>
      <rPr>
        <sz val="13"/>
        <color indexed="8"/>
        <rFont val="Calibri"/>
        <family val="2"/>
      </rPr>
      <t xml:space="preserve"> key on your key board then press </t>
    </r>
    <r>
      <rPr>
        <b/>
        <sz val="13"/>
        <color indexed="8"/>
        <rFont val="Calibri"/>
        <family val="2"/>
      </rPr>
      <t>"Down Arrow"</t>
    </r>
    <r>
      <rPr>
        <sz val="13"/>
        <color indexed="8"/>
        <rFont val="Calibri"/>
        <family val="2"/>
      </rPr>
      <t xml:space="preserve"> key to select the all empty rows below until you reach the last row above the row which is highlighted in grey. Once all necessary rows are selected, press </t>
    </r>
    <r>
      <rPr>
        <b/>
        <sz val="13"/>
        <color indexed="8"/>
        <rFont val="Calibri"/>
        <family val="2"/>
      </rPr>
      <t>"CTRL"</t>
    </r>
    <r>
      <rPr>
        <sz val="13"/>
        <color indexed="8"/>
        <rFont val="Calibri"/>
        <family val="2"/>
      </rPr>
      <t xml:space="preserve"> + </t>
    </r>
    <r>
      <rPr>
        <b/>
        <sz val="13"/>
        <color indexed="8"/>
        <rFont val="Calibri"/>
        <family val="2"/>
      </rPr>
      <t>"D"</t>
    </r>
    <r>
      <rPr>
        <sz val="13"/>
        <color indexed="8"/>
        <rFont val="Calibri"/>
        <family val="2"/>
      </rPr>
      <t xml:space="preserve"> keys on your key board, which will automatically copy formulas and cell formatting into the new rows.</t>
    </r>
  </si>
  <si>
    <t>OT</t>
  </si>
  <si>
    <t>Overtime</t>
  </si>
  <si>
    <t>Regular Wage</t>
  </si>
  <si>
    <t>1,5 of Regular Wage</t>
  </si>
  <si>
    <t>Double Wage</t>
  </si>
  <si>
    <t>$ Hourly Rate</t>
  </si>
  <si>
    <t>RT</t>
  </si>
  <si>
    <t>Dep. Code</t>
  </si>
  <si>
    <t>Special Days</t>
  </si>
  <si>
    <t>2. Hourly Rates</t>
  </si>
  <si>
    <t>General Information</t>
  </si>
  <si>
    <r>
      <t xml:space="preserve">In the UK some organizations, depending on the type of work schedule arrangement pay double of the regular hourly wage to their employees for agreeing to work during </t>
    </r>
    <r>
      <rPr>
        <b/>
        <sz val="13"/>
        <color indexed="8"/>
        <rFont val="Calibri"/>
        <family val="2"/>
      </rPr>
      <t>Public Holidays</t>
    </r>
    <r>
      <rPr>
        <sz val="13"/>
        <color indexed="8"/>
        <rFont val="Calibri"/>
        <family val="2"/>
      </rPr>
      <t xml:space="preserve"> (Bank Holidays). In addition employees, who had worked during Bank Holidays are entitled to receive additional paid day-off known as "lieu day".</t>
    </r>
  </si>
  <si>
    <t>See the following information on the official website of US Department of Labor:</t>
  </si>
  <si>
    <t>Overtime Pay - Wages</t>
  </si>
  <si>
    <t>http://www.dol.gov/dol/topic/wages/overtimepay.htm</t>
  </si>
  <si>
    <t>Overtime Pay - Work Hours</t>
  </si>
  <si>
    <t>http://www.dol.gov/dol/topic/workhours/overtime.htm</t>
  </si>
  <si>
    <t>For additional information about work and wages during Public Holidays or to read more about Overtime, please follow the link to the article on Wikipedia</t>
  </si>
  <si>
    <t>https://en.wikipedia.org/wiki/Overtime</t>
  </si>
  <si>
    <t>Setting up Hourly Rates</t>
  </si>
  <si>
    <r>
      <t>Regular Time (RT)</t>
    </r>
    <r>
      <rPr>
        <sz val="13"/>
        <color indexed="8"/>
        <rFont val="Calibri"/>
        <family val="2"/>
      </rPr>
      <t xml:space="preserve"> - The hourly rate, which your organization pays to employees per hour of their time at work. Depending on the contract, each employee is hired for a certain number hours that can be different and varies from 4 hours per week (legal minimum) to 40 hours (legal maximum). In some situations organizations might require their employees to work beyond their regular hours in a work week, which usually considered as Overtime and paid at a different rate, usually 1.5 of the regular time.
Regulations are different for every country, so please check your countries employment laws and regulations before deciding on Overtime and Public Holiday hourly rates for your employees.</t>
    </r>
  </si>
  <si>
    <r>
      <t>Overtime (OT)</t>
    </r>
    <r>
      <rPr>
        <sz val="13"/>
        <color indexed="8"/>
        <rFont val="Calibri"/>
        <family val="2"/>
      </rPr>
      <t xml:space="preserve"> - The hourly rate which your organization pays to employees for working beyond their contracted hours in a work week. By default, the hourly rate for Overtime is being calculated as one and a half of the regular hourly rate, this is optional and can be changed to regular rate in </t>
    </r>
    <r>
      <rPr>
        <b/>
        <sz val="13"/>
        <color indexed="8"/>
        <rFont val="Calibri"/>
        <family val="2"/>
      </rPr>
      <t>Settings</t>
    </r>
    <r>
      <rPr>
        <sz val="13"/>
        <color indexed="8"/>
        <rFont val="Calibri"/>
        <family val="2"/>
      </rPr>
      <t>.</t>
    </r>
  </si>
  <si>
    <r>
      <t>Public Holidays (PH)</t>
    </r>
    <r>
      <rPr>
        <sz val="13"/>
        <color indexed="8"/>
        <rFont val="Calibri"/>
        <family val="2"/>
      </rPr>
      <t xml:space="preserve"> - The hourly rate which your organization pays to employees when working during Public Holidays. By default, the hourly rate during Public Holidays is being calculated as double of the regular hourly rate, this is optional and can be changed to regular rate in </t>
    </r>
    <r>
      <rPr>
        <b/>
        <sz val="13"/>
        <color indexed="8"/>
        <rFont val="Calibri"/>
        <family val="2"/>
      </rPr>
      <t>Settings</t>
    </r>
    <r>
      <rPr>
        <sz val="13"/>
        <color indexed="8"/>
        <rFont val="Calibri"/>
        <family val="2"/>
      </rPr>
      <t>.</t>
    </r>
  </si>
  <si>
    <t>4. Adding or/and amending departments</t>
  </si>
  <si>
    <r>
      <t xml:space="preserve">If you need to add or amend departments, you may do so by going to the </t>
    </r>
    <r>
      <rPr>
        <b/>
        <sz val="13"/>
        <color indexed="8"/>
        <rFont val="Calibri"/>
        <family val="2"/>
      </rPr>
      <t>Settings</t>
    </r>
    <r>
      <rPr>
        <sz val="13"/>
        <color indexed="8"/>
        <rFont val="Calibri"/>
        <family val="2"/>
      </rPr>
      <t xml:space="preserve"> tab. By default, Work Shift Schedule has space for up to 20 different departments, but if your organization requires more then that, you can always add an additional row(s) above the last row on that list as displayed on the image below.</t>
    </r>
  </si>
  <si>
    <t>5. Setting-up Special Days and paid hours for those days.</t>
  </si>
  <si>
    <r>
      <t xml:space="preserve">You can set-up up to 10 special days and also assign paid hours for those days on the </t>
    </r>
    <r>
      <rPr>
        <b/>
        <sz val="13"/>
        <color indexed="8"/>
        <rFont val="Calibri"/>
        <family val="2"/>
      </rPr>
      <t>Settings</t>
    </r>
    <r>
      <rPr>
        <sz val="13"/>
        <color indexed="8"/>
        <rFont val="Calibri"/>
        <family val="2"/>
      </rPr>
      <t xml:space="preserve"> tab. In default view, you will find 5 pre-assigned days with paid hours for those days, so that you can either continue with another 5 options or amend them in accordance with  requirements of your organization.</t>
    </r>
  </si>
  <si>
    <t>Total Time</t>
  </si>
  <si>
    <t>Time Variance</t>
  </si>
</sst>
</file>

<file path=xl/styles.xml><?xml version="1.0" encoding="utf-8"?>
<styleSheet xmlns="http://schemas.openxmlformats.org/spreadsheetml/2006/main">
  <numFmts count="10">
    <numFmt numFmtId="164" formatCode="[hh]:mm"/>
    <numFmt numFmtId="165" formatCode="###000"/>
    <numFmt numFmtId="166" formatCode="##00.00"/>
    <numFmt numFmtId="167" formatCode="hh:mm\ AM/PM"/>
    <numFmt numFmtId="168" formatCode="[$-F800]dddd\,\ mmmm\ dd\,\ yyyy"/>
    <numFmt numFmtId="169" formatCode="_-\$* #,##0.00_-;\-\$* #,##0.00_-;_-\$* &quot;-&quot;??_-;_-@_-"/>
    <numFmt numFmtId="170" formatCode="[$-409]mmmm\ d\,\ yyyy;@"/>
    <numFmt numFmtId="171" formatCode="_*#0_-;*#0_-;_*\ &quot;   -&quot;??_-;_-@_-"/>
    <numFmt numFmtId="172" formatCode="0.0%;\-0.0%;\-"/>
    <numFmt numFmtId="173" formatCode="[hh]:mm;\-[hh]:mm;\-"/>
  </numFmts>
  <fonts count="50">
    <font>
      <sz val="11"/>
      <color theme="1"/>
      <name val="Calibri"/>
      <family val="2"/>
      <scheme val="minor"/>
    </font>
    <font>
      <b/>
      <sz val="11"/>
      <color indexed="8"/>
      <name val="Calibri"/>
      <family val="2"/>
    </font>
    <font>
      <sz val="14"/>
      <color indexed="8"/>
      <name val="Calibri"/>
      <family val="2"/>
    </font>
    <font>
      <sz val="11"/>
      <color indexed="62"/>
      <name val="Calibri"/>
      <family val="2"/>
    </font>
    <font>
      <sz val="11"/>
      <color indexed="18"/>
      <name val="Calibri"/>
      <family val="2"/>
    </font>
    <font>
      <b/>
      <sz val="11"/>
      <color indexed="62"/>
      <name val="Calibri"/>
      <family val="2"/>
    </font>
    <font>
      <b/>
      <sz val="11"/>
      <name val="Arial"/>
      <family val="2"/>
    </font>
    <font>
      <b/>
      <sz val="10"/>
      <name val="Arial"/>
      <family val="2"/>
    </font>
    <font>
      <sz val="10"/>
      <name val="Arial"/>
      <family val="2"/>
    </font>
    <font>
      <sz val="10"/>
      <color indexed="8"/>
      <name val="Calibri"/>
      <family val="2"/>
    </font>
    <font>
      <u/>
      <sz val="11"/>
      <color indexed="12"/>
      <name val="Calibri"/>
      <family val="2"/>
    </font>
    <font>
      <sz val="8"/>
      <name val="Calibri"/>
      <family val="2"/>
    </font>
    <font>
      <sz val="11"/>
      <color indexed="44"/>
      <name val="Calibri"/>
      <family val="2"/>
    </font>
    <font>
      <b/>
      <sz val="11"/>
      <color indexed="44"/>
      <name val="Calibri"/>
      <family val="2"/>
    </font>
    <font>
      <sz val="11"/>
      <color indexed="9"/>
      <name val="Calibri"/>
      <family val="2"/>
    </font>
    <font>
      <b/>
      <sz val="11"/>
      <color indexed="9"/>
      <name val="Calibri"/>
      <family val="2"/>
    </font>
    <font>
      <sz val="9"/>
      <color indexed="8"/>
      <name val="Calibri"/>
      <family val="2"/>
    </font>
    <font>
      <sz val="9"/>
      <color indexed="58"/>
      <name val="Calibri"/>
      <family val="2"/>
    </font>
    <font>
      <sz val="9"/>
      <color indexed="18"/>
      <name val="Calibri"/>
      <family val="2"/>
    </font>
    <font>
      <sz val="9"/>
      <color indexed="16"/>
      <name val="Calibri"/>
      <family val="2"/>
    </font>
    <font>
      <sz val="9"/>
      <color indexed="9"/>
      <name val="Calibri"/>
      <family val="2"/>
    </font>
    <font>
      <sz val="11"/>
      <color indexed="9"/>
      <name val="Calibri"/>
      <family val="2"/>
    </font>
    <font>
      <sz val="10"/>
      <color indexed="9"/>
      <name val="Calibri"/>
      <family val="2"/>
    </font>
    <font>
      <b/>
      <sz val="18"/>
      <color indexed="18"/>
      <name val="Calibri"/>
      <family val="2"/>
    </font>
    <font>
      <b/>
      <sz val="11"/>
      <color indexed="9"/>
      <name val="Calibri"/>
      <family val="2"/>
    </font>
    <font>
      <b/>
      <sz val="28"/>
      <color indexed="18"/>
      <name val="Calibri"/>
      <family val="2"/>
    </font>
    <font>
      <b/>
      <sz val="28"/>
      <color indexed="18"/>
      <name val="Arial"/>
      <family val="2"/>
    </font>
    <font>
      <b/>
      <sz val="12"/>
      <color indexed="8"/>
      <name val="Calibri"/>
      <family val="2"/>
    </font>
    <font>
      <sz val="10"/>
      <color indexed="58"/>
      <name val="Calibri"/>
      <family val="2"/>
    </font>
    <font>
      <sz val="12"/>
      <color indexed="9"/>
      <name val="Calibri"/>
      <family val="2"/>
    </font>
    <font>
      <b/>
      <sz val="12"/>
      <color indexed="9"/>
      <name val="Calibri"/>
      <family val="2"/>
    </font>
    <font>
      <sz val="11"/>
      <name val="Calibri"/>
      <family val="2"/>
    </font>
    <font>
      <sz val="28"/>
      <color indexed="18"/>
      <name val="Calibri"/>
      <family val="2"/>
    </font>
    <font>
      <b/>
      <sz val="22"/>
      <color indexed="18"/>
      <name val="Arial"/>
      <family val="2"/>
    </font>
    <font>
      <sz val="18"/>
      <color indexed="18"/>
      <name val="Arial"/>
    </font>
    <font>
      <b/>
      <sz val="24"/>
      <color indexed="9"/>
      <name val="Calibri"/>
      <family val="2"/>
    </font>
    <font>
      <sz val="10"/>
      <color indexed="8"/>
      <name val="Arial"/>
      <family val="2"/>
    </font>
    <font>
      <b/>
      <sz val="10"/>
      <color indexed="16"/>
      <name val="Arial"/>
      <family val="2"/>
    </font>
    <font>
      <sz val="11"/>
      <color indexed="16"/>
      <name val="Calibri"/>
      <family val="2"/>
    </font>
    <font>
      <b/>
      <sz val="11"/>
      <color indexed="16"/>
      <name val="Calibri"/>
      <family val="2"/>
    </font>
    <font>
      <sz val="7"/>
      <color indexed="8"/>
      <name val="Verdana"/>
      <family val="2"/>
    </font>
    <font>
      <sz val="7"/>
      <color indexed="8"/>
      <name val="Calibri"/>
      <family val="2"/>
    </font>
    <font>
      <b/>
      <sz val="14"/>
      <color indexed="63"/>
      <name val="Calibri"/>
      <family val="2"/>
    </font>
    <font>
      <sz val="13"/>
      <color indexed="8"/>
      <name val="Calibri"/>
      <family val="2"/>
    </font>
    <font>
      <b/>
      <sz val="22"/>
      <color indexed="18"/>
      <name val="Calibri"/>
      <family val="2"/>
    </font>
    <font>
      <sz val="13"/>
      <color indexed="9"/>
      <name val="Calibri"/>
      <family val="2"/>
    </font>
    <font>
      <b/>
      <sz val="13"/>
      <color indexed="8"/>
      <name val="Calibri"/>
      <family val="2"/>
    </font>
    <font>
      <b/>
      <sz val="13"/>
      <color indexed="9"/>
      <name val="Calibri"/>
      <family val="2"/>
    </font>
    <font>
      <u/>
      <sz val="11"/>
      <color indexed="18"/>
      <name val="Calibri"/>
      <family val="2"/>
    </font>
    <font>
      <sz val="13"/>
      <color indexed="18"/>
      <name val="Calibri"/>
      <family val="2"/>
    </font>
  </fonts>
  <fills count="13">
    <fill>
      <patternFill patternType="none"/>
    </fill>
    <fill>
      <patternFill patternType="gray125"/>
    </fill>
    <fill>
      <patternFill patternType="solid">
        <fgColor indexed="9"/>
        <bgColor indexed="64"/>
      </patternFill>
    </fill>
    <fill>
      <patternFill patternType="solid">
        <fgColor indexed="12"/>
        <bgColor indexed="64"/>
      </patternFill>
    </fill>
    <fill>
      <patternFill patternType="solid">
        <fgColor indexed="16"/>
        <bgColor indexed="64"/>
      </patternFill>
    </fill>
    <fill>
      <patternFill patternType="solid">
        <fgColor indexed="18"/>
        <bgColor indexed="64"/>
      </patternFill>
    </fill>
    <fill>
      <patternFill patternType="solid">
        <fgColor indexed="58"/>
        <bgColor indexed="64"/>
      </patternFill>
    </fill>
    <fill>
      <patternFill patternType="solid">
        <fgColor indexed="23"/>
        <bgColor indexed="64"/>
      </patternFill>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indexed="45"/>
        <bgColor indexed="64"/>
      </patternFill>
    </fill>
    <fill>
      <patternFill patternType="solid">
        <fgColor indexed="55"/>
        <bgColor indexed="64"/>
      </patternFill>
    </fill>
  </fills>
  <borders count="58">
    <border>
      <left/>
      <right/>
      <top/>
      <bottom/>
      <diagonal/>
    </border>
    <border>
      <left style="thin">
        <color indexed="48"/>
      </left>
      <right style="thin">
        <color indexed="48"/>
      </right>
      <top/>
      <bottom style="thin">
        <color indexed="48"/>
      </bottom>
      <diagonal/>
    </border>
    <border>
      <left style="thin">
        <color indexed="48"/>
      </left>
      <right style="thin">
        <color indexed="48"/>
      </right>
      <top/>
      <bottom/>
      <diagonal/>
    </border>
    <border>
      <left style="thin">
        <color indexed="48"/>
      </left>
      <right style="thin">
        <color indexed="48"/>
      </right>
      <top style="thin">
        <color indexed="48"/>
      </top>
      <bottom style="thin">
        <color indexed="48"/>
      </bottom>
      <diagonal/>
    </border>
    <border>
      <left/>
      <right/>
      <top/>
      <bottom style="thin">
        <color indexed="48"/>
      </bottom>
      <diagonal/>
    </border>
    <border>
      <left/>
      <right style="thin">
        <color indexed="48"/>
      </right>
      <top/>
      <bottom/>
      <diagonal/>
    </border>
    <border>
      <left/>
      <right/>
      <top/>
      <bottom style="thin">
        <color indexed="12"/>
      </bottom>
      <diagonal/>
    </border>
    <border>
      <left/>
      <right style="thin">
        <color indexed="12"/>
      </right>
      <top/>
      <bottom/>
      <diagonal/>
    </border>
    <border>
      <left style="thin">
        <color indexed="12"/>
      </left>
      <right style="thin">
        <color indexed="12"/>
      </right>
      <top/>
      <bottom/>
      <diagonal/>
    </border>
    <border>
      <left style="thin">
        <color indexed="9"/>
      </left>
      <right style="thin">
        <color indexed="9"/>
      </right>
      <top/>
      <bottom style="thin">
        <color indexed="12"/>
      </bottom>
      <diagonal/>
    </border>
    <border>
      <left style="thin">
        <color indexed="9"/>
      </left>
      <right/>
      <top/>
      <bottom style="thin">
        <color indexed="12"/>
      </bottom>
      <diagonal/>
    </border>
    <border>
      <left style="thin">
        <color indexed="55"/>
      </left>
      <right/>
      <top/>
      <bottom/>
      <diagonal/>
    </border>
    <border>
      <left/>
      <right/>
      <top/>
      <bottom style="hair">
        <color indexed="55"/>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right style="thin">
        <color indexed="55"/>
      </right>
      <top/>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thin">
        <color indexed="12"/>
      </left>
      <right/>
      <top/>
      <bottom/>
      <diagonal/>
    </border>
    <border>
      <left style="thin">
        <color indexed="44"/>
      </left>
      <right/>
      <top/>
      <bottom/>
      <diagonal/>
    </border>
    <border>
      <left style="thin">
        <color indexed="44"/>
      </left>
      <right style="thin">
        <color indexed="44"/>
      </right>
      <top/>
      <bottom/>
      <diagonal/>
    </border>
    <border>
      <left style="thin">
        <color indexed="9"/>
      </left>
      <right style="thin">
        <color indexed="9"/>
      </right>
      <top/>
      <bottom/>
      <diagonal/>
    </border>
    <border>
      <left style="thin">
        <color indexed="9"/>
      </left>
      <right/>
      <top/>
      <bottom/>
      <diagonal/>
    </border>
    <border>
      <left style="hair">
        <color indexed="55"/>
      </left>
      <right style="hair">
        <color indexed="55"/>
      </right>
      <top style="hair">
        <color indexed="55"/>
      </top>
      <bottom style="hair">
        <color indexed="55"/>
      </bottom>
      <diagonal/>
    </border>
    <border>
      <left/>
      <right style="thin">
        <color indexed="44"/>
      </right>
      <top/>
      <bottom/>
      <diagonal/>
    </border>
    <border>
      <left/>
      <right style="thin">
        <color indexed="9"/>
      </right>
      <top/>
      <bottom/>
      <diagonal/>
    </border>
    <border>
      <left style="thin">
        <color indexed="41"/>
      </left>
      <right style="thin">
        <color indexed="41"/>
      </right>
      <top style="thin">
        <color indexed="41"/>
      </top>
      <bottom/>
      <diagonal/>
    </border>
    <border>
      <left style="hair">
        <color indexed="55"/>
      </left>
      <right/>
      <top style="hair">
        <color indexed="55"/>
      </top>
      <bottom style="hair">
        <color indexed="55"/>
      </bottom>
      <diagonal/>
    </border>
    <border>
      <left/>
      <right style="hair">
        <color indexed="55"/>
      </right>
      <top style="hair">
        <color indexed="55"/>
      </top>
      <bottom style="hair">
        <color indexed="55"/>
      </bottom>
      <diagonal/>
    </border>
    <border>
      <left style="thin">
        <color indexed="48"/>
      </left>
      <right style="thin">
        <color indexed="48"/>
      </right>
      <top style="thin">
        <color indexed="48"/>
      </top>
      <bottom/>
      <diagonal/>
    </border>
    <border>
      <left/>
      <right/>
      <top style="thin">
        <color indexed="62"/>
      </top>
      <bottom style="thin">
        <color indexed="62"/>
      </bottom>
      <diagonal/>
    </border>
    <border>
      <left style="thin">
        <color indexed="48"/>
      </left>
      <right style="thin">
        <color indexed="48"/>
      </right>
      <top style="thin">
        <color indexed="48"/>
      </top>
      <bottom style="thin">
        <color indexed="62"/>
      </bottom>
      <diagonal/>
    </border>
    <border>
      <left style="thin">
        <color indexed="48"/>
      </left>
      <right style="thin">
        <color indexed="48"/>
      </right>
      <top style="thin">
        <color indexed="62"/>
      </top>
      <bottom style="thin">
        <color indexed="48"/>
      </bottom>
      <diagonal/>
    </border>
    <border>
      <left style="thin">
        <color indexed="12"/>
      </left>
      <right style="thin">
        <color indexed="12"/>
      </right>
      <top/>
      <bottom style="hair">
        <color indexed="55"/>
      </bottom>
      <diagonal/>
    </border>
    <border>
      <left style="thin">
        <color indexed="12"/>
      </left>
      <right style="thin">
        <color indexed="12"/>
      </right>
      <top style="hair">
        <color indexed="55"/>
      </top>
      <bottom style="hair">
        <color indexed="55"/>
      </bottom>
      <diagonal/>
    </border>
    <border>
      <left style="thin">
        <color indexed="12"/>
      </left>
      <right style="thin">
        <color indexed="12"/>
      </right>
      <top style="hair">
        <color indexed="55"/>
      </top>
      <bottom/>
      <diagonal/>
    </border>
    <border>
      <left/>
      <right style="thin">
        <color indexed="62"/>
      </right>
      <top style="thin">
        <color indexed="62"/>
      </top>
      <bottom style="thin">
        <color indexed="48"/>
      </bottom>
      <diagonal/>
    </border>
    <border>
      <left/>
      <right style="thin">
        <color indexed="62"/>
      </right>
      <top style="thin">
        <color indexed="48"/>
      </top>
      <bottom style="thin">
        <color indexed="48"/>
      </bottom>
      <diagonal/>
    </border>
    <border>
      <left/>
      <right style="thin">
        <color indexed="62"/>
      </right>
      <top/>
      <bottom style="thin">
        <color indexed="62"/>
      </bottom>
      <diagonal/>
    </border>
    <border>
      <left/>
      <right style="thin">
        <color indexed="62"/>
      </right>
      <top style="thin">
        <color indexed="62"/>
      </top>
      <bottom style="thin">
        <color indexed="62"/>
      </bottom>
      <diagonal/>
    </border>
    <border>
      <left style="thin">
        <color indexed="48"/>
      </left>
      <right/>
      <top style="thin">
        <color indexed="48"/>
      </top>
      <bottom/>
      <diagonal/>
    </border>
    <border>
      <left style="thin">
        <color indexed="48"/>
      </left>
      <right/>
      <top/>
      <bottom style="thin">
        <color indexed="48"/>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41"/>
      </left>
      <right style="thin">
        <color indexed="41"/>
      </right>
      <top style="thin">
        <color indexed="41"/>
      </top>
      <bottom style="thin">
        <color indexed="41"/>
      </bottom>
      <diagonal/>
    </border>
    <border>
      <left style="thin">
        <color indexed="9"/>
      </left>
      <right/>
      <top style="thin">
        <color indexed="12"/>
      </top>
      <bottom style="thin">
        <color indexed="9"/>
      </bottom>
      <diagonal/>
    </border>
    <border>
      <left/>
      <right/>
      <top style="thin">
        <color indexed="12"/>
      </top>
      <bottom style="thin">
        <color indexed="9"/>
      </bottom>
      <diagonal/>
    </border>
    <border>
      <left style="thin">
        <color indexed="12"/>
      </left>
      <right/>
      <top style="thin">
        <color indexed="12"/>
      </top>
      <bottom style="thin">
        <color indexed="9"/>
      </bottom>
      <diagonal/>
    </border>
    <border>
      <left/>
      <right/>
      <top style="thin">
        <color indexed="48"/>
      </top>
      <bottom/>
      <diagonal/>
    </border>
    <border>
      <left/>
      <right style="thin">
        <color indexed="48"/>
      </right>
      <top style="thin">
        <color indexed="48"/>
      </top>
      <bottom/>
      <diagonal/>
    </border>
    <border>
      <left style="thin">
        <color indexed="48"/>
      </left>
      <right/>
      <top style="thin">
        <color indexed="48"/>
      </top>
      <bottom style="thin">
        <color indexed="48"/>
      </bottom>
      <diagonal/>
    </border>
    <border>
      <left/>
      <right style="thin">
        <color indexed="48"/>
      </right>
      <top style="thin">
        <color indexed="48"/>
      </top>
      <bottom style="thin">
        <color indexed="48"/>
      </bottom>
      <diagonal/>
    </border>
    <border>
      <left/>
      <right style="thin">
        <color indexed="48"/>
      </right>
      <top/>
      <bottom style="thin">
        <color indexed="48"/>
      </bottom>
      <diagonal/>
    </border>
    <border>
      <left/>
      <right/>
      <top/>
      <bottom style="thick">
        <color indexed="18"/>
      </bottom>
      <diagonal/>
    </border>
  </borders>
  <cellStyleXfs count="2">
    <xf numFmtId="0" fontId="0" fillId="0" borderId="0"/>
    <xf numFmtId="0" fontId="10" fillId="0" borderId="0" applyNumberFormat="0" applyFill="0" applyBorder="0" applyAlignment="0" applyProtection="0">
      <alignment vertical="top"/>
      <protection locked="0"/>
    </xf>
  </cellStyleXfs>
  <cellXfs count="276">
    <xf numFmtId="0" fontId="0" fillId="0" borderId="0" xfId="0"/>
    <xf numFmtId="0" fontId="0" fillId="2" borderId="0" xfId="0" applyFill="1"/>
    <xf numFmtId="20" fontId="0" fillId="2" borderId="0" xfId="0" applyNumberFormat="1" applyFill="1" applyAlignment="1">
      <alignment horizontal="left"/>
    </xf>
    <xf numFmtId="18" fontId="0" fillId="2" borderId="0" xfId="0" applyNumberFormat="1" applyFill="1" applyAlignment="1">
      <alignment horizontal="left"/>
    </xf>
    <xf numFmtId="169" fontId="0" fillId="2" borderId="0" xfId="0" applyNumberFormat="1" applyFill="1" applyBorder="1" applyAlignment="1" applyProtection="1">
      <alignment horizontal="left"/>
      <protection locked="0"/>
    </xf>
    <xf numFmtId="0" fontId="0" fillId="2" borderId="0" xfId="0" applyFill="1" applyProtection="1">
      <protection hidden="1"/>
    </xf>
    <xf numFmtId="165" fontId="0" fillId="2" borderId="0" xfId="0" applyNumberFormat="1" applyFill="1" applyAlignment="1" applyProtection="1">
      <alignment horizontal="left"/>
      <protection hidden="1"/>
    </xf>
    <xf numFmtId="0" fontId="0" fillId="2" borderId="0" xfId="0" applyFill="1" applyAlignment="1" applyProtection="1">
      <alignment horizontal="right"/>
      <protection hidden="1"/>
    </xf>
    <xf numFmtId="0" fontId="0" fillId="2" borderId="0" xfId="0" applyFill="1" applyBorder="1" applyProtection="1">
      <protection hidden="1"/>
    </xf>
    <xf numFmtId="169" fontId="0" fillId="2" borderId="0" xfId="0" applyNumberFormat="1" applyFill="1" applyBorder="1" applyAlignment="1" applyProtection="1">
      <alignment horizontal="left"/>
      <protection hidden="1"/>
    </xf>
    <xf numFmtId="0" fontId="4" fillId="2" borderId="1" xfId="0" applyFont="1" applyFill="1" applyBorder="1" applyProtection="1">
      <protection locked="0"/>
    </xf>
    <xf numFmtId="0" fontId="4" fillId="2" borderId="2" xfId="0" applyFont="1" applyFill="1" applyBorder="1" applyProtection="1">
      <protection locked="0"/>
    </xf>
    <xf numFmtId="0" fontId="4" fillId="2" borderId="3" xfId="0" applyFont="1" applyFill="1" applyBorder="1" applyProtection="1">
      <protection locked="0"/>
    </xf>
    <xf numFmtId="0" fontId="0" fillId="2" borderId="4" xfId="0" applyFill="1" applyBorder="1" applyProtection="1">
      <protection hidden="1"/>
    </xf>
    <xf numFmtId="0" fontId="0" fillId="2" borderId="5" xfId="0" applyFill="1" applyBorder="1" applyProtection="1">
      <protection hidden="1"/>
    </xf>
    <xf numFmtId="0" fontId="13" fillId="2" borderId="0" xfId="0" applyFont="1" applyFill="1" applyBorder="1" applyAlignment="1" applyProtection="1">
      <alignment horizontal="center" vertical="justify"/>
      <protection hidden="1"/>
    </xf>
    <xf numFmtId="0" fontId="15" fillId="0" borderId="0" xfId="0" applyFont="1" applyFill="1" applyAlignment="1" applyProtection="1">
      <alignment horizontal="center"/>
      <protection hidden="1"/>
    </xf>
    <xf numFmtId="0" fontId="0" fillId="2" borderId="0" xfId="0" applyFill="1" applyAlignment="1" applyProtection="1">
      <protection hidden="1"/>
    </xf>
    <xf numFmtId="0" fontId="0" fillId="2" borderId="0" xfId="0" applyNumberFormat="1" applyFill="1" applyProtection="1">
      <protection hidden="1"/>
    </xf>
    <xf numFmtId="20" fontId="0" fillId="2" borderId="0" xfId="0" applyNumberFormat="1" applyFill="1" applyProtection="1">
      <protection hidden="1"/>
    </xf>
    <xf numFmtId="20" fontId="1" fillId="2" borderId="0" xfId="0" applyNumberFormat="1" applyFont="1" applyFill="1" applyAlignment="1" applyProtection="1">
      <alignment horizontal="right"/>
      <protection hidden="1"/>
    </xf>
    <xf numFmtId="164" fontId="0" fillId="2" borderId="0" xfId="0" applyNumberFormat="1" applyFill="1" applyProtection="1">
      <protection hidden="1"/>
    </xf>
    <xf numFmtId="0" fontId="0" fillId="2" borderId="6" xfId="0" applyFill="1" applyBorder="1" applyProtection="1">
      <protection hidden="1"/>
    </xf>
    <xf numFmtId="0" fontId="0" fillId="2" borderId="0" xfId="0" applyFill="1" applyAlignment="1" applyProtection="1">
      <alignment vertical="center"/>
      <protection hidden="1"/>
    </xf>
    <xf numFmtId="0" fontId="0" fillId="2" borderId="0" xfId="0" applyFill="1" applyAlignment="1" applyProtection="1">
      <alignment vertical="justify"/>
      <protection hidden="1"/>
    </xf>
    <xf numFmtId="0" fontId="16" fillId="2" borderId="7" xfId="0" applyFont="1" applyFill="1" applyBorder="1" applyAlignment="1" applyProtection="1">
      <alignment horizontal="center"/>
      <protection hidden="1"/>
    </xf>
    <xf numFmtId="169" fontId="19" fillId="2" borderId="8" xfId="0" applyNumberFormat="1" applyFont="1" applyFill="1" applyBorder="1" applyProtection="1">
      <protection hidden="1"/>
    </xf>
    <xf numFmtId="169" fontId="18" fillId="2" borderId="8" xfId="0" applyNumberFormat="1" applyFont="1" applyFill="1" applyBorder="1" applyProtection="1">
      <protection hidden="1"/>
    </xf>
    <xf numFmtId="169" fontId="17" fillId="2" borderId="8" xfId="0" applyNumberFormat="1" applyFont="1" applyFill="1" applyBorder="1" applyProtection="1">
      <protection hidden="1"/>
    </xf>
    <xf numFmtId="0" fontId="20" fillId="3" borderId="9" xfId="0" applyFont="1" applyFill="1" applyBorder="1" applyAlignment="1" applyProtection="1">
      <alignment horizontal="center"/>
      <protection hidden="1"/>
    </xf>
    <xf numFmtId="169" fontId="20" fillId="4" borderId="10" xfId="0" applyNumberFormat="1" applyFont="1" applyFill="1" applyBorder="1" applyProtection="1">
      <protection hidden="1"/>
    </xf>
    <xf numFmtId="169" fontId="20" fillId="4" borderId="9" xfId="0" applyNumberFormat="1" applyFont="1" applyFill="1" applyBorder="1" applyProtection="1">
      <protection hidden="1"/>
    </xf>
    <xf numFmtId="169" fontId="20" fillId="5" borderId="9" xfId="0" applyNumberFormat="1" applyFont="1" applyFill="1" applyBorder="1" applyProtection="1">
      <protection hidden="1"/>
    </xf>
    <xf numFmtId="169" fontId="20" fillId="5" borderId="6" xfId="0" applyNumberFormat="1" applyFont="1" applyFill="1" applyBorder="1" applyProtection="1">
      <protection hidden="1"/>
    </xf>
    <xf numFmtId="169" fontId="20" fillId="5" borderId="10" xfId="0" applyNumberFormat="1" applyFont="1" applyFill="1" applyBorder="1" applyProtection="1">
      <protection hidden="1"/>
    </xf>
    <xf numFmtId="169" fontId="20" fillId="6" borderId="10" xfId="0" applyNumberFormat="1" applyFont="1" applyFill="1" applyBorder="1" applyProtection="1">
      <protection hidden="1"/>
    </xf>
    <xf numFmtId="0" fontId="0" fillId="0" borderId="0" xfId="0" applyProtection="1">
      <protection hidden="1"/>
    </xf>
    <xf numFmtId="0" fontId="0" fillId="0" borderId="0" xfId="0" applyAlignment="1" applyProtection="1">
      <alignment horizontal="left"/>
      <protection hidden="1"/>
    </xf>
    <xf numFmtId="170" fontId="0" fillId="0" borderId="0" xfId="0" applyNumberFormat="1" applyProtection="1">
      <protection hidden="1"/>
    </xf>
    <xf numFmtId="0" fontId="0" fillId="0" borderId="3" xfId="0" applyBorder="1" applyAlignment="1" applyProtection="1">
      <alignment horizontal="left"/>
      <protection hidden="1"/>
    </xf>
    <xf numFmtId="170" fontId="0" fillId="0" borderId="3" xfId="0" applyNumberFormat="1" applyBorder="1" applyAlignment="1" applyProtection="1">
      <alignment horizontal="left"/>
      <protection hidden="1"/>
    </xf>
    <xf numFmtId="0" fontId="0" fillId="0" borderId="3" xfId="0" applyBorder="1" applyProtection="1">
      <protection hidden="1"/>
    </xf>
    <xf numFmtId="170" fontId="0" fillId="0" borderId="3" xfId="0" applyNumberFormat="1" applyBorder="1" applyProtection="1">
      <protection hidden="1"/>
    </xf>
    <xf numFmtId="170" fontId="0" fillId="0" borderId="3" xfId="0" applyNumberFormat="1" applyBorder="1"/>
    <xf numFmtId="0" fontId="0" fillId="0" borderId="3" xfId="0" applyBorder="1"/>
    <xf numFmtId="0" fontId="0" fillId="0" borderId="0" xfId="0" applyFill="1" applyBorder="1" applyProtection="1">
      <protection hidden="1"/>
    </xf>
    <xf numFmtId="167" fontId="16" fillId="0" borderId="11" xfId="0" applyNumberFormat="1" applyFont="1" applyFill="1" applyBorder="1" applyAlignment="1" applyProtection="1">
      <alignment horizontal="right"/>
      <protection locked="0"/>
    </xf>
    <xf numFmtId="167" fontId="16" fillId="0" borderId="0" xfId="0" applyNumberFormat="1" applyFont="1" applyFill="1" applyBorder="1" applyAlignment="1" applyProtection="1">
      <alignment horizontal="right"/>
      <protection locked="0"/>
    </xf>
    <xf numFmtId="167" fontId="16" fillId="0" borderId="11" xfId="0" applyNumberFormat="1" applyFont="1" applyFill="1" applyBorder="1" applyAlignment="1" applyProtection="1">
      <alignment horizontal="right"/>
      <protection hidden="1"/>
    </xf>
    <xf numFmtId="167" fontId="16" fillId="0" borderId="0" xfId="0" applyNumberFormat="1" applyFont="1" applyFill="1" applyBorder="1" applyAlignment="1" applyProtection="1">
      <alignment horizontal="right"/>
      <protection hidden="1"/>
    </xf>
    <xf numFmtId="20" fontId="0" fillId="2" borderId="0" xfId="0" applyNumberFormat="1" applyFill="1" applyBorder="1" applyAlignment="1" applyProtection="1">
      <protection hidden="1"/>
    </xf>
    <xf numFmtId="20" fontId="0" fillId="2" borderId="0" xfId="0" applyNumberFormat="1" applyFill="1" applyBorder="1" applyProtection="1">
      <protection hidden="1"/>
    </xf>
    <xf numFmtId="0" fontId="1" fillId="2" borderId="0" xfId="0" applyFont="1" applyFill="1" applyBorder="1" applyAlignment="1" applyProtection="1">
      <alignment horizontal="left" vertical="center"/>
      <protection hidden="1"/>
    </xf>
    <xf numFmtId="0" fontId="0" fillId="2" borderId="0" xfId="0" applyFill="1" applyBorder="1" applyAlignment="1" applyProtection="1">
      <alignment horizontal="left" vertical="center"/>
      <protection hidden="1"/>
    </xf>
    <xf numFmtId="0" fontId="0" fillId="2" borderId="12" xfId="0" applyFill="1" applyBorder="1" applyProtection="1">
      <protection hidden="1"/>
    </xf>
    <xf numFmtId="0" fontId="0" fillId="2" borderId="0" xfId="0" applyFill="1" applyBorder="1" applyAlignment="1" applyProtection="1">
      <protection hidden="1"/>
    </xf>
    <xf numFmtId="0" fontId="0" fillId="2" borderId="13" xfId="0" applyFill="1" applyBorder="1" applyProtection="1">
      <protection hidden="1"/>
    </xf>
    <xf numFmtId="0" fontId="0" fillId="2" borderId="14" xfId="0" applyFill="1" applyBorder="1" applyProtection="1">
      <protection hidden="1"/>
    </xf>
    <xf numFmtId="0" fontId="0" fillId="2" borderId="15" xfId="0" applyFill="1" applyBorder="1" applyProtection="1">
      <protection hidden="1"/>
    </xf>
    <xf numFmtId="0" fontId="0" fillId="2" borderId="11" xfId="0" applyFill="1" applyBorder="1" applyProtection="1">
      <protection hidden="1"/>
    </xf>
    <xf numFmtId="0" fontId="0" fillId="2" borderId="16" xfId="0" applyFill="1" applyBorder="1" applyProtection="1">
      <protection hidden="1"/>
    </xf>
    <xf numFmtId="0" fontId="0" fillId="2" borderId="16" xfId="0" applyFill="1" applyBorder="1" applyAlignment="1" applyProtection="1">
      <protection hidden="1"/>
    </xf>
    <xf numFmtId="0" fontId="0" fillId="2" borderId="18" xfId="0" applyFill="1" applyBorder="1" applyProtection="1">
      <protection hidden="1"/>
    </xf>
    <xf numFmtId="0" fontId="0" fillId="2" borderId="19" xfId="0" applyFill="1" applyBorder="1" applyProtection="1">
      <protection hidden="1"/>
    </xf>
    <xf numFmtId="0" fontId="0" fillId="2" borderId="20" xfId="0" applyFill="1" applyBorder="1" applyProtection="1">
      <protection hidden="1"/>
    </xf>
    <xf numFmtId="171" fontId="0" fillId="2" borderId="21" xfId="0" applyNumberFormat="1" applyFill="1" applyBorder="1" applyAlignment="1" applyProtection="1">
      <alignment horizontal="center"/>
      <protection hidden="1"/>
    </xf>
    <xf numFmtId="166" fontId="9" fillId="0" borderId="0" xfId="0" applyNumberFormat="1" applyFont="1" applyFill="1" applyBorder="1" applyProtection="1">
      <protection hidden="1"/>
    </xf>
    <xf numFmtId="0" fontId="0" fillId="2" borderId="0" xfId="0" applyFill="1" applyAlignment="1" applyProtection="1">
      <alignment horizontal="center"/>
      <protection hidden="1"/>
    </xf>
    <xf numFmtId="164" fontId="0" fillId="2" borderId="0" xfId="0" applyNumberFormat="1" applyFill="1" applyAlignment="1" applyProtection="1">
      <alignment horizontal="center"/>
      <protection hidden="1"/>
    </xf>
    <xf numFmtId="0" fontId="9" fillId="0" borderId="17" xfId="0" applyNumberFormat="1" applyFont="1" applyFill="1" applyBorder="1" applyProtection="1">
      <protection hidden="1"/>
    </xf>
    <xf numFmtId="0" fontId="0" fillId="0" borderId="0" xfId="0" applyFill="1" applyBorder="1" applyAlignment="1" applyProtection="1">
      <alignment horizontal="left" indent="1"/>
      <protection locked="0"/>
    </xf>
    <xf numFmtId="0" fontId="0" fillId="0" borderId="0" xfId="0" applyFill="1" applyBorder="1" applyAlignment="1" applyProtection="1">
      <alignment horizontal="left" indent="1"/>
      <protection hidden="1"/>
    </xf>
    <xf numFmtId="0" fontId="0" fillId="2" borderId="0" xfId="0" applyNumberFormat="1" applyFill="1" applyAlignment="1" applyProtection="1">
      <alignment horizontal="left" vertical="center"/>
      <protection hidden="1"/>
    </xf>
    <xf numFmtId="0" fontId="0" fillId="2" borderId="0" xfId="0" applyFill="1" applyAlignment="1" applyProtection="1">
      <alignment horizontal="left" vertical="center"/>
      <protection hidden="1"/>
    </xf>
    <xf numFmtId="165" fontId="26" fillId="0" borderId="0" xfId="0" applyNumberFormat="1" applyFont="1" applyFill="1" applyBorder="1" applyAlignment="1" applyProtection="1">
      <alignment vertical="center"/>
      <protection hidden="1"/>
    </xf>
    <xf numFmtId="0" fontId="22" fillId="3" borderId="22" xfId="0" applyFont="1" applyFill="1" applyBorder="1" applyAlignment="1" applyProtection="1">
      <alignment horizontal="justify" vertical="center"/>
      <protection hidden="1"/>
    </xf>
    <xf numFmtId="0" fontId="22" fillId="4" borderId="22" xfId="0" applyFont="1" applyFill="1" applyBorder="1" applyAlignment="1" applyProtection="1">
      <alignment horizontal="justify" vertical="center"/>
      <protection hidden="1"/>
    </xf>
    <xf numFmtId="0" fontId="22" fillId="5" borderId="22" xfId="0" applyFont="1" applyFill="1" applyBorder="1" applyAlignment="1" applyProtection="1">
      <alignment horizontal="justify" vertical="center"/>
      <protection hidden="1"/>
    </xf>
    <xf numFmtId="0" fontId="22" fillId="5" borderId="23" xfId="0" applyFont="1" applyFill="1" applyBorder="1" applyAlignment="1" applyProtection="1">
      <alignment horizontal="justify" vertical="center"/>
      <protection hidden="1"/>
    </xf>
    <xf numFmtId="0" fontId="22" fillId="5" borderId="0" xfId="0" applyFont="1" applyFill="1" applyAlignment="1" applyProtection="1">
      <alignment horizontal="justify" vertical="center"/>
      <protection hidden="1"/>
    </xf>
    <xf numFmtId="0" fontId="22" fillId="6" borderId="22" xfId="0" applyFont="1" applyFill="1" applyBorder="1" applyAlignment="1" applyProtection="1">
      <alignment horizontal="justify" vertical="center"/>
      <protection hidden="1"/>
    </xf>
    <xf numFmtId="0" fontId="0" fillId="2" borderId="0" xfId="0" applyFill="1" applyAlignment="1" applyProtection="1">
      <alignment horizontal="justify" vertical="center"/>
      <protection hidden="1"/>
    </xf>
    <xf numFmtId="0" fontId="25" fillId="0" borderId="0" xfId="0" applyFont="1" applyFill="1" applyBorder="1" applyAlignment="1" applyProtection="1">
      <alignment vertical="center"/>
      <protection hidden="1"/>
    </xf>
    <xf numFmtId="0" fontId="21" fillId="3" borderId="0" xfId="0" applyFont="1" applyFill="1" applyBorder="1" applyProtection="1">
      <protection hidden="1"/>
    </xf>
    <xf numFmtId="20" fontId="29" fillId="3" borderId="24" xfId="0" applyNumberFormat="1" applyFont="1" applyFill="1" applyBorder="1" applyAlignment="1" applyProtection="1">
      <alignment horizontal="center" vertical="center"/>
      <protection hidden="1"/>
    </xf>
    <xf numFmtId="20" fontId="29" fillId="3" borderId="25" xfId="0" applyNumberFormat="1" applyFont="1" applyFill="1" applyBorder="1" applyAlignment="1" applyProtection="1">
      <alignment horizontal="center" vertical="center"/>
      <protection hidden="1"/>
    </xf>
    <xf numFmtId="20" fontId="21" fillId="5" borderId="11" xfId="0" applyNumberFormat="1" applyFont="1" applyFill="1" applyBorder="1" applyAlignment="1" applyProtection="1">
      <alignment horizontal="center"/>
      <protection hidden="1"/>
    </xf>
    <xf numFmtId="20" fontId="21" fillId="5" borderId="16" xfId="0" applyNumberFormat="1" applyFont="1" applyFill="1" applyBorder="1" applyAlignment="1" applyProtection="1">
      <alignment horizontal="center"/>
      <protection hidden="1"/>
    </xf>
    <xf numFmtId="20" fontId="31" fillId="8" borderId="26" xfId="0" applyNumberFormat="1" applyFont="1" applyFill="1" applyBorder="1" applyAlignment="1" applyProtection="1">
      <alignment horizontal="center"/>
      <protection hidden="1"/>
    </xf>
    <xf numFmtId="0" fontId="0" fillId="9" borderId="26" xfId="0" applyFill="1" applyBorder="1" applyAlignment="1" applyProtection="1">
      <alignment horizontal="center"/>
      <protection hidden="1"/>
    </xf>
    <xf numFmtId="0" fontId="0" fillId="10" borderId="26" xfId="0" applyFill="1" applyBorder="1" applyAlignment="1" applyProtection="1">
      <alignment horizontal="center"/>
      <protection hidden="1"/>
    </xf>
    <xf numFmtId="0" fontId="0" fillId="2" borderId="26" xfId="0" applyFill="1" applyBorder="1" applyAlignment="1" applyProtection="1">
      <alignment horizontal="center"/>
      <protection hidden="1"/>
    </xf>
    <xf numFmtId="20" fontId="12" fillId="5" borderId="16" xfId="0" applyNumberFormat="1" applyFont="1" applyFill="1" applyBorder="1" applyAlignment="1" applyProtection="1">
      <alignment horizontal="center"/>
      <protection hidden="1"/>
    </xf>
    <xf numFmtId="20" fontId="12" fillId="5" borderId="17" xfId="0" applyNumberFormat="1" applyFont="1" applyFill="1" applyBorder="1" applyAlignment="1" applyProtection="1">
      <alignment horizontal="left" vertical="justify"/>
      <protection hidden="1"/>
    </xf>
    <xf numFmtId="0" fontId="0" fillId="2" borderId="26" xfId="0" applyFill="1" applyBorder="1" applyAlignment="1" applyProtection="1">
      <protection hidden="1"/>
    </xf>
    <xf numFmtId="0" fontId="0" fillId="2" borderId="26" xfId="0" applyFill="1" applyBorder="1" applyProtection="1">
      <protection hidden="1"/>
    </xf>
    <xf numFmtId="172" fontId="0" fillId="2" borderId="21" xfId="0" applyNumberFormat="1" applyFill="1" applyBorder="1" applyAlignment="1" applyProtection="1">
      <alignment horizontal="center"/>
      <protection hidden="1"/>
    </xf>
    <xf numFmtId="172" fontId="21" fillId="3" borderId="24" xfId="0" applyNumberFormat="1" applyFont="1" applyFill="1" applyBorder="1" applyAlignment="1" applyProtection="1">
      <alignment horizontal="center"/>
      <protection hidden="1"/>
    </xf>
    <xf numFmtId="171" fontId="21" fillId="3" borderId="24" xfId="0" applyNumberFormat="1" applyFont="1" applyFill="1" applyBorder="1" applyAlignment="1" applyProtection="1">
      <alignment horizontal="center"/>
      <protection hidden="1"/>
    </xf>
    <xf numFmtId="171" fontId="21" fillId="3" borderId="25" xfId="0" applyNumberFormat="1" applyFont="1" applyFill="1" applyBorder="1" applyAlignment="1" applyProtection="1">
      <alignment horizontal="center"/>
      <protection hidden="1"/>
    </xf>
    <xf numFmtId="173" fontId="9" fillId="0" borderId="17" xfId="0" applyNumberFormat="1" applyFont="1" applyFill="1" applyBorder="1" applyAlignment="1" applyProtection="1">
      <alignment horizontal="center"/>
      <protection hidden="1"/>
    </xf>
    <xf numFmtId="173" fontId="28" fillId="0" borderId="17" xfId="0" applyNumberFormat="1" applyFont="1" applyFill="1" applyBorder="1" applyAlignment="1" applyProtection="1">
      <alignment horizontal="center"/>
      <protection hidden="1"/>
    </xf>
    <xf numFmtId="167" fontId="0" fillId="9" borderId="26" xfId="0" applyNumberFormat="1" applyFill="1" applyBorder="1" applyAlignment="1" applyProtection="1">
      <alignment horizontal="center"/>
      <protection hidden="1"/>
    </xf>
    <xf numFmtId="167" fontId="0" fillId="10" borderId="26" xfId="0" applyNumberFormat="1" applyFill="1" applyBorder="1" applyAlignment="1" applyProtection="1">
      <alignment horizontal="center"/>
      <protection hidden="1"/>
    </xf>
    <xf numFmtId="167" fontId="19" fillId="0" borderId="11" xfId="0" applyNumberFormat="1" applyFont="1" applyFill="1" applyBorder="1" applyAlignment="1" applyProtection="1">
      <alignment horizontal="right"/>
      <protection locked="0"/>
    </xf>
    <xf numFmtId="167" fontId="19" fillId="0" borderId="0" xfId="0" applyNumberFormat="1" applyFont="1" applyFill="1" applyBorder="1" applyAlignment="1" applyProtection="1">
      <alignment horizontal="right"/>
      <protection locked="0"/>
    </xf>
    <xf numFmtId="167" fontId="19" fillId="0" borderId="16" xfId="0" applyNumberFormat="1" applyFont="1" applyFill="1" applyBorder="1" applyAlignment="1" applyProtection="1">
      <alignment horizontal="right"/>
      <protection locked="0"/>
    </xf>
    <xf numFmtId="167" fontId="19" fillId="0" borderId="11" xfId="0" applyNumberFormat="1" applyFont="1" applyFill="1" applyBorder="1" applyAlignment="1" applyProtection="1">
      <alignment horizontal="right"/>
      <protection hidden="1"/>
    </xf>
    <xf numFmtId="167" fontId="19" fillId="0" borderId="0" xfId="0" applyNumberFormat="1" applyFont="1" applyFill="1" applyBorder="1" applyAlignment="1" applyProtection="1">
      <alignment horizontal="right"/>
      <protection hidden="1"/>
    </xf>
    <xf numFmtId="167" fontId="19" fillId="0" borderId="16" xfId="0" applyNumberFormat="1" applyFont="1" applyFill="1" applyBorder="1" applyAlignment="1" applyProtection="1">
      <alignment horizontal="right"/>
      <protection hidden="1"/>
    </xf>
    <xf numFmtId="0" fontId="14" fillId="3" borderId="27" xfId="0" applyFont="1" applyFill="1" applyBorder="1" applyAlignment="1" applyProtection="1">
      <alignment horizontal="left" vertical="center" indent="1"/>
      <protection hidden="1"/>
    </xf>
    <xf numFmtId="0" fontId="16" fillId="2" borderId="7" xfId="0" applyFont="1" applyFill="1" applyBorder="1" applyAlignment="1" applyProtection="1">
      <alignment horizontal="left" indent="1"/>
      <protection hidden="1"/>
    </xf>
    <xf numFmtId="0" fontId="16" fillId="3" borderId="6" xfId="0" applyFont="1" applyFill="1" applyBorder="1" applyAlignment="1" applyProtection="1">
      <alignment horizontal="left" indent="1"/>
      <protection hidden="1"/>
    </xf>
    <xf numFmtId="0" fontId="0" fillId="2" borderId="0" xfId="0" applyFill="1" applyBorder="1" applyAlignment="1" applyProtection="1">
      <alignment horizontal="justify" vertical="center"/>
      <protection hidden="1"/>
    </xf>
    <xf numFmtId="169" fontId="17" fillId="2" borderId="0" xfId="0" applyNumberFormat="1" applyFont="1" applyFill="1" applyBorder="1" applyProtection="1">
      <protection hidden="1"/>
    </xf>
    <xf numFmtId="0" fontId="29" fillId="3" borderId="0" xfId="0" applyFont="1" applyFill="1" applyBorder="1" applyAlignment="1" applyProtection="1">
      <alignment vertical="center"/>
      <protection hidden="1"/>
    </xf>
    <xf numFmtId="0" fontId="29" fillId="3" borderId="28" xfId="0" applyFont="1" applyFill="1" applyBorder="1" applyAlignment="1" applyProtection="1">
      <alignment vertical="center"/>
      <protection hidden="1"/>
    </xf>
    <xf numFmtId="0" fontId="14" fillId="5" borderId="29" xfId="0" applyFont="1" applyFill="1" applyBorder="1" applyAlignment="1" applyProtection="1">
      <alignment horizontal="center" vertical="center"/>
      <protection hidden="1"/>
    </xf>
    <xf numFmtId="0" fontId="43" fillId="2" borderId="0" xfId="0" applyFont="1" applyFill="1" applyProtection="1">
      <protection hidden="1"/>
    </xf>
    <xf numFmtId="0" fontId="43" fillId="2" borderId="0" xfId="0" applyNumberFormat="1" applyFont="1" applyFill="1" applyProtection="1">
      <protection hidden="1"/>
    </xf>
    <xf numFmtId="20" fontId="31" fillId="8" borderId="30" xfId="0" applyNumberFormat="1" applyFont="1" applyFill="1" applyBorder="1" applyAlignment="1" applyProtection="1">
      <alignment horizontal="center"/>
      <protection hidden="1"/>
    </xf>
    <xf numFmtId="20" fontId="31" fillId="8" borderId="31" xfId="0" applyNumberFormat="1" applyFont="1" applyFill="1" applyBorder="1" applyAlignment="1" applyProtection="1">
      <alignment horizontal="center"/>
      <protection hidden="1"/>
    </xf>
    <xf numFmtId="165" fontId="26" fillId="0" borderId="0" xfId="0" applyNumberFormat="1" applyFont="1" applyFill="1" applyBorder="1" applyAlignment="1" applyProtection="1">
      <alignment horizontal="left" vertical="center" indent="1"/>
      <protection hidden="1"/>
    </xf>
    <xf numFmtId="166" fontId="0" fillId="2" borderId="0" xfId="0" applyNumberFormat="1" applyFill="1" applyAlignment="1" applyProtection="1">
      <alignment horizontal="left" indent="1"/>
      <protection hidden="1"/>
    </xf>
    <xf numFmtId="20" fontId="12" fillId="5" borderId="11" xfId="0" applyNumberFormat="1" applyFont="1" applyFill="1" applyBorder="1" applyAlignment="1" applyProtection="1">
      <alignment horizontal="center"/>
      <protection hidden="1"/>
    </xf>
    <xf numFmtId="20" fontId="12" fillId="5" borderId="0" xfId="0" applyNumberFormat="1" applyFont="1" applyFill="1" applyBorder="1" applyAlignment="1" applyProtection="1">
      <alignment horizontal="center"/>
      <protection hidden="1"/>
    </xf>
    <xf numFmtId="166" fontId="0" fillId="2" borderId="0" xfId="0" applyNumberFormat="1" applyFill="1" applyBorder="1" applyAlignment="1" applyProtection="1">
      <alignment horizontal="left" indent="1"/>
      <protection locked="0"/>
    </xf>
    <xf numFmtId="166" fontId="0" fillId="2" borderId="0" xfId="0" applyNumberFormat="1" applyFill="1" applyBorder="1" applyAlignment="1" applyProtection="1">
      <alignment horizontal="left" indent="1"/>
      <protection hidden="1"/>
    </xf>
    <xf numFmtId="0" fontId="0" fillId="2" borderId="0" xfId="0" applyFill="1" applyAlignment="1" applyProtection="1">
      <alignment horizontal="left" indent="1"/>
      <protection hidden="1"/>
    </xf>
    <xf numFmtId="0" fontId="0" fillId="2" borderId="0" xfId="0" applyFill="1" applyBorder="1" applyAlignment="1" applyProtection="1">
      <alignment horizontal="left" indent="1"/>
      <protection locked="0"/>
    </xf>
    <xf numFmtId="0" fontId="0" fillId="2" borderId="0" xfId="0" applyFill="1" applyBorder="1" applyAlignment="1" applyProtection="1">
      <alignment horizontal="left" indent="1"/>
      <protection hidden="1"/>
    </xf>
    <xf numFmtId="0" fontId="0" fillId="5" borderId="0" xfId="0" applyFill="1" applyBorder="1" applyProtection="1">
      <protection hidden="1"/>
    </xf>
    <xf numFmtId="0" fontId="15" fillId="5" borderId="3" xfId="0" applyFont="1" applyFill="1" applyBorder="1" applyAlignment="1" applyProtection="1">
      <alignment vertical="distributed"/>
      <protection hidden="1"/>
    </xf>
    <xf numFmtId="0" fontId="0" fillId="2" borderId="3" xfId="0" applyFill="1" applyBorder="1" applyAlignment="1" applyProtection="1">
      <alignment horizontal="left" indent="1"/>
      <protection hidden="1"/>
    </xf>
    <xf numFmtId="0" fontId="0" fillId="2" borderId="0" xfId="0" applyFill="1" applyBorder="1" applyAlignment="1" applyProtection="1">
      <alignment horizontal="left" indent="4"/>
      <protection hidden="1"/>
    </xf>
    <xf numFmtId="0" fontId="0" fillId="2" borderId="0" xfId="0" applyFill="1" applyAlignment="1" applyProtection="1">
      <alignment horizontal="left"/>
      <protection hidden="1"/>
    </xf>
    <xf numFmtId="166" fontId="3" fillId="2" borderId="1" xfId="0" applyNumberFormat="1" applyFont="1" applyFill="1" applyBorder="1" applyAlignment="1" applyProtection="1">
      <alignment horizontal="left" indent="1"/>
      <protection locked="0"/>
    </xf>
    <xf numFmtId="166" fontId="3" fillId="2" borderId="3" xfId="0" applyNumberFormat="1" applyFont="1" applyFill="1" applyBorder="1" applyAlignment="1" applyProtection="1">
      <alignment horizontal="left" indent="1"/>
      <protection locked="0"/>
    </xf>
    <xf numFmtId="166" fontId="3" fillId="2" borderId="2" xfId="0" applyNumberFormat="1" applyFont="1" applyFill="1" applyBorder="1" applyAlignment="1" applyProtection="1">
      <alignment horizontal="left" indent="1"/>
      <protection locked="0"/>
    </xf>
    <xf numFmtId="166" fontId="3" fillId="2" borderId="32" xfId="0" applyNumberFormat="1" applyFont="1" applyFill="1" applyBorder="1" applyAlignment="1" applyProtection="1">
      <alignment horizontal="left" indent="1"/>
      <protection locked="0"/>
    </xf>
    <xf numFmtId="0" fontId="21" fillId="2" borderId="33" xfId="0" applyFont="1" applyFill="1" applyBorder="1" applyProtection="1">
      <protection hidden="1"/>
    </xf>
    <xf numFmtId="0" fontId="24" fillId="5" borderId="3" xfId="0" applyFont="1" applyFill="1" applyBorder="1" applyAlignment="1" applyProtection="1">
      <alignment horizontal="left" vertical="center" indent="1"/>
      <protection hidden="1"/>
    </xf>
    <xf numFmtId="0" fontId="14" fillId="2" borderId="5" xfId="0" applyFont="1" applyFill="1" applyBorder="1" applyProtection="1">
      <protection hidden="1"/>
    </xf>
    <xf numFmtId="0" fontId="15" fillId="5" borderId="3" xfId="0" applyFont="1" applyFill="1" applyBorder="1" applyAlignment="1" applyProtection="1">
      <alignment vertical="center"/>
      <protection hidden="1"/>
    </xf>
    <xf numFmtId="0" fontId="15" fillId="5" borderId="34" xfId="0" applyFont="1" applyFill="1" applyBorder="1" applyAlignment="1" applyProtection="1">
      <alignment horizontal="left" vertical="center" indent="1"/>
      <protection hidden="1"/>
    </xf>
    <xf numFmtId="20" fontId="5" fillId="2" borderId="35" xfId="0" applyNumberFormat="1" applyFont="1" applyFill="1" applyBorder="1" applyAlignment="1" applyProtection="1">
      <alignment horizontal="left" indent="1"/>
      <protection locked="0"/>
    </xf>
    <xf numFmtId="0" fontId="3" fillId="2" borderId="35" xfId="0" applyFont="1" applyFill="1" applyBorder="1" applyAlignment="1" applyProtection="1">
      <alignment horizontal="left" indent="1"/>
      <protection locked="0"/>
    </xf>
    <xf numFmtId="20" fontId="5" fillId="2" borderId="3" xfId="0" applyNumberFormat="1" applyFont="1" applyFill="1" applyBorder="1" applyAlignment="1" applyProtection="1">
      <alignment horizontal="left" indent="1"/>
      <protection locked="0"/>
    </xf>
    <xf numFmtId="0" fontId="3" fillId="2" borderId="3" xfId="0" applyFont="1" applyFill="1" applyBorder="1" applyAlignment="1" applyProtection="1">
      <alignment horizontal="left" indent="1"/>
      <protection locked="0"/>
    </xf>
    <xf numFmtId="0" fontId="5" fillId="2" borderId="1" xfId="0" applyFont="1" applyFill="1" applyBorder="1" applyAlignment="1" applyProtection="1">
      <alignment horizontal="left" indent="1"/>
      <protection locked="0"/>
    </xf>
    <xf numFmtId="0" fontId="3" fillId="2" borderId="1" xfId="0" applyFont="1" applyFill="1" applyBorder="1" applyAlignment="1" applyProtection="1">
      <alignment horizontal="left" indent="1"/>
      <protection locked="0"/>
    </xf>
    <xf numFmtId="0" fontId="5" fillId="2" borderId="2" xfId="0" applyFont="1" applyFill="1" applyBorder="1" applyAlignment="1" applyProtection="1">
      <alignment horizontal="left" indent="1"/>
      <protection locked="0"/>
    </xf>
    <xf numFmtId="0" fontId="3" fillId="2" borderId="2" xfId="0" applyFont="1" applyFill="1" applyBorder="1" applyAlignment="1" applyProtection="1">
      <alignment horizontal="left" indent="1"/>
      <protection locked="0"/>
    </xf>
    <xf numFmtId="0" fontId="5" fillId="2" borderId="3" xfId="0" applyFont="1" applyFill="1" applyBorder="1" applyAlignment="1" applyProtection="1">
      <alignment horizontal="left" indent="1"/>
      <protection locked="0"/>
    </xf>
    <xf numFmtId="0" fontId="5" fillId="2" borderId="32" xfId="0" applyFont="1" applyFill="1" applyBorder="1" applyAlignment="1" applyProtection="1">
      <alignment horizontal="left" indent="1"/>
      <protection locked="0"/>
    </xf>
    <xf numFmtId="0" fontId="3" fillId="2" borderId="32" xfId="0" applyFont="1" applyFill="1" applyBorder="1" applyAlignment="1" applyProtection="1">
      <alignment horizontal="left" indent="1"/>
      <protection locked="0"/>
    </xf>
    <xf numFmtId="165" fontId="0" fillId="2" borderId="0" xfId="0" applyNumberFormat="1" applyFill="1" applyBorder="1" applyAlignment="1" applyProtection="1">
      <alignment horizontal="left"/>
      <protection hidden="1"/>
    </xf>
    <xf numFmtId="166" fontId="9" fillId="0" borderId="11" xfId="0" applyNumberFormat="1" applyFont="1" applyFill="1" applyBorder="1" applyAlignment="1" applyProtection="1">
      <alignment horizontal="right"/>
      <protection hidden="1"/>
    </xf>
    <xf numFmtId="166" fontId="9" fillId="0" borderId="0" xfId="0" applyNumberFormat="1" applyFont="1" applyFill="1" applyBorder="1" applyAlignment="1" applyProtection="1">
      <alignment horizontal="right"/>
      <protection hidden="1"/>
    </xf>
    <xf numFmtId="166" fontId="9" fillId="0" borderId="16" xfId="0" applyNumberFormat="1" applyFont="1" applyFill="1" applyBorder="1" applyAlignment="1" applyProtection="1">
      <alignment horizontal="right"/>
      <protection hidden="1"/>
    </xf>
    <xf numFmtId="164" fontId="9" fillId="0" borderId="17" xfId="0" applyNumberFormat="1" applyFont="1" applyFill="1" applyBorder="1" applyAlignment="1" applyProtection="1">
      <alignment horizontal="right"/>
      <protection hidden="1"/>
    </xf>
    <xf numFmtId="166" fontId="9" fillId="0" borderId="17" xfId="0" applyNumberFormat="1" applyFont="1" applyFill="1" applyBorder="1" applyAlignment="1" applyProtection="1">
      <alignment horizontal="right"/>
      <protection hidden="1"/>
    </xf>
    <xf numFmtId="0" fontId="0" fillId="0" borderId="17" xfId="0" applyNumberFormat="1" applyFill="1" applyBorder="1" applyProtection="1">
      <protection hidden="1"/>
    </xf>
    <xf numFmtId="2" fontId="0" fillId="0" borderId="17" xfId="0" applyNumberFormat="1" applyFill="1" applyBorder="1" applyProtection="1">
      <protection hidden="1"/>
    </xf>
    <xf numFmtId="2" fontId="0" fillId="0" borderId="0" xfId="0" applyNumberFormat="1" applyFill="1" applyProtection="1">
      <protection hidden="1"/>
    </xf>
    <xf numFmtId="0" fontId="0" fillId="0" borderId="11" xfId="0" applyNumberFormat="1" applyFill="1" applyBorder="1" applyProtection="1">
      <protection hidden="1"/>
    </xf>
    <xf numFmtId="0" fontId="0" fillId="0" borderId="0" xfId="0" applyNumberFormat="1" applyFill="1" applyBorder="1" applyProtection="1">
      <protection hidden="1"/>
    </xf>
    <xf numFmtId="0" fontId="0" fillId="0" borderId="16" xfId="0" applyNumberFormat="1" applyFill="1" applyBorder="1" applyProtection="1">
      <protection hidden="1"/>
    </xf>
    <xf numFmtId="0" fontId="0" fillId="2" borderId="0" xfId="0" applyFill="1" applyProtection="1">
      <protection locked="0" hidden="1"/>
    </xf>
    <xf numFmtId="169" fontId="19" fillId="11" borderId="36" xfId="0" applyNumberFormat="1" applyFont="1" applyFill="1" applyBorder="1" applyProtection="1">
      <protection locked="0"/>
    </xf>
    <xf numFmtId="169" fontId="19" fillId="11" borderId="37" xfId="0" applyNumberFormat="1" applyFont="1" applyFill="1" applyBorder="1" applyProtection="1">
      <protection locked="0"/>
    </xf>
    <xf numFmtId="169" fontId="19" fillId="11" borderId="38" xfId="0" applyNumberFormat="1" applyFont="1" applyFill="1" applyBorder="1" applyProtection="1">
      <protection locked="0"/>
    </xf>
    <xf numFmtId="0" fontId="25" fillId="0" borderId="0" xfId="0" applyFont="1" applyAlignment="1" applyProtection="1">
      <alignment horizontal="left" vertical="center"/>
      <protection hidden="1"/>
    </xf>
    <xf numFmtId="0" fontId="0" fillId="0" borderId="0" xfId="0" applyAlignment="1" applyProtection="1">
      <alignment horizontal="left" vertical="center"/>
      <protection hidden="1"/>
    </xf>
    <xf numFmtId="0" fontId="0" fillId="0" borderId="0" xfId="0" applyAlignment="1" applyProtection="1">
      <alignment vertical="center"/>
      <protection hidden="1"/>
    </xf>
    <xf numFmtId="164" fontId="0" fillId="2" borderId="39" xfId="0" applyNumberFormat="1" applyFill="1" applyBorder="1" applyProtection="1">
      <protection hidden="1"/>
    </xf>
    <xf numFmtId="164" fontId="0" fillId="2" borderId="40" xfId="0" applyNumberFormat="1" applyFill="1" applyBorder="1" applyProtection="1">
      <protection hidden="1"/>
    </xf>
    <xf numFmtId="164" fontId="0" fillId="2" borderId="41" xfId="0" applyNumberFormat="1" applyFill="1" applyBorder="1" applyProtection="1">
      <protection hidden="1"/>
    </xf>
    <xf numFmtId="0" fontId="4" fillId="5" borderId="0" xfId="0" applyFont="1" applyFill="1" applyBorder="1" applyAlignment="1" applyProtection="1">
      <protection hidden="1"/>
    </xf>
    <xf numFmtId="164" fontId="0" fillId="2" borderId="33" xfId="0" applyNumberFormat="1" applyFill="1" applyBorder="1" applyProtection="1">
      <protection hidden="1"/>
    </xf>
    <xf numFmtId="164" fontId="0" fillId="2" borderId="42" xfId="0" applyNumberFormat="1" applyFill="1" applyBorder="1" applyProtection="1">
      <protection hidden="1"/>
    </xf>
    <xf numFmtId="18" fontId="4" fillId="5" borderId="43" xfId="0" applyNumberFormat="1" applyFont="1" applyFill="1" applyBorder="1" applyProtection="1">
      <protection locked="0" hidden="1"/>
    </xf>
    <xf numFmtId="164" fontId="4" fillId="5" borderId="44" xfId="0" applyNumberFormat="1" applyFont="1" applyFill="1" applyBorder="1" applyAlignment="1" applyProtection="1">
      <alignment horizontal="left"/>
      <protection locked="0" hidden="1"/>
    </xf>
    <xf numFmtId="18" fontId="4" fillId="5" borderId="0" xfId="0" applyNumberFormat="1" applyFont="1" applyFill="1" applyBorder="1" applyProtection="1">
      <protection locked="0" hidden="1"/>
    </xf>
    <xf numFmtId="0" fontId="4" fillId="5" borderId="0" xfId="0" applyFont="1" applyFill="1" applyBorder="1" applyAlignment="1" applyProtection="1">
      <protection locked="0" hidden="1"/>
    </xf>
    <xf numFmtId="164" fontId="4" fillId="5" borderId="0" xfId="0" applyNumberFormat="1" applyFont="1" applyFill="1" applyBorder="1" applyAlignment="1" applyProtection="1">
      <alignment horizontal="left"/>
      <protection locked="0" hidden="1"/>
    </xf>
    <xf numFmtId="0" fontId="44" fillId="0" borderId="0" xfId="0" applyFont="1" applyAlignment="1" applyProtection="1">
      <alignment vertical="center"/>
      <protection hidden="1"/>
    </xf>
    <xf numFmtId="0" fontId="42" fillId="8" borderId="0" xfId="0" applyFont="1" applyFill="1" applyProtection="1">
      <protection hidden="1"/>
    </xf>
    <xf numFmtId="0" fontId="0" fillId="8" borderId="0" xfId="0" applyFill="1" applyProtection="1">
      <protection hidden="1"/>
    </xf>
    <xf numFmtId="0" fontId="0" fillId="0" borderId="0" xfId="0" applyAlignment="1" applyProtection="1">
      <alignment horizontal="left" vertical="distributed"/>
      <protection hidden="1"/>
    </xf>
    <xf numFmtId="0" fontId="46" fillId="0" borderId="0" xfId="0" applyFont="1" applyAlignment="1" applyProtection="1">
      <alignment horizontal="left" vertical="center" indent="1"/>
      <protection hidden="1"/>
    </xf>
    <xf numFmtId="0" fontId="1" fillId="0" borderId="0" xfId="0" applyFont="1" applyAlignment="1" applyProtection="1">
      <alignment horizontal="left" vertical="center" indent="1"/>
      <protection hidden="1"/>
    </xf>
    <xf numFmtId="0" fontId="43" fillId="0" borderId="0" xfId="0" applyFont="1" applyAlignment="1" applyProtection="1">
      <alignment horizontal="left" vertical="distributed" wrapText="1" indent="2"/>
      <protection hidden="1"/>
    </xf>
    <xf numFmtId="0" fontId="48" fillId="0" borderId="0" xfId="1" applyFont="1" applyAlignment="1" applyProtection="1">
      <alignment horizontal="left" vertical="distributed"/>
      <protection hidden="1"/>
    </xf>
    <xf numFmtId="0" fontId="46" fillId="0" borderId="0" xfId="0" applyFont="1" applyAlignment="1" applyProtection="1">
      <alignment horizontal="left" vertical="distributed" wrapText="1" indent="2"/>
      <protection hidden="1"/>
    </xf>
    <xf numFmtId="0" fontId="10" fillId="0" borderId="0" xfId="1" applyAlignment="1" applyProtection="1">
      <alignment horizontal="left" vertical="distributed"/>
      <protection hidden="1"/>
    </xf>
    <xf numFmtId="0" fontId="0" fillId="0" borderId="0" xfId="0" applyFill="1" applyAlignment="1" applyProtection="1">
      <alignment horizontal="left" vertical="distributed"/>
      <protection hidden="1"/>
    </xf>
    <xf numFmtId="0" fontId="34" fillId="0" borderId="0" xfId="0" applyFont="1" applyFill="1" applyBorder="1" applyAlignment="1" applyProtection="1">
      <alignment vertical="center"/>
      <protection hidden="1"/>
    </xf>
    <xf numFmtId="0" fontId="35" fillId="2" borderId="45" xfId="0" applyFont="1" applyFill="1" applyBorder="1" applyAlignment="1" applyProtection="1">
      <protection hidden="1"/>
    </xf>
    <xf numFmtId="0" fontId="35" fillId="2" borderId="46" xfId="0" applyFont="1" applyFill="1" applyBorder="1" applyAlignment="1" applyProtection="1">
      <protection hidden="1"/>
    </xf>
    <xf numFmtId="0" fontId="0" fillId="0" borderId="46" xfId="0" applyBorder="1" applyProtection="1">
      <protection hidden="1"/>
    </xf>
    <xf numFmtId="2" fontId="0" fillId="0" borderId="46" xfId="0" applyNumberFormat="1" applyBorder="1" applyProtection="1">
      <protection hidden="1"/>
    </xf>
    <xf numFmtId="0" fontId="0" fillId="2" borderId="47" xfId="0" applyFill="1" applyBorder="1" applyAlignment="1" applyProtection="1">
      <protection hidden="1"/>
    </xf>
    <xf numFmtId="0" fontId="0" fillId="2" borderId="47" xfId="0" applyFill="1" applyBorder="1" applyAlignment="1" applyProtection="1">
      <alignment horizontal="right"/>
      <protection hidden="1"/>
    </xf>
    <xf numFmtId="0" fontId="0" fillId="0" borderId="47" xfId="0" applyFill="1" applyBorder="1" applyAlignment="1" applyProtection="1">
      <protection hidden="1"/>
    </xf>
    <xf numFmtId="0" fontId="10" fillId="0" borderId="46" xfId="1" applyBorder="1" applyAlignment="1" applyProtection="1">
      <protection hidden="1"/>
    </xf>
    <xf numFmtId="0" fontId="36" fillId="0" borderId="0" xfId="0" applyFont="1" applyAlignment="1" applyProtection="1">
      <alignment horizontal="right" readingOrder="1"/>
      <protection hidden="1"/>
    </xf>
    <xf numFmtId="0" fontId="0" fillId="2" borderId="46" xfId="0" applyFill="1" applyBorder="1" applyAlignment="1" applyProtection="1">
      <alignment horizontal="left"/>
      <protection hidden="1"/>
    </xf>
    <xf numFmtId="0" fontId="37" fillId="2" borderId="46" xfId="0" applyFont="1" applyFill="1" applyBorder="1" applyAlignment="1" applyProtection="1">
      <alignment horizontal="left"/>
      <protection hidden="1"/>
    </xf>
    <xf numFmtId="0" fontId="38" fillId="2" borderId="46" xfId="0" applyFont="1" applyFill="1" applyBorder="1" applyAlignment="1" applyProtection="1">
      <alignment horizontal="left"/>
      <protection hidden="1"/>
    </xf>
    <xf numFmtId="0" fontId="40" fillId="0" borderId="46" xfId="0" applyFont="1" applyBorder="1" applyProtection="1">
      <protection hidden="1"/>
    </xf>
    <xf numFmtId="0" fontId="41" fillId="2" borderId="46" xfId="0" applyFont="1" applyFill="1" applyBorder="1" applyAlignment="1" applyProtection="1">
      <alignment horizontal="left"/>
      <protection hidden="1"/>
    </xf>
    <xf numFmtId="0" fontId="41" fillId="0" borderId="46" xfId="0" applyFont="1" applyBorder="1" applyProtection="1">
      <protection hidden="1"/>
    </xf>
    <xf numFmtId="165" fontId="10" fillId="2" borderId="0" xfId="1" applyNumberFormat="1" applyFill="1" applyAlignment="1" applyProtection="1">
      <alignment horizontal="left" indent="1"/>
      <protection locked="0" hidden="1"/>
    </xf>
    <xf numFmtId="165" fontId="10" fillId="2" borderId="0" xfId="1" applyNumberFormat="1" applyFill="1" applyAlignment="1" applyProtection="1">
      <alignment horizontal="left" indent="1"/>
      <protection locked="0"/>
    </xf>
    <xf numFmtId="165" fontId="45" fillId="7" borderId="0" xfId="0" applyNumberFormat="1" applyFont="1" applyFill="1" applyAlignment="1" applyProtection="1">
      <alignment horizontal="center"/>
      <protection hidden="1"/>
    </xf>
    <xf numFmtId="0" fontId="14" fillId="5" borderId="48" xfId="0" applyFont="1" applyFill="1" applyBorder="1" applyAlignment="1" applyProtection="1">
      <alignment horizontal="center" vertical="center"/>
      <protection hidden="1"/>
    </xf>
    <xf numFmtId="165" fontId="14" fillId="5" borderId="48" xfId="0" applyNumberFormat="1" applyFont="1" applyFill="1" applyBorder="1" applyAlignment="1" applyProtection="1">
      <alignment horizontal="left" vertical="center"/>
      <protection hidden="1"/>
    </xf>
    <xf numFmtId="165" fontId="14" fillId="5" borderId="29" xfId="0" applyNumberFormat="1" applyFont="1" applyFill="1" applyBorder="1" applyAlignment="1" applyProtection="1">
      <alignment horizontal="left" vertical="center"/>
      <protection hidden="1"/>
    </xf>
    <xf numFmtId="0" fontId="14" fillId="5" borderId="48" xfId="0" applyFont="1" applyFill="1" applyBorder="1" applyAlignment="1" applyProtection="1">
      <alignment horizontal="left" vertical="center" indent="1"/>
      <protection hidden="1"/>
    </xf>
    <xf numFmtId="0" fontId="14" fillId="5" borderId="29" xfId="0" applyFont="1" applyFill="1" applyBorder="1" applyAlignment="1" applyProtection="1">
      <alignment horizontal="left" vertical="center" indent="1"/>
      <protection hidden="1"/>
    </xf>
    <xf numFmtId="166" fontId="14" fillId="5" borderId="48" xfId="0" applyNumberFormat="1" applyFont="1" applyFill="1" applyBorder="1" applyAlignment="1" applyProtection="1">
      <alignment horizontal="left" vertical="center" indent="1"/>
      <protection hidden="1"/>
    </xf>
    <xf numFmtId="166" fontId="14" fillId="5" borderId="29" xfId="0" applyNumberFormat="1" applyFont="1" applyFill="1" applyBorder="1" applyAlignment="1" applyProtection="1">
      <alignment horizontal="left" vertical="center" indent="1"/>
      <protection hidden="1"/>
    </xf>
    <xf numFmtId="20" fontId="12" fillId="5" borderId="17" xfId="0" applyNumberFormat="1" applyFont="1" applyFill="1" applyBorder="1" applyAlignment="1" applyProtection="1">
      <alignment horizontal="left" vertical="justify"/>
      <protection hidden="1"/>
    </xf>
    <xf numFmtId="20" fontId="12" fillId="5" borderId="11" xfId="0" applyNumberFormat="1" applyFont="1" applyFill="1" applyBorder="1" applyAlignment="1" applyProtection="1">
      <alignment horizontal="center"/>
      <protection hidden="1"/>
    </xf>
    <xf numFmtId="20" fontId="12" fillId="5" borderId="0" xfId="0" applyNumberFormat="1" applyFont="1" applyFill="1" applyBorder="1" applyAlignment="1" applyProtection="1">
      <alignment horizontal="center"/>
      <protection hidden="1"/>
    </xf>
    <xf numFmtId="20" fontId="12" fillId="5" borderId="16" xfId="0" applyNumberFormat="1" applyFont="1" applyFill="1" applyBorder="1" applyAlignment="1" applyProtection="1">
      <alignment horizontal="center"/>
      <protection hidden="1"/>
    </xf>
    <xf numFmtId="168" fontId="27" fillId="2" borderId="0" xfId="0" applyNumberFormat="1" applyFont="1" applyFill="1" applyAlignment="1" applyProtection="1">
      <alignment horizontal="left" indent="1"/>
      <protection hidden="1"/>
    </xf>
    <xf numFmtId="0" fontId="45" fillId="7" borderId="0" xfId="0" applyFont="1" applyFill="1" applyAlignment="1" applyProtection="1">
      <alignment horizontal="center"/>
      <protection hidden="1"/>
    </xf>
    <xf numFmtId="20" fontId="12" fillId="5" borderId="17" xfId="0" applyNumberFormat="1" applyFont="1" applyFill="1" applyBorder="1" applyAlignment="1" applyProtection="1">
      <alignment horizontal="center"/>
      <protection hidden="1"/>
    </xf>
    <xf numFmtId="0" fontId="0" fillId="5" borderId="16" xfId="0" applyFill="1" applyBorder="1" applyAlignment="1" applyProtection="1">
      <alignment horizontal="center"/>
      <protection hidden="1"/>
    </xf>
    <xf numFmtId="164" fontId="14" fillId="5" borderId="17" xfId="0" applyNumberFormat="1" applyFont="1" applyFill="1" applyBorder="1" applyAlignment="1" applyProtection="1">
      <alignment horizontal="left" vertical="center"/>
      <protection hidden="1"/>
    </xf>
    <xf numFmtId="164" fontId="14" fillId="5" borderId="17" xfId="0" applyNumberFormat="1" applyFont="1" applyFill="1" applyBorder="1" applyAlignment="1" applyProtection="1">
      <alignment horizontal="center" vertical="justify"/>
      <protection hidden="1"/>
    </xf>
    <xf numFmtId="0" fontId="14" fillId="5" borderId="17" xfId="0" applyFont="1" applyFill="1" applyBorder="1" applyAlignment="1" applyProtection="1">
      <alignment horizontal="center" vertical="justify"/>
      <protection hidden="1"/>
    </xf>
    <xf numFmtId="0" fontId="30" fillId="5" borderId="0" xfId="0" applyFont="1" applyFill="1" applyAlignment="1" applyProtection="1">
      <alignment horizontal="left" vertical="center" indent="1"/>
      <protection hidden="1"/>
    </xf>
    <xf numFmtId="20" fontId="30" fillId="5" borderId="11" xfId="0" applyNumberFormat="1" applyFont="1" applyFill="1" applyBorder="1" applyAlignment="1" applyProtection="1">
      <alignment horizontal="center"/>
      <protection hidden="1"/>
    </xf>
    <xf numFmtId="20" fontId="30" fillId="5" borderId="16" xfId="0" applyNumberFormat="1" applyFont="1" applyFill="1" applyBorder="1" applyAlignment="1" applyProtection="1">
      <alignment horizontal="center"/>
      <protection hidden="1"/>
    </xf>
    <xf numFmtId="0" fontId="2" fillId="2" borderId="0" xfId="0" applyFont="1" applyFill="1" applyBorder="1" applyAlignment="1" applyProtection="1">
      <alignment horizontal="left" vertical="center"/>
      <protection hidden="1"/>
    </xf>
    <xf numFmtId="168" fontId="2" fillId="2" borderId="0" xfId="0" applyNumberFormat="1" applyFont="1" applyFill="1" applyBorder="1" applyAlignment="1" applyProtection="1">
      <alignment horizontal="left" vertical="center"/>
      <protection hidden="1"/>
    </xf>
    <xf numFmtId="168" fontId="0" fillId="2" borderId="0" xfId="0" applyNumberFormat="1" applyFill="1" applyBorder="1" applyAlignment="1" applyProtection="1">
      <alignment horizontal="left"/>
      <protection hidden="1"/>
    </xf>
    <xf numFmtId="0" fontId="25" fillId="0" borderId="0" xfId="0" applyFont="1" applyFill="1" applyBorder="1" applyAlignment="1" applyProtection="1">
      <alignment horizontal="left" vertical="center"/>
      <protection hidden="1"/>
    </xf>
    <xf numFmtId="0" fontId="0" fillId="2" borderId="19" xfId="0" applyFill="1" applyBorder="1" applyAlignment="1" applyProtection="1">
      <alignment horizontal="center"/>
      <protection hidden="1"/>
    </xf>
    <xf numFmtId="0" fontId="15" fillId="5" borderId="49" xfId="0" applyFont="1" applyFill="1" applyBorder="1" applyAlignment="1" applyProtection="1">
      <alignment horizontal="center"/>
      <protection hidden="1"/>
    </xf>
    <xf numFmtId="0" fontId="15" fillId="5" borderId="50" xfId="0" applyFont="1" applyFill="1" applyBorder="1" applyAlignment="1" applyProtection="1">
      <alignment horizontal="center"/>
      <protection hidden="1"/>
    </xf>
    <xf numFmtId="0" fontId="14" fillId="4" borderId="51" xfId="0" applyFont="1" applyFill="1" applyBorder="1" applyAlignment="1" applyProtection="1">
      <alignment horizontal="center"/>
      <protection hidden="1"/>
    </xf>
    <xf numFmtId="0" fontId="14" fillId="4" borderId="50" xfId="0" applyFont="1" applyFill="1" applyBorder="1" applyAlignment="1" applyProtection="1">
      <alignment horizontal="center"/>
      <protection hidden="1"/>
    </xf>
    <xf numFmtId="0" fontId="15" fillId="6" borderId="49" xfId="0" applyFont="1" applyFill="1" applyBorder="1" applyAlignment="1" applyProtection="1">
      <alignment horizontal="center"/>
      <protection hidden="1"/>
    </xf>
    <xf numFmtId="0" fontId="15" fillId="6" borderId="50" xfId="0" applyFont="1" applyFill="1" applyBorder="1" applyAlignment="1" applyProtection="1">
      <alignment horizontal="center"/>
      <protection hidden="1"/>
    </xf>
    <xf numFmtId="0" fontId="29" fillId="3" borderId="0" xfId="0" applyFont="1" applyFill="1" applyBorder="1" applyAlignment="1" applyProtection="1">
      <alignment horizontal="left" vertical="center"/>
      <protection hidden="1"/>
    </xf>
    <xf numFmtId="0" fontId="29" fillId="3" borderId="28" xfId="0" applyFont="1" applyFill="1" applyBorder="1" applyAlignment="1" applyProtection="1">
      <alignment horizontal="left" vertical="center"/>
      <protection hidden="1"/>
    </xf>
    <xf numFmtId="0" fontId="32" fillId="0" borderId="0" xfId="0" applyFont="1" applyFill="1" applyBorder="1" applyAlignment="1" applyProtection="1">
      <alignment horizontal="left" vertical="center"/>
      <protection hidden="1"/>
    </xf>
    <xf numFmtId="0" fontId="15" fillId="5" borderId="0" xfId="0" applyFont="1" applyFill="1" applyBorder="1" applyAlignment="1" applyProtection="1">
      <alignment horizontal="center" vertical="center"/>
      <protection hidden="1"/>
    </xf>
    <xf numFmtId="0" fontId="47" fillId="5" borderId="43" xfId="0" applyFont="1" applyFill="1" applyBorder="1" applyAlignment="1" applyProtection="1">
      <alignment horizontal="left" vertical="center" indent="1"/>
      <protection hidden="1"/>
    </xf>
    <xf numFmtId="0" fontId="47" fillId="5" borderId="52" xfId="0" applyFont="1" applyFill="1" applyBorder="1" applyAlignment="1" applyProtection="1">
      <alignment horizontal="left" vertical="center" indent="1"/>
      <protection hidden="1"/>
    </xf>
    <xf numFmtId="0" fontId="47" fillId="5" borderId="53" xfId="0" applyFont="1" applyFill="1" applyBorder="1" applyAlignment="1" applyProtection="1">
      <alignment horizontal="left" vertical="center" indent="1"/>
      <protection hidden="1"/>
    </xf>
    <xf numFmtId="0" fontId="15" fillId="5" borderId="54" xfId="0" applyFont="1" applyFill="1" applyBorder="1" applyAlignment="1" applyProtection="1">
      <alignment horizontal="center" vertical="center"/>
      <protection hidden="1"/>
    </xf>
    <xf numFmtId="0" fontId="15" fillId="5" borderId="55" xfId="0" applyFont="1" applyFill="1" applyBorder="1" applyAlignment="1" applyProtection="1">
      <alignment horizontal="center" vertical="center"/>
      <protection hidden="1"/>
    </xf>
    <xf numFmtId="0" fontId="4" fillId="5" borderId="53" xfId="0" applyFont="1" applyFill="1" applyBorder="1" applyAlignment="1" applyProtection="1">
      <alignment horizontal="center"/>
      <protection locked="0" hidden="1"/>
    </xf>
    <xf numFmtId="0" fontId="4" fillId="5" borderId="56" xfId="0" applyFont="1" applyFill="1" applyBorder="1" applyAlignment="1" applyProtection="1">
      <alignment horizontal="center"/>
      <protection locked="0" hidden="1"/>
    </xf>
    <xf numFmtId="0" fontId="10" fillId="0" borderId="0" xfId="1" applyAlignment="1" applyProtection="1">
      <alignment horizontal="left" vertical="distributed"/>
      <protection hidden="1"/>
    </xf>
    <xf numFmtId="0" fontId="48" fillId="0" borderId="0" xfId="1" applyFont="1" applyAlignment="1" applyProtection="1">
      <alignment horizontal="left" vertical="distributed"/>
      <protection hidden="1"/>
    </xf>
    <xf numFmtId="0" fontId="46" fillId="0" borderId="0" xfId="0" applyFont="1" applyAlignment="1" applyProtection="1">
      <alignment horizontal="left" vertical="distributed" wrapText="1" indent="1"/>
      <protection hidden="1"/>
    </xf>
    <xf numFmtId="0" fontId="43" fillId="0" borderId="0" xfId="0" applyFont="1" applyAlignment="1" applyProtection="1">
      <alignment horizontal="left" vertical="distributed" indent="1"/>
      <protection hidden="1"/>
    </xf>
    <xf numFmtId="0" fontId="46" fillId="0" borderId="0" xfId="0" applyFont="1" applyAlignment="1" applyProtection="1">
      <alignment horizontal="left" vertical="distributed" indent="1"/>
      <protection hidden="1"/>
    </xf>
    <xf numFmtId="0" fontId="43" fillId="0" borderId="0" xfId="0" applyFont="1" applyAlignment="1" applyProtection="1">
      <alignment horizontal="left" vertical="distributed" wrapText="1" indent="1"/>
      <protection hidden="1"/>
    </xf>
    <xf numFmtId="0" fontId="46" fillId="0" borderId="0" xfId="0" applyFont="1" applyAlignment="1" applyProtection="1">
      <alignment horizontal="left" vertical="distributed" wrapText="1" indent="2"/>
      <protection hidden="1"/>
    </xf>
    <xf numFmtId="0" fontId="49" fillId="0" borderId="0" xfId="0" applyFont="1" applyAlignment="1" applyProtection="1">
      <alignment horizontal="left" vertical="distributed"/>
      <protection hidden="1"/>
    </xf>
    <xf numFmtId="0" fontId="46" fillId="12" borderId="0" xfId="0" applyFont="1" applyFill="1" applyAlignment="1" applyProtection="1">
      <alignment horizontal="left" vertical="distributed" indent="6"/>
      <protection hidden="1"/>
    </xf>
    <xf numFmtId="0" fontId="43" fillId="12" borderId="0" xfId="0" applyFont="1" applyFill="1" applyAlignment="1" applyProtection="1">
      <alignment horizontal="left" vertical="distributed" indent="6"/>
      <protection hidden="1"/>
    </xf>
    <xf numFmtId="0" fontId="0" fillId="2" borderId="46" xfId="0" applyFill="1" applyBorder="1" applyAlignment="1" applyProtection="1">
      <alignment horizontal="left"/>
      <protection hidden="1"/>
    </xf>
    <xf numFmtId="0" fontId="6" fillId="8" borderId="46" xfId="0" applyFont="1" applyFill="1" applyBorder="1" applyAlignment="1" applyProtection="1">
      <alignment horizontal="left"/>
      <protection hidden="1"/>
    </xf>
    <xf numFmtId="0" fontId="0" fillId="2" borderId="46" xfId="0" applyFill="1" applyBorder="1" applyAlignment="1" applyProtection="1">
      <alignment horizontal="left" wrapText="1"/>
      <protection hidden="1"/>
    </xf>
    <xf numFmtId="0" fontId="38" fillId="2" borderId="46" xfId="0" applyFont="1" applyFill="1" applyBorder="1" applyAlignment="1" applyProtection="1">
      <alignment horizontal="left"/>
      <protection hidden="1"/>
    </xf>
    <xf numFmtId="0" fontId="33" fillId="0" borderId="0" xfId="0" applyFont="1" applyFill="1" applyBorder="1" applyAlignment="1" applyProtection="1">
      <alignment horizontal="left" vertical="center"/>
      <protection hidden="1"/>
    </xf>
    <xf numFmtId="0" fontId="0" fillId="2" borderId="46" xfId="0" applyFill="1" applyBorder="1" applyAlignment="1" applyProtection="1">
      <alignment horizontal="left" vertical="justify"/>
      <protection hidden="1"/>
    </xf>
    <xf numFmtId="0" fontId="23" fillId="8" borderId="57" xfId="0" applyFont="1" applyFill="1" applyBorder="1" applyAlignment="1" applyProtection="1">
      <alignment horizontal="left" vertical="center"/>
      <protection hidden="1"/>
    </xf>
  </cellXfs>
  <cellStyles count="2">
    <cellStyle name="Hyperlink" xfId="1" builtinId="8"/>
    <cellStyle name="Normal" xfId="0" builtinId="0"/>
  </cellStyles>
  <dxfs count="6">
    <dxf>
      <fill>
        <patternFill>
          <bgColor indexed="22"/>
        </patternFill>
      </fill>
    </dxf>
    <dxf>
      <fill>
        <patternFill>
          <bgColor indexed="22"/>
        </patternFill>
      </fill>
    </dxf>
    <dxf>
      <font>
        <condense val="0"/>
        <extend val="0"/>
        <color indexed="9"/>
      </font>
      <fill>
        <patternFill>
          <bgColor indexed="18"/>
        </patternFill>
      </fill>
    </dxf>
    <dxf>
      <font>
        <condense val="0"/>
        <extend val="0"/>
        <color indexed="9"/>
      </font>
      <fill>
        <patternFill>
          <bgColor indexed="16"/>
        </patternFill>
      </fill>
    </dxf>
    <dxf>
      <fill>
        <patternFill>
          <bgColor indexed="22"/>
        </patternFill>
      </fill>
    </dxf>
    <dxf>
      <fill>
        <patternFill>
          <bgColor indexed="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B8E84"/>
      <rgbColor rgb="00D9EDC1"/>
      <rgbColor rgb="00336887"/>
      <rgbColor rgb="00FFF3B9"/>
      <rgbColor rgb="00EFB6B1"/>
      <rgbColor rgb="00ACD8F1"/>
      <rgbColor rgb="00B3122D"/>
      <rgbColor rgb="007FA516"/>
      <rgbColor rgb="00004269"/>
      <rgbColor rgb="00FFE14F"/>
      <rgbColor rgb="00C2ADC4"/>
      <rgbColor rgb="0059B1E2"/>
      <rgbColor rgb="00E6E6E6"/>
      <rgbColor rgb="00808080"/>
      <rgbColor rgb="00309DDB"/>
      <rgbColor rgb="00B3DB84"/>
      <rgbColor rgb="00DB8E84"/>
      <rgbColor rgb="0099779D"/>
      <rgbColor rgb="00FFE14F"/>
      <rgbColor rgb="00D9C293"/>
      <rgbColor rgb="00004269"/>
      <rgbColor rgb="00597A7B"/>
      <rgbColor rgb="00004269"/>
      <rgbColor rgb="00587F03"/>
      <rgbColor rgb="00B3122D"/>
      <rgbColor rgb="0057445A"/>
      <rgbColor rgb="00EFA143"/>
      <rgbColor rgb="006D4129"/>
      <rgbColor rgb="00309DDB"/>
      <rgbColor rgb="00DDDDDD"/>
      <rgbColor rgb="0099B3C3"/>
      <rgbColor rgb="00D6EBF8"/>
      <rgbColor rgb="00F0F8E6"/>
      <rgbColor rgb="00FFF9DC"/>
      <rgbColor rgb="00CCD9E1"/>
      <rgbColor rgb="00F8E8E6"/>
      <rgbColor rgb="00EBE4EB"/>
      <rgbColor rgb="00EED6AD"/>
      <rgbColor rgb="00668EA5"/>
      <rgbColor rgb="0083C4E9"/>
      <rgbColor rgb="00FFE772"/>
      <rgbColor rgb="00F4C80F"/>
      <rgbColor rgb="00CDAF71"/>
      <rgbColor rgb="00EFA143"/>
      <rgbColor rgb="0099779D"/>
      <rgbColor rgb="00B2B2B2"/>
      <rgbColor rgb="00309DDB"/>
      <rgbColor rgb="00B3DB84"/>
      <rgbColor rgb="00587F03"/>
      <rgbColor rgb="006D4129"/>
      <rgbColor rgb="00597A7B"/>
      <rgbColor rgb="00D6C9D8"/>
      <rgbColor rgb="0057445A"/>
      <rgbColor rgb="004D4D4D"/>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solidFill>
                  <a:schemeClr val="tx2"/>
                </a:solidFill>
              </a:defRPr>
            </a:pPr>
            <a:r>
              <a:rPr lang="en-US">
                <a:solidFill>
                  <a:schemeClr val="tx2"/>
                </a:solidFill>
              </a:rPr>
              <a:t>Salary  Distribution</a:t>
            </a:r>
          </a:p>
        </c:rich>
      </c:tx>
      <c:spPr>
        <a:noFill/>
        <a:ln w="25400">
          <a:noFill/>
        </a:ln>
      </c:spPr>
    </c:title>
    <c:plotArea>
      <c:layout>
        <c:manualLayout>
          <c:layoutTarget val="inner"/>
          <c:xMode val="edge"/>
          <c:yMode val="edge"/>
          <c:x val="1.4285719530412775E-2"/>
          <c:y val="0.16568047337278108"/>
          <c:w val="0.81578977318409795"/>
          <c:h val="0.5147928994082841"/>
        </c:manualLayout>
      </c:layout>
      <c:barChart>
        <c:barDir val="col"/>
        <c:grouping val="stacked"/>
        <c:ser>
          <c:idx val="0"/>
          <c:order val="0"/>
          <c:tx>
            <c:strRef>
              <c:f>'Salary Budget'!$F$5</c:f>
              <c:strCache>
                <c:ptCount val="1"/>
                <c:pt idx="0">
                  <c:v>Regular Hours</c:v>
                </c:pt>
              </c:strCache>
            </c:strRef>
          </c:tx>
          <c:cat>
            <c:strRef>
              <c:f>'Salary Budget'!$A$6:$A$25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'Salary Budget'!$F$6:$F$25</c:f>
              <c:numCache>
                <c:formatCode>_-\$* #,##0.00_-;\-\$* #,##0.00_-;_-\$* "-"??_-;_-@_-</c:formatCode>
                <c:ptCount val="20"/>
                <c:pt idx="0">
                  <c:v>360.00000000000045</c:v>
                </c:pt>
                <c:pt idx="1">
                  <c:v>320.00000000000051</c:v>
                </c:pt>
                <c:pt idx="2">
                  <c:v>0</c:v>
                </c:pt>
                <c:pt idx="3">
                  <c:v>0</c:v>
                </c:pt>
                <c:pt idx="4">
                  <c:v>366.00000000000006</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1"/>
          <c:order val="1"/>
          <c:tx>
            <c:strRef>
              <c:f>'Salary Budget'!$G$5</c:f>
              <c:strCache>
                <c:ptCount val="1"/>
                <c:pt idx="0">
                  <c:v>Holidays</c:v>
                </c:pt>
              </c:strCache>
            </c:strRef>
          </c:tx>
          <c:cat>
            <c:strRef>
              <c:f>'Salary Budget'!$A$6:$A$25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'Salary Budget'!$G$6:$G$25</c:f>
              <c:numCache>
                <c:formatCode>_-\$* #,##0.00_-;\-\$* #,##0.00_-;_-\$* "-"??_-;_-@_-</c:formatCode>
                <c:ptCount val="20"/>
                <c:pt idx="0">
                  <c:v>120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2"/>
          <c:order val="2"/>
          <c:tx>
            <c:strRef>
              <c:f>'Salary Budget'!$H$5</c:f>
              <c:strCache>
                <c:ptCount val="1"/>
                <c:pt idx="0">
                  <c:v>Public Holidays</c:v>
                </c:pt>
              </c:strCache>
            </c:strRef>
          </c:tx>
          <c:cat>
            <c:strRef>
              <c:f>'Salary Budget'!$A$6:$A$25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'Salary Budget'!$H$6:$H$25</c:f>
              <c:numCache>
                <c:formatCode>_-\$* #,##0.00_-;\-\$* #,##0.00_-;_-\$* "-"??_-;_-@_-</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3"/>
          <c:order val="3"/>
          <c:tx>
            <c:strRef>
              <c:f>'Salary Budget'!$I$5</c:f>
              <c:strCache>
                <c:ptCount val="1"/>
                <c:pt idx="0">
                  <c:v>Lieu Day</c:v>
                </c:pt>
              </c:strCache>
            </c:strRef>
          </c:tx>
          <c:cat>
            <c:strRef>
              <c:f>'Salary Budget'!$A$6:$A$25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'Salary Budget'!$I$6:$I$25</c:f>
              <c:numCache>
                <c:formatCode>_-\$* #,##0.00_-;\-\$* #,##0.00_-;_-\$* "-"??_-;_-@_-</c:formatCode>
                <c:ptCount val="20"/>
                <c:pt idx="0">
                  <c:v>120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10"/>
          <c:order val="4"/>
          <c:tx>
            <c:strRef>
              <c:f>'Salary Budget'!$P$5</c:f>
              <c:strCache>
                <c:ptCount val="1"/>
                <c:pt idx="0">
                  <c:v>Off</c:v>
                </c:pt>
              </c:strCache>
            </c:strRef>
          </c:tx>
          <c:cat>
            <c:strRef>
              <c:f>'Salary Budget'!$A$6:$A$25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'Salary Budget'!$P$6:$P$25</c:f>
              <c:numCache>
                <c:formatCode>_-\$* #,##0.00_-;\-\$* #,##0.00_-;_-\$* "-"??_-;_-@_-</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9"/>
          <c:order val="5"/>
          <c:tx>
            <c:strRef>
              <c:f>'Salary Budget'!$O$5</c:f>
              <c:strCache>
                <c:ptCount val="1"/>
                <c:pt idx="0">
                  <c:v>Sick</c:v>
                </c:pt>
              </c:strCache>
            </c:strRef>
          </c:tx>
          <c:cat>
            <c:strRef>
              <c:f>'Salary Budget'!$A$6:$A$25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'Salary Budget'!$O$6:$O$25</c:f>
              <c:numCache>
                <c:formatCode>_-\$* #,##0.00_-;\-\$* #,##0.00_-;_-\$* "-"??_-;_-@_-</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4"/>
          <c:order val="6"/>
          <c:tx>
            <c:strRef>
              <c:f>'Salary Budget'!$J$5</c:f>
              <c:strCache>
                <c:ptCount val="1"/>
                <c:pt idx="0">
                  <c:v>Option 6</c:v>
                </c:pt>
              </c:strCache>
            </c:strRef>
          </c:tx>
          <c:cat>
            <c:strRef>
              <c:f>'Salary Budget'!$A$6:$A$25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'Salary Budget'!$J$6:$J$25</c:f>
              <c:numCache>
                <c:formatCode>_-\$* #,##0.00_-;\-\$* #,##0.00_-;_-\$* "-"??_-;_-@_-</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5"/>
          <c:order val="7"/>
          <c:tx>
            <c:strRef>
              <c:f>'Salary Budget'!$K$5</c:f>
              <c:strCache>
                <c:ptCount val="1"/>
                <c:pt idx="0">
                  <c:v>Option 7</c:v>
                </c:pt>
              </c:strCache>
            </c:strRef>
          </c:tx>
          <c:cat>
            <c:strRef>
              <c:f>'Salary Budget'!$A$6:$A$25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'Salary Budget'!$K$6:$K$25</c:f>
              <c:numCache>
                <c:formatCode>_-\$* #,##0.00_-;\-\$* #,##0.00_-;_-\$* "-"??_-;_-@_-</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6"/>
          <c:order val="8"/>
          <c:tx>
            <c:strRef>
              <c:f>'Salary Budget'!$L$5</c:f>
              <c:strCache>
                <c:ptCount val="1"/>
                <c:pt idx="0">
                  <c:v>Option 8</c:v>
                </c:pt>
              </c:strCache>
            </c:strRef>
          </c:tx>
          <c:cat>
            <c:strRef>
              <c:f>'Salary Budget'!$A$6:$A$25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'Salary Budget'!$L$6:$L$25</c:f>
              <c:numCache>
                <c:formatCode>_-\$* #,##0.00_-;\-\$* #,##0.00_-;_-\$* "-"??_-;_-@_-</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7"/>
          <c:order val="9"/>
          <c:tx>
            <c:strRef>
              <c:f>'Salary Budget'!$M$5</c:f>
              <c:strCache>
                <c:ptCount val="1"/>
                <c:pt idx="0">
                  <c:v>Option 9</c:v>
                </c:pt>
              </c:strCache>
            </c:strRef>
          </c:tx>
          <c:cat>
            <c:strRef>
              <c:f>'Salary Budget'!$A$6:$A$25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'Salary Budget'!$M$6:$M$25</c:f>
              <c:numCache>
                <c:formatCode>_-\$* #,##0.00_-;\-\$* #,##0.00_-;_-\$* "-"??_-;_-@_-</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8"/>
          <c:order val="10"/>
          <c:tx>
            <c:strRef>
              <c:f>'Salary Budget'!$N$5</c:f>
              <c:strCache>
                <c:ptCount val="1"/>
                <c:pt idx="0">
                  <c:v>Option 10</c:v>
                </c:pt>
              </c:strCache>
            </c:strRef>
          </c:tx>
          <c:cat>
            <c:strRef>
              <c:f>'Salary Budget'!$A$6:$A$25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'Salary Budget'!$N$6:$N$25</c:f>
              <c:numCache>
                <c:formatCode>_-\$* #,##0.00_-;\-\$* #,##0.00_-;_-\$* "-"??_-;_-@_-</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gapWidth val="55"/>
        <c:overlap val="100"/>
        <c:axId val="96988160"/>
        <c:axId val="97006336"/>
      </c:barChart>
      <c:catAx>
        <c:axId val="96988160"/>
        <c:scaling>
          <c:orientation val="minMax"/>
        </c:scaling>
        <c:axPos val="b"/>
        <c:numFmt formatCode="General" sourceLinked="1"/>
        <c:majorTickMark val="none"/>
        <c:tickLblPos val="nextTo"/>
        <c:txPr>
          <a:bodyPr rot="-5400000" vert="horz"/>
          <a:lstStyle/>
          <a:p>
            <a:pPr>
              <a:defRPr/>
            </a:pPr>
            <a:endParaRPr lang="en-US"/>
          </a:p>
        </c:txPr>
        <c:crossAx val="97006336"/>
        <c:crosses val="autoZero"/>
        <c:auto val="1"/>
        <c:lblAlgn val="ctr"/>
        <c:lblOffset val="100"/>
      </c:catAx>
      <c:valAx>
        <c:axId val="97006336"/>
        <c:scaling>
          <c:orientation val="minMax"/>
        </c:scaling>
        <c:axPos val="r"/>
        <c:majorGridlines/>
        <c:numFmt formatCode="_-\$* #,##0.00_-;\-\$* #,##0.00_-;_-\$* &quot;-&quot;??_-;_-@_-" sourceLinked="1"/>
        <c:majorTickMark val="none"/>
        <c:tickLblPos val="nextTo"/>
        <c:crossAx val="96988160"/>
        <c:crosses val="max"/>
        <c:crossBetween val="between"/>
      </c:valAx>
    </c:plotArea>
    <c:legend>
      <c:legendPos val="r"/>
      <c:layout>
        <c:manualLayout>
          <c:xMode val="edge"/>
          <c:yMode val="edge"/>
          <c:x val="0.90526315789473688"/>
          <c:y val="0.11242603550295859"/>
          <c:w val="7.8195488721804512E-2"/>
          <c:h val="0.78402366863905326"/>
        </c:manualLayout>
      </c:layout>
    </c:legend>
    <c:plotVisOnly val="1"/>
    <c:dispBlanksAs val="gap"/>
  </c:chart>
  <c:spPr>
    <a:solidFill>
      <a:schemeClr val="lt1"/>
    </a:solidFill>
    <a:ln w="25400" cap="flat" cmpd="sng" algn="ctr">
      <a:noFill/>
      <a:prstDash val="solid"/>
    </a:ln>
    <a:effectLst/>
  </c:spPr>
  <c:txPr>
    <a:bodyPr/>
    <a:lstStyle/>
    <a:p>
      <a:pPr>
        <a:defRPr>
          <a:solidFill>
            <a:schemeClr val="dk1"/>
          </a:solidFill>
          <a:latin typeface="+mn-lt"/>
          <a:ea typeface="+mn-ea"/>
          <a:cs typeface="+mn-cs"/>
        </a:defRPr>
      </a:pPr>
      <a:endParaRPr lang="en-US"/>
    </a:p>
  </c:txPr>
  <c:printSettings>
    <c:headerFooter alignWithMargins="0"/>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7.5643021081798637E-3"/>
          <c:y val="7.2464793715943693E-2"/>
          <c:w val="0.98638499490665377"/>
          <c:h val="0.97102823579364528"/>
        </c:manualLayout>
      </c:layout>
      <c:barChart>
        <c:barDir val="col"/>
        <c:grouping val="clustered"/>
        <c:varyColors val="1"/>
        <c:ser>
          <c:idx val="0"/>
          <c:order val="0"/>
          <c:tx>
            <c:strRef>
              <c:f>Occupancy!$D$5</c:f>
              <c:strCache>
                <c:ptCount val="1"/>
                <c:pt idx="0">
                  <c:v>Tuesday</c:v>
                </c:pt>
              </c:strCache>
            </c:strRef>
          </c:tx>
          <c:spPr>
            <a:solidFill>
              <a:srgbClr val="309DDB"/>
            </a:solidFill>
            <a:ln w="25400">
              <a:noFill/>
            </a:ln>
          </c:spPr>
          <c:dPt>
            <c:idx val="0"/>
          </c:dPt>
          <c:dPt>
            <c:idx val="1"/>
            <c:spPr>
              <a:solidFill>
                <a:srgbClr val="B3DB84"/>
              </a:solidFill>
              <a:ln w="25400">
                <a:noFill/>
              </a:ln>
            </c:spPr>
          </c:dPt>
          <c:dPt>
            <c:idx val="2"/>
            <c:spPr>
              <a:solidFill>
                <a:srgbClr val="DB8E84"/>
              </a:solidFill>
              <a:ln w="25400">
                <a:noFill/>
              </a:ln>
            </c:spPr>
          </c:dPt>
          <c:dPt>
            <c:idx val="3"/>
            <c:spPr>
              <a:solidFill>
                <a:srgbClr val="99779D"/>
              </a:solidFill>
              <a:ln w="25400">
                <a:noFill/>
              </a:ln>
            </c:spPr>
          </c:dPt>
          <c:dPt>
            <c:idx val="4"/>
            <c:spPr>
              <a:solidFill>
                <a:srgbClr val="FFE14F"/>
              </a:solidFill>
              <a:ln w="25400">
                <a:noFill/>
              </a:ln>
            </c:spPr>
          </c:dPt>
          <c:dPt>
            <c:idx val="5"/>
            <c:spPr>
              <a:solidFill>
                <a:srgbClr val="D9C293"/>
              </a:solidFill>
              <a:ln w="25400">
                <a:noFill/>
              </a:ln>
            </c:spPr>
          </c:dPt>
          <c:dPt>
            <c:idx val="6"/>
            <c:spPr>
              <a:solidFill>
                <a:srgbClr val="004269"/>
              </a:solidFill>
              <a:ln w="25400">
                <a:noFill/>
              </a:ln>
            </c:spPr>
          </c:dPt>
          <c:dPt>
            <c:idx val="7"/>
            <c:spPr>
              <a:solidFill>
                <a:srgbClr val="597A7B"/>
              </a:solidFill>
              <a:ln w="25400">
                <a:noFill/>
              </a:ln>
            </c:spPr>
          </c:dPt>
          <c:dPt>
            <c:idx val="8"/>
            <c:spPr>
              <a:solidFill>
                <a:srgbClr val="004269"/>
              </a:solidFill>
              <a:ln w="25400">
                <a:noFill/>
              </a:ln>
            </c:spPr>
          </c:dPt>
          <c:dPt>
            <c:idx val="9"/>
            <c:spPr>
              <a:solidFill>
                <a:srgbClr val="587F03"/>
              </a:solidFill>
              <a:ln w="25400">
                <a:noFill/>
              </a:ln>
            </c:spPr>
          </c:dPt>
          <c:dPt>
            <c:idx val="10"/>
            <c:spPr>
              <a:solidFill>
                <a:srgbClr val="B3122D"/>
              </a:solidFill>
              <a:ln w="25400">
                <a:noFill/>
              </a:ln>
            </c:spPr>
          </c:dPt>
          <c:dPt>
            <c:idx val="11"/>
            <c:spPr>
              <a:solidFill>
                <a:srgbClr val="57445A"/>
              </a:solidFill>
              <a:ln w="25400">
                <a:noFill/>
              </a:ln>
            </c:spPr>
          </c:dPt>
          <c:dPt>
            <c:idx val="12"/>
            <c:spPr>
              <a:solidFill>
                <a:srgbClr val="EFA143"/>
              </a:solidFill>
              <a:ln w="25400">
                <a:noFill/>
              </a:ln>
            </c:spPr>
          </c:dPt>
          <c:dPt>
            <c:idx val="13"/>
            <c:spPr>
              <a:solidFill>
                <a:srgbClr val="6D4129"/>
              </a:solidFill>
              <a:ln w="25400">
                <a:noFill/>
              </a:ln>
            </c:spPr>
          </c:dPt>
          <c:dPt>
            <c:idx val="14"/>
          </c:dPt>
          <c:dPt>
            <c:idx val="15"/>
            <c:spPr>
              <a:solidFill>
                <a:srgbClr val="DDDDDD"/>
              </a:solidFill>
              <a:ln w="25400">
                <a:noFill/>
              </a:ln>
            </c:spPr>
          </c:dPt>
          <c:dPt>
            <c:idx val="16"/>
            <c:spPr>
              <a:solidFill>
                <a:srgbClr val="99B3C3"/>
              </a:solidFill>
              <a:ln w="25400">
                <a:noFill/>
              </a:ln>
            </c:spPr>
          </c:dPt>
          <c:dPt>
            <c:idx val="17"/>
            <c:spPr>
              <a:solidFill>
                <a:srgbClr val="D6EBF8"/>
              </a:solidFill>
              <a:ln w="25400">
                <a:noFill/>
              </a:ln>
            </c:spPr>
          </c:dPt>
          <c:dPt>
            <c:idx val="18"/>
            <c:spPr>
              <a:solidFill>
                <a:srgbClr val="F0F8E6"/>
              </a:solidFill>
              <a:ln w="25400">
                <a:noFill/>
              </a:ln>
            </c:spPr>
          </c:dPt>
          <c:dPt>
            <c:idx val="19"/>
            <c:spPr>
              <a:solidFill>
                <a:srgbClr val="FFF9DC"/>
              </a:solidFill>
              <a:ln w="25400">
                <a:noFill/>
              </a:ln>
            </c:spPr>
          </c:dPt>
          <c:dLbls>
            <c:spPr>
              <a:noFill/>
              <a:ln w="25400">
                <a:noFill/>
              </a:ln>
            </c:spPr>
            <c:txPr>
              <a:bodyPr rot="-5400000" vert="horz"/>
              <a:lstStyle/>
              <a:p>
                <a:pPr algn="ctr">
                  <a:defRPr sz="600" b="0" i="0" u="none" strike="noStrike" baseline="0">
                    <a:solidFill>
                      <a:srgbClr val="000000"/>
                    </a:solidFill>
                    <a:latin typeface="Arial"/>
                    <a:ea typeface="Arial"/>
                    <a:cs typeface="Arial"/>
                  </a:defRPr>
                </a:pPr>
                <a:endParaRPr lang="en-US"/>
              </a:p>
            </c:txPr>
            <c:dLblPos val="outEnd"/>
            <c:showVal val="1"/>
          </c:dLbls>
          <c:cat>
            <c:strRef>
              <c:f>Occupancy!$A$6:$A$25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Occupancy!$D$6:$D$25</c:f>
              <c:numCache>
                <c:formatCode>0.0%;\-0.0%;\-</c:formatCode>
                <c:ptCount val="20"/>
                <c:pt idx="0">
                  <c:v>1</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Val val="1"/>
        </c:dLbls>
        <c:gapWidth val="10"/>
        <c:axId val="93329664"/>
        <c:axId val="93331456"/>
      </c:barChart>
      <c:catAx>
        <c:axId val="93329664"/>
        <c:scaling>
          <c:orientation val="minMax"/>
        </c:scaling>
        <c:delete val="1"/>
        <c:axPos val="b"/>
        <c:tickLblPos val="none"/>
        <c:crossAx val="93331456"/>
        <c:crosses val="autoZero"/>
        <c:auto val="1"/>
        <c:lblAlgn val="ctr"/>
        <c:lblOffset val="100"/>
      </c:catAx>
      <c:valAx>
        <c:axId val="93331456"/>
        <c:scaling>
          <c:orientation val="minMax"/>
        </c:scaling>
        <c:delete val="1"/>
        <c:axPos val="l"/>
        <c:numFmt formatCode="0.0%;\-0.0%;\-" sourceLinked="1"/>
        <c:tickLblPos val="none"/>
        <c:crossAx val="93329664"/>
        <c:crosses val="autoZero"/>
        <c:crossBetween val="between"/>
      </c:valAx>
      <c:spPr>
        <a:solidFill>
          <a:srgbClr val="E6E6E6"/>
        </a:solidFill>
        <a:ln w="25400">
          <a:noFill/>
        </a:ln>
      </c:spPr>
    </c:plotArea>
    <c:plotVisOnly val="1"/>
    <c:dispBlanksAs val="gap"/>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7.5643021081798637E-3"/>
          <c:y val="7.2464793715943693E-2"/>
          <c:w val="0.98638499490665377"/>
          <c:h val="0.97102823579364528"/>
        </c:manualLayout>
      </c:layout>
      <c:barChart>
        <c:barDir val="col"/>
        <c:grouping val="clustered"/>
        <c:varyColors val="1"/>
        <c:ser>
          <c:idx val="0"/>
          <c:order val="0"/>
          <c:tx>
            <c:strRef>
              <c:f>Occupancy!$C$5</c:f>
              <c:strCache>
                <c:ptCount val="1"/>
                <c:pt idx="0">
                  <c:v>Monday</c:v>
                </c:pt>
              </c:strCache>
            </c:strRef>
          </c:tx>
          <c:spPr>
            <a:solidFill>
              <a:srgbClr val="309DDB"/>
            </a:solidFill>
            <a:ln w="25400">
              <a:noFill/>
            </a:ln>
          </c:spPr>
          <c:dPt>
            <c:idx val="0"/>
          </c:dPt>
          <c:dPt>
            <c:idx val="1"/>
            <c:spPr>
              <a:solidFill>
                <a:srgbClr val="B3DB84"/>
              </a:solidFill>
              <a:ln w="25400">
                <a:noFill/>
              </a:ln>
            </c:spPr>
          </c:dPt>
          <c:dPt>
            <c:idx val="2"/>
            <c:spPr>
              <a:solidFill>
                <a:srgbClr val="DB8E84"/>
              </a:solidFill>
              <a:ln w="25400">
                <a:noFill/>
              </a:ln>
            </c:spPr>
          </c:dPt>
          <c:dPt>
            <c:idx val="3"/>
            <c:spPr>
              <a:solidFill>
                <a:srgbClr val="99779D"/>
              </a:solidFill>
              <a:ln w="25400">
                <a:noFill/>
              </a:ln>
            </c:spPr>
          </c:dPt>
          <c:dPt>
            <c:idx val="4"/>
            <c:spPr>
              <a:solidFill>
                <a:srgbClr val="FFE14F"/>
              </a:solidFill>
              <a:ln w="25400">
                <a:noFill/>
              </a:ln>
            </c:spPr>
          </c:dPt>
          <c:dPt>
            <c:idx val="5"/>
            <c:spPr>
              <a:solidFill>
                <a:srgbClr val="D9C293"/>
              </a:solidFill>
              <a:ln w="25400">
                <a:noFill/>
              </a:ln>
            </c:spPr>
          </c:dPt>
          <c:dPt>
            <c:idx val="6"/>
            <c:spPr>
              <a:solidFill>
                <a:srgbClr val="004269"/>
              </a:solidFill>
              <a:ln w="25400">
                <a:noFill/>
              </a:ln>
            </c:spPr>
          </c:dPt>
          <c:dPt>
            <c:idx val="7"/>
            <c:spPr>
              <a:solidFill>
                <a:srgbClr val="597A7B"/>
              </a:solidFill>
              <a:ln w="25400">
                <a:noFill/>
              </a:ln>
            </c:spPr>
          </c:dPt>
          <c:dPt>
            <c:idx val="8"/>
            <c:spPr>
              <a:solidFill>
                <a:srgbClr val="004269"/>
              </a:solidFill>
              <a:ln w="25400">
                <a:noFill/>
              </a:ln>
            </c:spPr>
          </c:dPt>
          <c:dPt>
            <c:idx val="9"/>
            <c:spPr>
              <a:solidFill>
                <a:srgbClr val="587F03"/>
              </a:solidFill>
              <a:ln w="25400">
                <a:noFill/>
              </a:ln>
            </c:spPr>
          </c:dPt>
          <c:dPt>
            <c:idx val="10"/>
            <c:spPr>
              <a:solidFill>
                <a:srgbClr val="B3122D"/>
              </a:solidFill>
              <a:ln w="25400">
                <a:noFill/>
              </a:ln>
            </c:spPr>
          </c:dPt>
          <c:dPt>
            <c:idx val="11"/>
            <c:spPr>
              <a:solidFill>
                <a:srgbClr val="57445A"/>
              </a:solidFill>
              <a:ln w="25400">
                <a:noFill/>
              </a:ln>
            </c:spPr>
          </c:dPt>
          <c:dPt>
            <c:idx val="12"/>
            <c:spPr>
              <a:solidFill>
                <a:srgbClr val="EFA143"/>
              </a:solidFill>
              <a:ln w="25400">
                <a:noFill/>
              </a:ln>
            </c:spPr>
          </c:dPt>
          <c:dPt>
            <c:idx val="13"/>
            <c:spPr>
              <a:solidFill>
                <a:srgbClr val="6D4129"/>
              </a:solidFill>
              <a:ln w="25400">
                <a:noFill/>
              </a:ln>
            </c:spPr>
          </c:dPt>
          <c:dPt>
            <c:idx val="14"/>
          </c:dPt>
          <c:dPt>
            <c:idx val="15"/>
            <c:spPr>
              <a:solidFill>
                <a:srgbClr val="DDDDDD"/>
              </a:solidFill>
              <a:ln w="25400">
                <a:noFill/>
              </a:ln>
            </c:spPr>
          </c:dPt>
          <c:dPt>
            <c:idx val="16"/>
            <c:spPr>
              <a:solidFill>
                <a:srgbClr val="99B3C3"/>
              </a:solidFill>
              <a:ln w="25400">
                <a:noFill/>
              </a:ln>
            </c:spPr>
          </c:dPt>
          <c:dPt>
            <c:idx val="17"/>
            <c:spPr>
              <a:solidFill>
                <a:srgbClr val="D6EBF8"/>
              </a:solidFill>
              <a:ln w="25400">
                <a:noFill/>
              </a:ln>
            </c:spPr>
          </c:dPt>
          <c:dPt>
            <c:idx val="18"/>
            <c:spPr>
              <a:solidFill>
                <a:srgbClr val="F0F8E6"/>
              </a:solidFill>
              <a:ln w="25400">
                <a:noFill/>
              </a:ln>
            </c:spPr>
          </c:dPt>
          <c:dPt>
            <c:idx val="19"/>
            <c:spPr>
              <a:solidFill>
                <a:srgbClr val="FFF9DC"/>
              </a:solidFill>
              <a:ln w="25400">
                <a:noFill/>
              </a:ln>
            </c:spPr>
          </c:dPt>
          <c:dLbls>
            <c:spPr>
              <a:noFill/>
              <a:ln w="25400">
                <a:noFill/>
              </a:ln>
            </c:spPr>
            <c:txPr>
              <a:bodyPr rot="-5400000" vert="horz"/>
              <a:lstStyle/>
              <a:p>
                <a:pPr algn="ctr">
                  <a:defRPr sz="600" b="0" i="0" u="none" strike="noStrike" baseline="0">
                    <a:solidFill>
                      <a:srgbClr val="000000"/>
                    </a:solidFill>
                    <a:latin typeface="Arial"/>
                    <a:ea typeface="Arial"/>
                    <a:cs typeface="Arial"/>
                  </a:defRPr>
                </a:pPr>
                <a:endParaRPr lang="en-US"/>
              </a:p>
            </c:txPr>
            <c:dLblPos val="outEnd"/>
            <c:showVal val="1"/>
          </c:dLbls>
          <c:cat>
            <c:strRef>
              <c:f>Occupancy!$A$6:$A$25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Occupancy!$C$6:$C$25</c:f>
              <c:numCache>
                <c:formatCode>0.0%;\-0.0%;\-</c:formatCode>
                <c:ptCount val="20"/>
                <c:pt idx="0">
                  <c:v>1</c:v>
                </c:pt>
                <c:pt idx="1">
                  <c:v>1</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Val val="1"/>
        </c:dLbls>
        <c:gapWidth val="10"/>
        <c:axId val="95779840"/>
        <c:axId val="95781632"/>
      </c:barChart>
      <c:catAx>
        <c:axId val="95779840"/>
        <c:scaling>
          <c:orientation val="minMax"/>
        </c:scaling>
        <c:delete val="1"/>
        <c:axPos val="b"/>
        <c:tickLblPos val="none"/>
        <c:crossAx val="95781632"/>
        <c:crosses val="autoZero"/>
        <c:auto val="1"/>
        <c:lblAlgn val="ctr"/>
        <c:lblOffset val="100"/>
      </c:catAx>
      <c:valAx>
        <c:axId val="95781632"/>
        <c:scaling>
          <c:orientation val="minMax"/>
        </c:scaling>
        <c:delete val="1"/>
        <c:axPos val="l"/>
        <c:numFmt formatCode="0.0%;\-0.0%;\-" sourceLinked="1"/>
        <c:tickLblPos val="none"/>
        <c:crossAx val="95779840"/>
        <c:crosses val="autoZero"/>
        <c:crossBetween val="between"/>
      </c:valAx>
      <c:spPr>
        <a:solidFill>
          <a:srgbClr val="E6E6E6"/>
        </a:solidFill>
        <a:ln w="25400">
          <a:noFill/>
        </a:ln>
      </c:spPr>
    </c:plotArea>
    <c:plotVisOnly val="1"/>
    <c:dispBlanksAs val="gap"/>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7.5643021081798637E-3"/>
          <c:y val="7.3529411764705885E-2"/>
          <c:w val="0.98638499490665377"/>
          <c:h val="0.98529411764705888"/>
        </c:manualLayout>
      </c:layout>
      <c:barChart>
        <c:barDir val="col"/>
        <c:grouping val="clustered"/>
        <c:varyColors val="1"/>
        <c:ser>
          <c:idx val="0"/>
          <c:order val="0"/>
          <c:tx>
            <c:strRef>
              <c:f>Occupancy!$E$5</c:f>
              <c:strCache>
                <c:ptCount val="1"/>
                <c:pt idx="0">
                  <c:v>Wednesday</c:v>
                </c:pt>
              </c:strCache>
            </c:strRef>
          </c:tx>
          <c:spPr>
            <a:solidFill>
              <a:srgbClr val="309DDB"/>
            </a:solidFill>
            <a:ln w="25400">
              <a:noFill/>
            </a:ln>
          </c:spPr>
          <c:dPt>
            <c:idx val="0"/>
          </c:dPt>
          <c:dPt>
            <c:idx val="1"/>
            <c:spPr>
              <a:solidFill>
                <a:srgbClr val="B3DB84"/>
              </a:solidFill>
              <a:ln w="25400">
                <a:noFill/>
              </a:ln>
            </c:spPr>
          </c:dPt>
          <c:dPt>
            <c:idx val="2"/>
            <c:spPr>
              <a:solidFill>
                <a:srgbClr val="DB8E84"/>
              </a:solidFill>
              <a:ln w="25400">
                <a:noFill/>
              </a:ln>
            </c:spPr>
          </c:dPt>
          <c:dPt>
            <c:idx val="3"/>
            <c:spPr>
              <a:solidFill>
                <a:srgbClr val="99779D"/>
              </a:solidFill>
              <a:ln w="25400">
                <a:noFill/>
              </a:ln>
            </c:spPr>
          </c:dPt>
          <c:dPt>
            <c:idx val="4"/>
            <c:spPr>
              <a:solidFill>
                <a:srgbClr val="FFE14F"/>
              </a:solidFill>
              <a:ln w="25400">
                <a:noFill/>
              </a:ln>
            </c:spPr>
          </c:dPt>
          <c:dPt>
            <c:idx val="5"/>
            <c:spPr>
              <a:solidFill>
                <a:srgbClr val="D9C293"/>
              </a:solidFill>
              <a:ln w="25400">
                <a:noFill/>
              </a:ln>
            </c:spPr>
          </c:dPt>
          <c:dPt>
            <c:idx val="6"/>
            <c:spPr>
              <a:solidFill>
                <a:srgbClr val="004269"/>
              </a:solidFill>
              <a:ln w="25400">
                <a:noFill/>
              </a:ln>
            </c:spPr>
          </c:dPt>
          <c:dPt>
            <c:idx val="7"/>
            <c:spPr>
              <a:solidFill>
                <a:srgbClr val="597A7B"/>
              </a:solidFill>
              <a:ln w="25400">
                <a:noFill/>
              </a:ln>
            </c:spPr>
          </c:dPt>
          <c:dPt>
            <c:idx val="8"/>
            <c:spPr>
              <a:solidFill>
                <a:srgbClr val="004269"/>
              </a:solidFill>
              <a:ln w="25400">
                <a:noFill/>
              </a:ln>
            </c:spPr>
          </c:dPt>
          <c:dPt>
            <c:idx val="9"/>
            <c:spPr>
              <a:solidFill>
                <a:srgbClr val="587F03"/>
              </a:solidFill>
              <a:ln w="25400">
                <a:noFill/>
              </a:ln>
            </c:spPr>
          </c:dPt>
          <c:dPt>
            <c:idx val="10"/>
            <c:spPr>
              <a:solidFill>
                <a:srgbClr val="B3122D"/>
              </a:solidFill>
              <a:ln w="25400">
                <a:noFill/>
              </a:ln>
            </c:spPr>
          </c:dPt>
          <c:dPt>
            <c:idx val="11"/>
            <c:spPr>
              <a:solidFill>
                <a:srgbClr val="57445A"/>
              </a:solidFill>
              <a:ln w="25400">
                <a:noFill/>
              </a:ln>
            </c:spPr>
          </c:dPt>
          <c:dPt>
            <c:idx val="12"/>
            <c:spPr>
              <a:solidFill>
                <a:srgbClr val="EFA143"/>
              </a:solidFill>
              <a:ln w="25400">
                <a:noFill/>
              </a:ln>
            </c:spPr>
          </c:dPt>
          <c:dPt>
            <c:idx val="13"/>
            <c:spPr>
              <a:solidFill>
                <a:srgbClr val="6D4129"/>
              </a:solidFill>
              <a:ln w="25400">
                <a:noFill/>
              </a:ln>
            </c:spPr>
          </c:dPt>
          <c:dPt>
            <c:idx val="14"/>
          </c:dPt>
          <c:dPt>
            <c:idx val="15"/>
            <c:spPr>
              <a:solidFill>
                <a:srgbClr val="DDDDDD"/>
              </a:solidFill>
              <a:ln w="25400">
                <a:noFill/>
              </a:ln>
            </c:spPr>
          </c:dPt>
          <c:dPt>
            <c:idx val="16"/>
            <c:spPr>
              <a:solidFill>
                <a:srgbClr val="99B3C3"/>
              </a:solidFill>
              <a:ln w="25400">
                <a:noFill/>
              </a:ln>
            </c:spPr>
          </c:dPt>
          <c:dPt>
            <c:idx val="17"/>
            <c:spPr>
              <a:solidFill>
                <a:srgbClr val="D6EBF8"/>
              </a:solidFill>
              <a:ln w="25400">
                <a:noFill/>
              </a:ln>
            </c:spPr>
          </c:dPt>
          <c:dPt>
            <c:idx val="18"/>
            <c:spPr>
              <a:solidFill>
                <a:srgbClr val="F0F8E6"/>
              </a:solidFill>
              <a:ln w="25400">
                <a:noFill/>
              </a:ln>
            </c:spPr>
          </c:dPt>
          <c:dPt>
            <c:idx val="19"/>
            <c:spPr>
              <a:solidFill>
                <a:srgbClr val="FFF9DC"/>
              </a:solidFill>
              <a:ln w="25400">
                <a:noFill/>
              </a:ln>
            </c:spPr>
          </c:dPt>
          <c:dLbls>
            <c:spPr>
              <a:noFill/>
              <a:ln w="25400">
                <a:noFill/>
              </a:ln>
            </c:spPr>
            <c:txPr>
              <a:bodyPr rot="-5400000" vert="horz"/>
              <a:lstStyle/>
              <a:p>
                <a:pPr algn="ctr">
                  <a:defRPr sz="600" b="0" i="0" u="none" strike="noStrike" baseline="0">
                    <a:solidFill>
                      <a:srgbClr val="000000"/>
                    </a:solidFill>
                    <a:latin typeface="Arial"/>
                    <a:ea typeface="Arial"/>
                    <a:cs typeface="Arial"/>
                  </a:defRPr>
                </a:pPr>
                <a:endParaRPr lang="en-US"/>
              </a:p>
            </c:txPr>
            <c:dLblPos val="outEnd"/>
            <c:showVal val="1"/>
          </c:dLbls>
          <c:cat>
            <c:strRef>
              <c:f>Occupancy!$A$6:$A$25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Occupancy!$E$6:$E$25</c:f>
              <c:numCache>
                <c:formatCode>0.0%;\-0.0%;\-</c:formatCode>
                <c:ptCount val="20"/>
                <c:pt idx="0">
                  <c:v>1</c:v>
                </c:pt>
                <c:pt idx="1">
                  <c:v>1</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Val val="1"/>
        </c:dLbls>
        <c:gapWidth val="10"/>
        <c:axId val="111403008"/>
        <c:axId val="111404544"/>
      </c:barChart>
      <c:catAx>
        <c:axId val="111403008"/>
        <c:scaling>
          <c:orientation val="minMax"/>
        </c:scaling>
        <c:delete val="1"/>
        <c:axPos val="b"/>
        <c:tickLblPos val="none"/>
        <c:crossAx val="111404544"/>
        <c:crosses val="autoZero"/>
        <c:auto val="1"/>
        <c:lblAlgn val="ctr"/>
        <c:lblOffset val="100"/>
      </c:catAx>
      <c:valAx>
        <c:axId val="111404544"/>
        <c:scaling>
          <c:orientation val="minMax"/>
        </c:scaling>
        <c:delete val="1"/>
        <c:axPos val="l"/>
        <c:numFmt formatCode="0.0%;\-0.0%;\-" sourceLinked="1"/>
        <c:tickLblPos val="none"/>
        <c:crossAx val="111403008"/>
        <c:crosses val="autoZero"/>
        <c:crossBetween val="between"/>
      </c:valAx>
      <c:spPr>
        <a:solidFill>
          <a:srgbClr val="E6E6E6"/>
        </a:solidFill>
        <a:ln w="25400">
          <a:noFill/>
        </a:ln>
      </c:spPr>
    </c:plotArea>
    <c:plotVisOnly val="1"/>
    <c:dispBlanksAs val="gap"/>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7.5643021081798637E-3"/>
          <c:y val="7.2464793715943693E-2"/>
          <c:w val="0.98638499490665377"/>
          <c:h val="0.97102823579364528"/>
        </c:manualLayout>
      </c:layout>
      <c:barChart>
        <c:barDir val="col"/>
        <c:grouping val="clustered"/>
        <c:varyColors val="1"/>
        <c:ser>
          <c:idx val="0"/>
          <c:order val="0"/>
          <c:tx>
            <c:strRef>
              <c:f>Occupancy!$F$5</c:f>
              <c:strCache>
                <c:ptCount val="1"/>
                <c:pt idx="0">
                  <c:v>Thursday</c:v>
                </c:pt>
              </c:strCache>
            </c:strRef>
          </c:tx>
          <c:spPr>
            <a:solidFill>
              <a:srgbClr val="309DDB"/>
            </a:solidFill>
            <a:ln w="25400">
              <a:noFill/>
            </a:ln>
          </c:spPr>
          <c:dPt>
            <c:idx val="0"/>
          </c:dPt>
          <c:dPt>
            <c:idx val="1"/>
            <c:spPr>
              <a:solidFill>
                <a:srgbClr val="B3DB84"/>
              </a:solidFill>
              <a:ln w="25400">
                <a:noFill/>
              </a:ln>
            </c:spPr>
          </c:dPt>
          <c:dPt>
            <c:idx val="2"/>
            <c:spPr>
              <a:solidFill>
                <a:srgbClr val="DB8E84"/>
              </a:solidFill>
              <a:ln w="25400">
                <a:noFill/>
              </a:ln>
            </c:spPr>
          </c:dPt>
          <c:dPt>
            <c:idx val="3"/>
            <c:spPr>
              <a:solidFill>
                <a:srgbClr val="99779D"/>
              </a:solidFill>
              <a:ln w="25400">
                <a:noFill/>
              </a:ln>
            </c:spPr>
          </c:dPt>
          <c:dPt>
            <c:idx val="4"/>
            <c:spPr>
              <a:solidFill>
                <a:srgbClr val="FFE14F"/>
              </a:solidFill>
              <a:ln w="25400">
                <a:noFill/>
              </a:ln>
            </c:spPr>
          </c:dPt>
          <c:dPt>
            <c:idx val="5"/>
            <c:spPr>
              <a:solidFill>
                <a:srgbClr val="D9C293"/>
              </a:solidFill>
              <a:ln w="25400">
                <a:noFill/>
              </a:ln>
            </c:spPr>
          </c:dPt>
          <c:dPt>
            <c:idx val="6"/>
            <c:spPr>
              <a:solidFill>
                <a:srgbClr val="004269"/>
              </a:solidFill>
              <a:ln w="25400">
                <a:noFill/>
              </a:ln>
            </c:spPr>
          </c:dPt>
          <c:dPt>
            <c:idx val="7"/>
            <c:spPr>
              <a:solidFill>
                <a:srgbClr val="597A7B"/>
              </a:solidFill>
              <a:ln w="25400">
                <a:noFill/>
              </a:ln>
            </c:spPr>
          </c:dPt>
          <c:dPt>
            <c:idx val="8"/>
            <c:spPr>
              <a:solidFill>
                <a:srgbClr val="004269"/>
              </a:solidFill>
              <a:ln w="25400">
                <a:noFill/>
              </a:ln>
            </c:spPr>
          </c:dPt>
          <c:dPt>
            <c:idx val="9"/>
            <c:spPr>
              <a:solidFill>
                <a:srgbClr val="587F03"/>
              </a:solidFill>
              <a:ln w="25400">
                <a:noFill/>
              </a:ln>
            </c:spPr>
          </c:dPt>
          <c:dPt>
            <c:idx val="10"/>
            <c:spPr>
              <a:solidFill>
                <a:srgbClr val="B3122D"/>
              </a:solidFill>
              <a:ln w="25400">
                <a:noFill/>
              </a:ln>
            </c:spPr>
          </c:dPt>
          <c:dPt>
            <c:idx val="11"/>
            <c:spPr>
              <a:solidFill>
                <a:srgbClr val="57445A"/>
              </a:solidFill>
              <a:ln w="25400">
                <a:noFill/>
              </a:ln>
            </c:spPr>
          </c:dPt>
          <c:dPt>
            <c:idx val="12"/>
            <c:spPr>
              <a:solidFill>
                <a:srgbClr val="EFA143"/>
              </a:solidFill>
              <a:ln w="25400">
                <a:noFill/>
              </a:ln>
            </c:spPr>
          </c:dPt>
          <c:dPt>
            <c:idx val="13"/>
            <c:spPr>
              <a:solidFill>
                <a:srgbClr val="6D4129"/>
              </a:solidFill>
              <a:ln w="25400">
                <a:noFill/>
              </a:ln>
            </c:spPr>
          </c:dPt>
          <c:dPt>
            <c:idx val="14"/>
          </c:dPt>
          <c:dPt>
            <c:idx val="15"/>
            <c:spPr>
              <a:solidFill>
                <a:srgbClr val="DDDDDD"/>
              </a:solidFill>
              <a:ln w="25400">
                <a:noFill/>
              </a:ln>
            </c:spPr>
          </c:dPt>
          <c:dPt>
            <c:idx val="16"/>
            <c:spPr>
              <a:solidFill>
                <a:srgbClr val="99B3C3"/>
              </a:solidFill>
              <a:ln w="25400">
                <a:noFill/>
              </a:ln>
            </c:spPr>
          </c:dPt>
          <c:dPt>
            <c:idx val="17"/>
            <c:spPr>
              <a:solidFill>
                <a:srgbClr val="D6EBF8"/>
              </a:solidFill>
              <a:ln w="25400">
                <a:noFill/>
              </a:ln>
            </c:spPr>
          </c:dPt>
          <c:dPt>
            <c:idx val="18"/>
            <c:spPr>
              <a:solidFill>
                <a:srgbClr val="F0F8E6"/>
              </a:solidFill>
              <a:ln w="25400">
                <a:noFill/>
              </a:ln>
            </c:spPr>
          </c:dPt>
          <c:dPt>
            <c:idx val="19"/>
            <c:spPr>
              <a:solidFill>
                <a:srgbClr val="FFF9DC"/>
              </a:solidFill>
              <a:ln w="25400">
                <a:noFill/>
              </a:ln>
            </c:spPr>
          </c:dPt>
          <c:dLbls>
            <c:spPr>
              <a:noFill/>
              <a:ln w="25400">
                <a:noFill/>
              </a:ln>
            </c:spPr>
            <c:txPr>
              <a:bodyPr rot="-5400000" vert="horz"/>
              <a:lstStyle/>
              <a:p>
                <a:pPr algn="ctr">
                  <a:defRPr sz="600" b="0" i="0" u="none" strike="noStrike" baseline="0">
                    <a:solidFill>
                      <a:srgbClr val="000000"/>
                    </a:solidFill>
                    <a:latin typeface="Arial"/>
                    <a:ea typeface="Arial"/>
                    <a:cs typeface="Arial"/>
                  </a:defRPr>
                </a:pPr>
                <a:endParaRPr lang="en-US"/>
              </a:p>
            </c:txPr>
            <c:dLblPos val="outEnd"/>
            <c:showVal val="1"/>
          </c:dLbls>
          <c:cat>
            <c:strRef>
              <c:f>Occupancy!$A$6:$A$25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Occupancy!$F$6:$F$25</c:f>
              <c:numCache>
                <c:formatCode>0.0%;\-0.0%;\-</c:formatCode>
                <c:ptCount val="20"/>
                <c:pt idx="0">
                  <c:v>0</c:v>
                </c:pt>
                <c:pt idx="1">
                  <c:v>1</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Val val="1"/>
        </c:dLbls>
        <c:gapWidth val="10"/>
        <c:axId val="111465216"/>
        <c:axId val="111466752"/>
      </c:barChart>
      <c:catAx>
        <c:axId val="111465216"/>
        <c:scaling>
          <c:orientation val="minMax"/>
        </c:scaling>
        <c:delete val="1"/>
        <c:axPos val="b"/>
        <c:tickLblPos val="none"/>
        <c:crossAx val="111466752"/>
        <c:crosses val="autoZero"/>
        <c:auto val="1"/>
        <c:lblAlgn val="ctr"/>
        <c:lblOffset val="100"/>
      </c:catAx>
      <c:valAx>
        <c:axId val="111466752"/>
        <c:scaling>
          <c:orientation val="minMax"/>
        </c:scaling>
        <c:delete val="1"/>
        <c:axPos val="l"/>
        <c:numFmt formatCode="0.0%;\-0.0%;\-" sourceLinked="1"/>
        <c:tickLblPos val="none"/>
        <c:crossAx val="111465216"/>
        <c:crosses val="autoZero"/>
        <c:crossBetween val="between"/>
      </c:valAx>
      <c:spPr>
        <a:solidFill>
          <a:srgbClr val="E6E6E6"/>
        </a:solidFill>
        <a:ln w="25400">
          <a:noFill/>
        </a:ln>
      </c:spPr>
    </c:plotArea>
    <c:plotVisOnly val="1"/>
    <c:dispBlanksAs val="gap"/>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7.5643021081798637E-3"/>
          <c:y val="7.2464793715943693E-2"/>
          <c:w val="0.98638499490665377"/>
          <c:h val="0.97102823579364528"/>
        </c:manualLayout>
      </c:layout>
      <c:barChart>
        <c:barDir val="col"/>
        <c:grouping val="clustered"/>
        <c:varyColors val="1"/>
        <c:ser>
          <c:idx val="0"/>
          <c:order val="0"/>
          <c:tx>
            <c:strRef>
              <c:f>Occupancy!$G$5</c:f>
              <c:strCache>
                <c:ptCount val="1"/>
                <c:pt idx="0">
                  <c:v>Friday</c:v>
                </c:pt>
              </c:strCache>
            </c:strRef>
          </c:tx>
          <c:spPr>
            <a:solidFill>
              <a:srgbClr val="309DDB"/>
            </a:solidFill>
            <a:ln w="25400">
              <a:noFill/>
            </a:ln>
          </c:spPr>
          <c:dPt>
            <c:idx val="0"/>
          </c:dPt>
          <c:dPt>
            <c:idx val="1"/>
            <c:spPr>
              <a:solidFill>
                <a:srgbClr val="B3DB84"/>
              </a:solidFill>
              <a:ln w="25400">
                <a:noFill/>
              </a:ln>
            </c:spPr>
          </c:dPt>
          <c:dPt>
            <c:idx val="2"/>
            <c:spPr>
              <a:solidFill>
                <a:srgbClr val="DB8E84"/>
              </a:solidFill>
              <a:ln w="25400">
                <a:noFill/>
              </a:ln>
            </c:spPr>
          </c:dPt>
          <c:dPt>
            <c:idx val="3"/>
            <c:spPr>
              <a:solidFill>
                <a:srgbClr val="99779D"/>
              </a:solidFill>
              <a:ln w="25400">
                <a:noFill/>
              </a:ln>
            </c:spPr>
          </c:dPt>
          <c:dPt>
            <c:idx val="4"/>
            <c:spPr>
              <a:solidFill>
                <a:srgbClr val="FFE14F"/>
              </a:solidFill>
              <a:ln w="25400">
                <a:noFill/>
              </a:ln>
            </c:spPr>
          </c:dPt>
          <c:dPt>
            <c:idx val="5"/>
            <c:spPr>
              <a:solidFill>
                <a:srgbClr val="D9C293"/>
              </a:solidFill>
              <a:ln w="25400">
                <a:noFill/>
              </a:ln>
            </c:spPr>
          </c:dPt>
          <c:dPt>
            <c:idx val="6"/>
            <c:spPr>
              <a:solidFill>
                <a:srgbClr val="004269"/>
              </a:solidFill>
              <a:ln w="25400">
                <a:noFill/>
              </a:ln>
            </c:spPr>
          </c:dPt>
          <c:dPt>
            <c:idx val="7"/>
            <c:spPr>
              <a:solidFill>
                <a:srgbClr val="597A7B"/>
              </a:solidFill>
              <a:ln w="25400">
                <a:noFill/>
              </a:ln>
            </c:spPr>
          </c:dPt>
          <c:dPt>
            <c:idx val="8"/>
            <c:spPr>
              <a:solidFill>
                <a:srgbClr val="004269"/>
              </a:solidFill>
              <a:ln w="25400">
                <a:noFill/>
              </a:ln>
            </c:spPr>
          </c:dPt>
          <c:dPt>
            <c:idx val="9"/>
            <c:spPr>
              <a:solidFill>
                <a:srgbClr val="587F03"/>
              </a:solidFill>
              <a:ln w="25400">
                <a:noFill/>
              </a:ln>
            </c:spPr>
          </c:dPt>
          <c:dPt>
            <c:idx val="10"/>
            <c:spPr>
              <a:solidFill>
                <a:srgbClr val="B3122D"/>
              </a:solidFill>
              <a:ln w="25400">
                <a:noFill/>
              </a:ln>
            </c:spPr>
          </c:dPt>
          <c:dPt>
            <c:idx val="11"/>
            <c:spPr>
              <a:solidFill>
                <a:srgbClr val="57445A"/>
              </a:solidFill>
              <a:ln w="25400">
                <a:noFill/>
              </a:ln>
            </c:spPr>
          </c:dPt>
          <c:dPt>
            <c:idx val="12"/>
            <c:spPr>
              <a:solidFill>
                <a:srgbClr val="EFA143"/>
              </a:solidFill>
              <a:ln w="25400">
                <a:noFill/>
              </a:ln>
            </c:spPr>
          </c:dPt>
          <c:dPt>
            <c:idx val="13"/>
            <c:spPr>
              <a:solidFill>
                <a:srgbClr val="6D4129"/>
              </a:solidFill>
              <a:ln w="25400">
                <a:noFill/>
              </a:ln>
            </c:spPr>
          </c:dPt>
          <c:dPt>
            <c:idx val="14"/>
          </c:dPt>
          <c:dPt>
            <c:idx val="15"/>
            <c:spPr>
              <a:solidFill>
                <a:srgbClr val="DDDDDD"/>
              </a:solidFill>
              <a:ln w="25400">
                <a:noFill/>
              </a:ln>
            </c:spPr>
          </c:dPt>
          <c:dPt>
            <c:idx val="16"/>
            <c:spPr>
              <a:solidFill>
                <a:srgbClr val="99B3C3"/>
              </a:solidFill>
              <a:ln w="25400">
                <a:noFill/>
              </a:ln>
            </c:spPr>
          </c:dPt>
          <c:dPt>
            <c:idx val="17"/>
            <c:spPr>
              <a:solidFill>
                <a:srgbClr val="D6EBF8"/>
              </a:solidFill>
              <a:ln w="25400">
                <a:noFill/>
              </a:ln>
            </c:spPr>
          </c:dPt>
          <c:dPt>
            <c:idx val="18"/>
            <c:spPr>
              <a:solidFill>
                <a:srgbClr val="F0F8E6"/>
              </a:solidFill>
              <a:ln w="25400">
                <a:noFill/>
              </a:ln>
            </c:spPr>
          </c:dPt>
          <c:dPt>
            <c:idx val="19"/>
            <c:spPr>
              <a:solidFill>
                <a:srgbClr val="FFF9DC"/>
              </a:solidFill>
              <a:ln w="25400">
                <a:noFill/>
              </a:ln>
            </c:spPr>
          </c:dPt>
          <c:dLbls>
            <c:spPr>
              <a:noFill/>
              <a:ln w="25400">
                <a:noFill/>
              </a:ln>
            </c:spPr>
            <c:txPr>
              <a:bodyPr rot="-5400000" vert="horz"/>
              <a:lstStyle/>
              <a:p>
                <a:pPr algn="ctr">
                  <a:defRPr sz="600" b="0" i="0" u="none" strike="noStrike" baseline="0">
                    <a:solidFill>
                      <a:srgbClr val="000000"/>
                    </a:solidFill>
                    <a:latin typeface="Arial"/>
                    <a:ea typeface="Arial"/>
                    <a:cs typeface="Arial"/>
                  </a:defRPr>
                </a:pPr>
                <a:endParaRPr lang="en-US"/>
              </a:p>
            </c:txPr>
            <c:dLblPos val="outEnd"/>
            <c:showVal val="1"/>
          </c:dLbls>
          <c:cat>
            <c:strRef>
              <c:f>Occupancy!$A$6:$A$25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Occupancy!$G$6:$G$25</c:f>
              <c:numCache>
                <c:formatCode>0.0%;\-0.0%;\-</c:formatCode>
                <c:ptCount val="20"/>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Val val="1"/>
        </c:dLbls>
        <c:gapWidth val="10"/>
        <c:axId val="112285568"/>
        <c:axId val="112287104"/>
      </c:barChart>
      <c:catAx>
        <c:axId val="112285568"/>
        <c:scaling>
          <c:orientation val="minMax"/>
        </c:scaling>
        <c:delete val="1"/>
        <c:axPos val="b"/>
        <c:tickLblPos val="none"/>
        <c:crossAx val="112287104"/>
        <c:crosses val="autoZero"/>
        <c:auto val="1"/>
        <c:lblAlgn val="ctr"/>
        <c:lblOffset val="100"/>
      </c:catAx>
      <c:valAx>
        <c:axId val="112287104"/>
        <c:scaling>
          <c:orientation val="minMax"/>
        </c:scaling>
        <c:delete val="1"/>
        <c:axPos val="l"/>
        <c:numFmt formatCode="0.0%;\-0.0%;\-" sourceLinked="1"/>
        <c:tickLblPos val="none"/>
        <c:crossAx val="112285568"/>
        <c:crosses val="autoZero"/>
        <c:crossBetween val="between"/>
      </c:valAx>
      <c:spPr>
        <a:solidFill>
          <a:srgbClr val="E6E6E6"/>
        </a:solidFill>
        <a:ln w="25400">
          <a:noFill/>
        </a:ln>
      </c:spPr>
    </c:plotArea>
    <c:plotVisOnly val="1"/>
    <c:dispBlanksAs val="gap"/>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7.5643021081798637E-3"/>
          <c:y val="7.3529411764705885E-2"/>
          <c:w val="0.98638499490665377"/>
          <c:h val="0.98529411764705888"/>
        </c:manualLayout>
      </c:layout>
      <c:barChart>
        <c:barDir val="col"/>
        <c:grouping val="clustered"/>
        <c:varyColors val="1"/>
        <c:ser>
          <c:idx val="0"/>
          <c:order val="0"/>
          <c:tx>
            <c:strRef>
              <c:f>Occupancy!$H$5</c:f>
              <c:strCache>
                <c:ptCount val="1"/>
                <c:pt idx="0">
                  <c:v>Saturday</c:v>
                </c:pt>
              </c:strCache>
            </c:strRef>
          </c:tx>
          <c:spPr>
            <a:solidFill>
              <a:srgbClr val="309DDB"/>
            </a:solidFill>
            <a:ln w="25400">
              <a:noFill/>
            </a:ln>
          </c:spPr>
          <c:dPt>
            <c:idx val="0"/>
          </c:dPt>
          <c:dPt>
            <c:idx val="1"/>
            <c:spPr>
              <a:solidFill>
                <a:srgbClr val="B3DB84"/>
              </a:solidFill>
              <a:ln w="25400">
                <a:noFill/>
              </a:ln>
            </c:spPr>
          </c:dPt>
          <c:dPt>
            <c:idx val="2"/>
            <c:spPr>
              <a:solidFill>
                <a:srgbClr val="DB8E84"/>
              </a:solidFill>
              <a:ln w="25400">
                <a:noFill/>
              </a:ln>
            </c:spPr>
          </c:dPt>
          <c:dPt>
            <c:idx val="3"/>
            <c:spPr>
              <a:solidFill>
                <a:srgbClr val="99779D"/>
              </a:solidFill>
              <a:ln w="25400">
                <a:noFill/>
              </a:ln>
            </c:spPr>
          </c:dPt>
          <c:dPt>
            <c:idx val="4"/>
            <c:spPr>
              <a:solidFill>
                <a:srgbClr val="FFE14F"/>
              </a:solidFill>
              <a:ln w="25400">
                <a:noFill/>
              </a:ln>
            </c:spPr>
          </c:dPt>
          <c:dPt>
            <c:idx val="5"/>
            <c:spPr>
              <a:solidFill>
                <a:srgbClr val="D9C293"/>
              </a:solidFill>
              <a:ln w="25400">
                <a:noFill/>
              </a:ln>
            </c:spPr>
          </c:dPt>
          <c:dPt>
            <c:idx val="6"/>
            <c:spPr>
              <a:solidFill>
                <a:srgbClr val="004269"/>
              </a:solidFill>
              <a:ln w="25400">
                <a:noFill/>
              </a:ln>
            </c:spPr>
          </c:dPt>
          <c:dPt>
            <c:idx val="7"/>
            <c:spPr>
              <a:solidFill>
                <a:srgbClr val="597A7B"/>
              </a:solidFill>
              <a:ln w="25400">
                <a:noFill/>
              </a:ln>
            </c:spPr>
          </c:dPt>
          <c:dPt>
            <c:idx val="8"/>
            <c:spPr>
              <a:solidFill>
                <a:srgbClr val="004269"/>
              </a:solidFill>
              <a:ln w="25400">
                <a:noFill/>
              </a:ln>
            </c:spPr>
          </c:dPt>
          <c:dPt>
            <c:idx val="9"/>
            <c:spPr>
              <a:solidFill>
                <a:srgbClr val="587F03"/>
              </a:solidFill>
              <a:ln w="25400">
                <a:noFill/>
              </a:ln>
            </c:spPr>
          </c:dPt>
          <c:dPt>
            <c:idx val="10"/>
            <c:spPr>
              <a:solidFill>
                <a:srgbClr val="B3122D"/>
              </a:solidFill>
              <a:ln w="25400">
                <a:noFill/>
              </a:ln>
            </c:spPr>
          </c:dPt>
          <c:dPt>
            <c:idx val="11"/>
            <c:spPr>
              <a:solidFill>
                <a:srgbClr val="57445A"/>
              </a:solidFill>
              <a:ln w="25400">
                <a:noFill/>
              </a:ln>
            </c:spPr>
          </c:dPt>
          <c:dPt>
            <c:idx val="12"/>
            <c:spPr>
              <a:solidFill>
                <a:srgbClr val="EFA143"/>
              </a:solidFill>
              <a:ln w="25400">
                <a:noFill/>
              </a:ln>
            </c:spPr>
          </c:dPt>
          <c:dPt>
            <c:idx val="13"/>
            <c:spPr>
              <a:solidFill>
                <a:srgbClr val="6D4129"/>
              </a:solidFill>
              <a:ln w="25400">
                <a:noFill/>
              </a:ln>
            </c:spPr>
          </c:dPt>
          <c:dPt>
            <c:idx val="14"/>
          </c:dPt>
          <c:dPt>
            <c:idx val="15"/>
            <c:spPr>
              <a:solidFill>
                <a:srgbClr val="DDDDDD"/>
              </a:solidFill>
              <a:ln w="25400">
                <a:noFill/>
              </a:ln>
            </c:spPr>
          </c:dPt>
          <c:dPt>
            <c:idx val="16"/>
            <c:spPr>
              <a:solidFill>
                <a:srgbClr val="99B3C3"/>
              </a:solidFill>
              <a:ln w="25400">
                <a:noFill/>
              </a:ln>
            </c:spPr>
          </c:dPt>
          <c:dPt>
            <c:idx val="17"/>
            <c:spPr>
              <a:solidFill>
                <a:srgbClr val="D6EBF8"/>
              </a:solidFill>
              <a:ln w="25400">
                <a:noFill/>
              </a:ln>
            </c:spPr>
          </c:dPt>
          <c:dPt>
            <c:idx val="18"/>
            <c:spPr>
              <a:solidFill>
                <a:srgbClr val="F0F8E6"/>
              </a:solidFill>
              <a:ln w="25400">
                <a:noFill/>
              </a:ln>
            </c:spPr>
          </c:dPt>
          <c:dPt>
            <c:idx val="19"/>
            <c:spPr>
              <a:solidFill>
                <a:srgbClr val="FFF9DC"/>
              </a:solidFill>
              <a:ln w="25400">
                <a:noFill/>
              </a:ln>
            </c:spPr>
          </c:dPt>
          <c:dLbls>
            <c:spPr>
              <a:noFill/>
              <a:ln w="25400">
                <a:noFill/>
              </a:ln>
            </c:spPr>
            <c:txPr>
              <a:bodyPr rot="-5400000" vert="horz"/>
              <a:lstStyle/>
              <a:p>
                <a:pPr algn="ctr">
                  <a:defRPr sz="600" b="0" i="0" u="none" strike="noStrike" baseline="0">
                    <a:solidFill>
                      <a:srgbClr val="000000"/>
                    </a:solidFill>
                    <a:latin typeface="Arial"/>
                    <a:ea typeface="Arial"/>
                    <a:cs typeface="Arial"/>
                  </a:defRPr>
                </a:pPr>
                <a:endParaRPr lang="en-US"/>
              </a:p>
            </c:txPr>
            <c:dLblPos val="outEnd"/>
            <c:showVal val="1"/>
          </c:dLbls>
          <c:cat>
            <c:strRef>
              <c:f>Occupancy!$A$6:$A$25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Occupancy!$H$6:$H$25</c:f>
              <c:numCache>
                <c:formatCode>0.0%;\-0.0%;\-</c:formatCode>
                <c:ptCount val="20"/>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Val val="1"/>
        </c:dLbls>
        <c:gapWidth val="10"/>
        <c:axId val="112605824"/>
        <c:axId val="112615808"/>
      </c:barChart>
      <c:catAx>
        <c:axId val="112605824"/>
        <c:scaling>
          <c:orientation val="minMax"/>
        </c:scaling>
        <c:delete val="1"/>
        <c:axPos val="b"/>
        <c:tickLblPos val="none"/>
        <c:crossAx val="112615808"/>
        <c:crosses val="autoZero"/>
        <c:auto val="1"/>
        <c:lblAlgn val="ctr"/>
        <c:lblOffset val="100"/>
      </c:catAx>
      <c:valAx>
        <c:axId val="112615808"/>
        <c:scaling>
          <c:orientation val="minMax"/>
        </c:scaling>
        <c:delete val="1"/>
        <c:axPos val="l"/>
        <c:numFmt formatCode="0.0%;\-0.0%;\-" sourceLinked="1"/>
        <c:tickLblPos val="none"/>
        <c:crossAx val="112605824"/>
        <c:crosses val="autoZero"/>
        <c:crossBetween val="between"/>
      </c:valAx>
      <c:spPr>
        <a:solidFill>
          <a:srgbClr val="E6E6E6"/>
        </a:solidFill>
        <a:ln w="25400">
          <a:noFill/>
        </a:ln>
      </c:spPr>
    </c:plotArea>
    <c:plotVisOnly val="1"/>
    <c:dispBlanksAs val="gap"/>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7.5643021081798637E-3"/>
          <c:y val="7.2464793715943693E-2"/>
          <c:w val="0.98638499490665377"/>
          <c:h val="0.97102823579364528"/>
        </c:manualLayout>
      </c:layout>
      <c:barChart>
        <c:barDir val="col"/>
        <c:grouping val="clustered"/>
        <c:varyColors val="1"/>
        <c:ser>
          <c:idx val="0"/>
          <c:order val="0"/>
          <c:tx>
            <c:strRef>
              <c:f>Occupancy!$I$5</c:f>
              <c:strCache>
                <c:ptCount val="1"/>
                <c:pt idx="0">
                  <c:v>Sunday</c:v>
                </c:pt>
              </c:strCache>
            </c:strRef>
          </c:tx>
          <c:spPr>
            <a:solidFill>
              <a:srgbClr val="309DDB"/>
            </a:solidFill>
            <a:ln w="25400">
              <a:noFill/>
            </a:ln>
          </c:spPr>
          <c:dPt>
            <c:idx val="0"/>
          </c:dPt>
          <c:dPt>
            <c:idx val="1"/>
            <c:spPr>
              <a:solidFill>
                <a:srgbClr val="B3DB84"/>
              </a:solidFill>
              <a:ln w="25400">
                <a:noFill/>
              </a:ln>
            </c:spPr>
          </c:dPt>
          <c:dPt>
            <c:idx val="2"/>
            <c:spPr>
              <a:solidFill>
                <a:srgbClr val="DB8E84"/>
              </a:solidFill>
              <a:ln w="25400">
                <a:noFill/>
              </a:ln>
            </c:spPr>
          </c:dPt>
          <c:dPt>
            <c:idx val="3"/>
            <c:spPr>
              <a:solidFill>
                <a:srgbClr val="99779D"/>
              </a:solidFill>
              <a:ln w="25400">
                <a:noFill/>
              </a:ln>
            </c:spPr>
          </c:dPt>
          <c:dPt>
            <c:idx val="4"/>
            <c:spPr>
              <a:solidFill>
                <a:srgbClr val="FFE14F"/>
              </a:solidFill>
              <a:ln w="25400">
                <a:noFill/>
              </a:ln>
            </c:spPr>
          </c:dPt>
          <c:dPt>
            <c:idx val="5"/>
            <c:spPr>
              <a:solidFill>
                <a:srgbClr val="D9C293"/>
              </a:solidFill>
              <a:ln w="25400">
                <a:noFill/>
              </a:ln>
            </c:spPr>
          </c:dPt>
          <c:dPt>
            <c:idx val="6"/>
            <c:spPr>
              <a:solidFill>
                <a:srgbClr val="004269"/>
              </a:solidFill>
              <a:ln w="25400">
                <a:noFill/>
              </a:ln>
            </c:spPr>
          </c:dPt>
          <c:dPt>
            <c:idx val="7"/>
            <c:spPr>
              <a:solidFill>
                <a:srgbClr val="597A7B"/>
              </a:solidFill>
              <a:ln w="25400">
                <a:noFill/>
              </a:ln>
            </c:spPr>
          </c:dPt>
          <c:dPt>
            <c:idx val="8"/>
            <c:spPr>
              <a:solidFill>
                <a:srgbClr val="004269"/>
              </a:solidFill>
              <a:ln w="25400">
                <a:noFill/>
              </a:ln>
            </c:spPr>
          </c:dPt>
          <c:dPt>
            <c:idx val="9"/>
            <c:spPr>
              <a:solidFill>
                <a:srgbClr val="587F03"/>
              </a:solidFill>
              <a:ln w="25400">
                <a:noFill/>
              </a:ln>
            </c:spPr>
          </c:dPt>
          <c:dPt>
            <c:idx val="10"/>
            <c:spPr>
              <a:solidFill>
                <a:srgbClr val="B3122D"/>
              </a:solidFill>
              <a:ln w="25400">
                <a:noFill/>
              </a:ln>
            </c:spPr>
          </c:dPt>
          <c:dPt>
            <c:idx val="11"/>
            <c:spPr>
              <a:solidFill>
                <a:srgbClr val="57445A"/>
              </a:solidFill>
              <a:ln w="25400">
                <a:noFill/>
              </a:ln>
            </c:spPr>
          </c:dPt>
          <c:dPt>
            <c:idx val="12"/>
            <c:spPr>
              <a:solidFill>
                <a:srgbClr val="EFA143"/>
              </a:solidFill>
              <a:ln w="25400">
                <a:noFill/>
              </a:ln>
            </c:spPr>
          </c:dPt>
          <c:dPt>
            <c:idx val="13"/>
            <c:spPr>
              <a:solidFill>
                <a:srgbClr val="6D4129"/>
              </a:solidFill>
              <a:ln w="25400">
                <a:noFill/>
              </a:ln>
            </c:spPr>
          </c:dPt>
          <c:dPt>
            <c:idx val="14"/>
          </c:dPt>
          <c:dPt>
            <c:idx val="15"/>
            <c:spPr>
              <a:solidFill>
                <a:srgbClr val="DDDDDD"/>
              </a:solidFill>
              <a:ln w="25400">
                <a:noFill/>
              </a:ln>
            </c:spPr>
          </c:dPt>
          <c:dPt>
            <c:idx val="16"/>
            <c:spPr>
              <a:solidFill>
                <a:srgbClr val="99B3C3"/>
              </a:solidFill>
              <a:ln w="25400">
                <a:noFill/>
              </a:ln>
            </c:spPr>
          </c:dPt>
          <c:dPt>
            <c:idx val="17"/>
            <c:spPr>
              <a:solidFill>
                <a:srgbClr val="D6EBF8"/>
              </a:solidFill>
              <a:ln w="25400">
                <a:noFill/>
              </a:ln>
            </c:spPr>
          </c:dPt>
          <c:dPt>
            <c:idx val="18"/>
            <c:spPr>
              <a:solidFill>
                <a:srgbClr val="F0F8E6"/>
              </a:solidFill>
              <a:ln w="25400">
                <a:noFill/>
              </a:ln>
            </c:spPr>
          </c:dPt>
          <c:dPt>
            <c:idx val="19"/>
            <c:spPr>
              <a:solidFill>
                <a:srgbClr val="FFF9DC"/>
              </a:solidFill>
              <a:ln w="25400">
                <a:noFill/>
              </a:ln>
            </c:spPr>
          </c:dPt>
          <c:dLbls>
            <c:spPr>
              <a:noFill/>
              <a:ln w="25400">
                <a:noFill/>
              </a:ln>
            </c:spPr>
            <c:txPr>
              <a:bodyPr rot="-5400000" vert="horz"/>
              <a:lstStyle/>
              <a:p>
                <a:pPr algn="ctr">
                  <a:defRPr sz="600" b="0" i="0" u="none" strike="noStrike" baseline="0">
                    <a:solidFill>
                      <a:srgbClr val="000000"/>
                    </a:solidFill>
                    <a:latin typeface="Arial"/>
                    <a:ea typeface="Arial"/>
                    <a:cs typeface="Arial"/>
                  </a:defRPr>
                </a:pPr>
                <a:endParaRPr lang="en-US"/>
              </a:p>
            </c:txPr>
            <c:dLblPos val="outEnd"/>
            <c:showVal val="1"/>
          </c:dLbls>
          <c:cat>
            <c:strRef>
              <c:f>Occupancy!$A$6:$A$25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Occupancy!$I$6:$I$25</c:f>
              <c:numCache>
                <c:formatCode>0.0%;\-0.0%;\-</c:formatCode>
                <c:ptCount val="20"/>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Val val="1"/>
        </c:dLbls>
        <c:gapWidth val="10"/>
        <c:axId val="112934272"/>
        <c:axId val="112936064"/>
      </c:barChart>
      <c:catAx>
        <c:axId val="112934272"/>
        <c:scaling>
          <c:orientation val="minMax"/>
        </c:scaling>
        <c:delete val="1"/>
        <c:axPos val="b"/>
        <c:tickLblPos val="none"/>
        <c:crossAx val="112936064"/>
        <c:crosses val="autoZero"/>
        <c:auto val="1"/>
        <c:lblAlgn val="ctr"/>
        <c:lblOffset val="100"/>
      </c:catAx>
      <c:valAx>
        <c:axId val="112936064"/>
        <c:scaling>
          <c:orientation val="minMax"/>
        </c:scaling>
        <c:delete val="1"/>
        <c:axPos val="l"/>
        <c:numFmt formatCode="0.0%;\-0.0%;\-" sourceLinked="1"/>
        <c:tickLblPos val="none"/>
        <c:crossAx val="112934272"/>
        <c:crosses val="autoZero"/>
        <c:crossBetween val="between"/>
      </c:valAx>
      <c:spPr>
        <a:solidFill>
          <a:srgbClr val="E6E6E6"/>
        </a:solidFill>
        <a:ln w="25400">
          <a:noFill/>
        </a:ln>
      </c:spPr>
    </c:plotArea>
    <c:plotVisOnly val="1"/>
    <c:dispBlanksAs val="gap"/>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16792750680159294"/>
          <c:y val="0.41428860413367846"/>
          <c:w val="1.0590022951451804E-2"/>
          <c:h val="0.10000069754950858"/>
        </c:manualLayout>
      </c:layout>
      <c:barChart>
        <c:barDir val="col"/>
        <c:grouping val="clustered"/>
        <c:varyColors val="1"/>
        <c:ser>
          <c:idx val="0"/>
          <c:order val="0"/>
          <c:tx>
            <c:strRef>
              <c:f>Occupancy!$I$5</c:f>
              <c:strCache>
                <c:ptCount val="1"/>
                <c:pt idx="0">
                  <c:v>Sunday</c:v>
                </c:pt>
              </c:strCache>
            </c:strRef>
          </c:tx>
          <c:spPr>
            <a:solidFill>
              <a:srgbClr val="309DDB"/>
            </a:solidFill>
            <a:ln w="25400">
              <a:noFill/>
            </a:ln>
          </c:spPr>
          <c:dPt>
            <c:idx val="0"/>
          </c:dPt>
          <c:dPt>
            <c:idx val="1"/>
            <c:spPr>
              <a:solidFill>
                <a:srgbClr val="B3DB84"/>
              </a:solidFill>
              <a:ln w="25400">
                <a:noFill/>
              </a:ln>
            </c:spPr>
          </c:dPt>
          <c:dPt>
            <c:idx val="2"/>
            <c:spPr>
              <a:solidFill>
                <a:srgbClr val="DB8E84"/>
              </a:solidFill>
              <a:ln w="25400">
                <a:noFill/>
              </a:ln>
            </c:spPr>
          </c:dPt>
          <c:dPt>
            <c:idx val="3"/>
            <c:spPr>
              <a:solidFill>
                <a:srgbClr val="99779D"/>
              </a:solidFill>
              <a:ln w="25400">
                <a:noFill/>
              </a:ln>
            </c:spPr>
          </c:dPt>
          <c:dPt>
            <c:idx val="4"/>
            <c:spPr>
              <a:solidFill>
                <a:srgbClr val="FFE14F"/>
              </a:solidFill>
              <a:ln w="25400">
                <a:noFill/>
              </a:ln>
            </c:spPr>
          </c:dPt>
          <c:dPt>
            <c:idx val="5"/>
            <c:spPr>
              <a:solidFill>
                <a:srgbClr val="D9C293"/>
              </a:solidFill>
              <a:ln w="25400">
                <a:noFill/>
              </a:ln>
            </c:spPr>
          </c:dPt>
          <c:dPt>
            <c:idx val="6"/>
            <c:spPr>
              <a:solidFill>
                <a:srgbClr val="004269"/>
              </a:solidFill>
              <a:ln w="25400">
                <a:noFill/>
              </a:ln>
            </c:spPr>
          </c:dPt>
          <c:dPt>
            <c:idx val="7"/>
            <c:spPr>
              <a:solidFill>
                <a:srgbClr val="597A7B"/>
              </a:solidFill>
              <a:ln w="25400">
                <a:noFill/>
              </a:ln>
            </c:spPr>
          </c:dPt>
          <c:dPt>
            <c:idx val="8"/>
            <c:spPr>
              <a:solidFill>
                <a:srgbClr val="004269"/>
              </a:solidFill>
              <a:ln w="25400">
                <a:noFill/>
              </a:ln>
            </c:spPr>
          </c:dPt>
          <c:dPt>
            <c:idx val="9"/>
            <c:spPr>
              <a:solidFill>
                <a:srgbClr val="587F03"/>
              </a:solidFill>
              <a:ln w="25400">
                <a:noFill/>
              </a:ln>
            </c:spPr>
          </c:dPt>
          <c:dPt>
            <c:idx val="10"/>
            <c:spPr>
              <a:solidFill>
                <a:srgbClr val="B3122D"/>
              </a:solidFill>
              <a:ln w="25400">
                <a:noFill/>
              </a:ln>
            </c:spPr>
          </c:dPt>
          <c:dPt>
            <c:idx val="11"/>
            <c:spPr>
              <a:solidFill>
                <a:srgbClr val="57445A"/>
              </a:solidFill>
              <a:ln w="25400">
                <a:noFill/>
              </a:ln>
            </c:spPr>
          </c:dPt>
          <c:dPt>
            <c:idx val="12"/>
            <c:spPr>
              <a:solidFill>
                <a:srgbClr val="EFA143"/>
              </a:solidFill>
              <a:ln w="25400">
                <a:noFill/>
              </a:ln>
            </c:spPr>
          </c:dPt>
          <c:dPt>
            <c:idx val="13"/>
            <c:spPr>
              <a:solidFill>
                <a:srgbClr val="6D4129"/>
              </a:solidFill>
              <a:ln w="25400">
                <a:noFill/>
              </a:ln>
            </c:spPr>
          </c:dPt>
          <c:dPt>
            <c:idx val="14"/>
          </c:dPt>
          <c:dPt>
            <c:idx val="15"/>
            <c:spPr>
              <a:solidFill>
                <a:srgbClr val="DDDDDD"/>
              </a:solidFill>
              <a:ln w="25400">
                <a:noFill/>
              </a:ln>
            </c:spPr>
          </c:dPt>
          <c:dPt>
            <c:idx val="16"/>
            <c:spPr>
              <a:solidFill>
                <a:srgbClr val="99B3C3"/>
              </a:solidFill>
              <a:ln w="25400">
                <a:noFill/>
              </a:ln>
            </c:spPr>
          </c:dPt>
          <c:dPt>
            <c:idx val="17"/>
            <c:spPr>
              <a:solidFill>
                <a:srgbClr val="D6EBF8"/>
              </a:solidFill>
              <a:ln w="25400">
                <a:noFill/>
              </a:ln>
            </c:spPr>
          </c:dPt>
          <c:dPt>
            <c:idx val="18"/>
            <c:spPr>
              <a:solidFill>
                <a:srgbClr val="F0F8E6"/>
              </a:solidFill>
              <a:ln w="25400">
                <a:noFill/>
              </a:ln>
            </c:spPr>
          </c:dPt>
          <c:dPt>
            <c:idx val="19"/>
            <c:spPr>
              <a:solidFill>
                <a:srgbClr val="FFF9DC"/>
              </a:solidFill>
              <a:ln w="25400">
                <a:noFill/>
              </a:ln>
            </c:spPr>
          </c:dPt>
          <c:dLbls>
            <c:spPr>
              <a:noFill/>
              <a:ln w="25400">
                <a:noFill/>
              </a:ln>
            </c:spPr>
            <c:txPr>
              <a:bodyPr rot="-5400000" vert="horz"/>
              <a:lstStyle/>
              <a:p>
                <a:pPr algn="ctr">
                  <a:defRPr sz="100" b="0" i="0" u="none" strike="noStrike" baseline="0">
                    <a:solidFill>
                      <a:srgbClr val="000000"/>
                    </a:solidFill>
                    <a:latin typeface="Arial"/>
                    <a:ea typeface="Arial"/>
                    <a:cs typeface="Arial"/>
                  </a:defRPr>
                </a:pPr>
                <a:endParaRPr lang="en-US"/>
              </a:p>
            </c:txPr>
            <c:dLblPos val="outEnd"/>
            <c:showVal val="1"/>
          </c:dLbls>
          <c:cat>
            <c:strRef>
              <c:f>Occupancy!$A$6:$A$25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Occupancy!$I$6:$I$25</c:f>
              <c:numCache>
                <c:formatCode>0.0%;\-0.0%;\-</c:formatCode>
                <c:ptCount val="20"/>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Val val="1"/>
        </c:dLbls>
        <c:gapWidth val="10"/>
        <c:axId val="113001984"/>
        <c:axId val="113003520"/>
      </c:barChart>
      <c:catAx>
        <c:axId val="113001984"/>
        <c:scaling>
          <c:orientation val="minMax"/>
        </c:scaling>
        <c:delete val="1"/>
        <c:axPos val="b"/>
        <c:tickLblPos val="none"/>
        <c:crossAx val="113003520"/>
        <c:crosses val="autoZero"/>
        <c:auto val="1"/>
        <c:lblAlgn val="ctr"/>
        <c:lblOffset val="100"/>
      </c:catAx>
      <c:valAx>
        <c:axId val="113003520"/>
        <c:scaling>
          <c:orientation val="minMax"/>
        </c:scaling>
        <c:delete val="1"/>
        <c:axPos val="l"/>
        <c:numFmt formatCode="0.0%;\-0.0%;\-" sourceLinked="1"/>
        <c:tickLblPos val="none"/>
        <c:crossAx val="113001984"/>
        <c:crosses val="autoZero"/>
        <c:crossBetween val="between"/>
      </c:valAx>
      <c:spPr>
        <a:solidFill>
          <a:srgbClr val="E6E6E6"/>
        </a:solidFill>
        <a:ln w="25400">
          <a:noFill/>
        </a:ln>
      </c:spPr>
    </c:plotArea>
    <c:legend>
      <c:legendPos val="r"/>
      <c:layout>
        <c:manualLayout>
          <c:xMode val="edge"/>
          <c:yMode val="edge"/>
          <c:wMode val="edge"/>
          <c:hMode val="edge"/>
          <c:x val="7.5642965204236008E-3"/>
          <c:y val="7.1428571428571425E-2"/>
          <c:w val="0.99394935693552677"/>
          <c:h val="0.94286314210723665"/>
        </c:manualLayout>
      </c:layout>
      <c:spPr>
        <a:solidFill>
          <a:srgbClr val="FFFFFF"/>
        </a:solid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spPr>
        <a:noFill/>
        <a:ln w="25400">
          <a:noFill/>
        </a:ln>
      </c:spPr>
    </c:title>
    <c:plotArea>
      <c:layout>
        <c:manualLayout>
          <c:layoutTarget val="inner"/>
          <c:xMode val="edge"/>
          <c:yMode val="edge"/>
          <c:x val="0.47639551535049435"/>
          <c:y val="0.12222354843260022"/>
          <c:w val="1.1444937305717584E-2"/>
          <c:h val="8.8889853405527408E-2"/>
        </c:manualLayout>
      </c:layout>
      <c:pieChart>
        <c:varyColors val="1"/>
        <c:ser>
          <c:idx val="0"/>
          <c:order val="0"/>
          <c:tx>
            <c:strRef>
              <c:f>Attendance!$B$5</c:f>
              <c:strCache>
                <c:ptCount val="1"/>
              </c:strCache>
            </c:strRef>
          </c:tx>
          <c:spPr>
            <a:solidFill>
              <a:srgbClr val="309DDB"/>
            </a:solidFill>
            <a:ln w="12700">
              <a:solidFill>
                <a:srgbClr val="000000"/>
              </a:solidFill>
              <a:prstDash val="solid"/>
            </a:ln>
          </c:spPr>
          <c:dPt>
            <c:idx val="0"/>
          </c:dPt>
          <c:dPt>
            <c:idx val="1"/>
            <c:spPr>
              <a:solidFill>
                <a:srgbClr val="B3DB84"/>
              </a:solidFill>
              <a:ln w="12700">
                <a:solidFill>
                  <a:srgbClr val="000000"/>
                </a:solidFill>
                <a:prstDash val="solid"/>
              </a:ln>
            </c:spPr>
          </c:dPt>
          <c:dPt>
            <c:idx val="2"/>
            <c:spPr>
              <a:solidFill>
                <a:srgbClr val="DB8E84"/>
              </a:solidFill>
              <a:ln w="12700">
                <a:solidFill>
                  <a:srgbClr val="000000"/>
                </a:solidFill>
                <a:prstDash val="solid"/>
              </a:ln>
            </c:spPr>
          </c:dPt>
          <c:dPt>
            <c:idx val="3"/>
            <c:spPr>
              <a:solidFill>
                <a:srgbClr val="99779D"/>
              </a:solidFill>
              <a:ln w="12700">
                <a:solidFill>
                  <a:srgbClr val="000000"/>
                </a:solidFill>
                <a:prstDash val="solid"/>
              </a:ln>
            </c:spPr>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cat>
            <c:strRef>
              <c:f>Attendance!$A$6:$A$25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Attendance!$B$6:$B$25</c:f>
              <c:numCache>
                <c:formatCode>General</c:formatCode>
                <c:ptCount val="20"/>
              </c:numCache>
            </c:numRef>
          </c:val>
        </c:ser>
        <c:ser>
          <c:idx val="1"/>
          <c:order val="1"/>
          <c:tx>
            <c:strRef>
              <c:f>Attendance!$C$5</c:f>
              <c:strCache>
                <c:ptCount val="1"/>
                <c:pt idx="0">
                  <c:v>Monday</c:v>
                </c:pt>
              </c:strCache>
            </c:strRef>
          </c:tx>
          <c:spPr>
            <a:solidFill>
              <a:srgbClr val="B3DB84"/>
            </a:solidFill>
            <a:ln w="12700">
              <a:solidFill>
                <a:srgbClr val="000000"/>
              </a:solidFill>
              <a:prstDash val="solid"/>
            </a:ln>
          </c:spPr>
          <c:dPt>
            <c:idx val="0"/>
            <c:spPr>
              <a:solidFill>
                <a:srgbClr val="309DDB"/>
              </a:solidFill>
              <a:ln w="12700">
                <a:solidFill>
                  <a:srgbClr val="000000"/>
                </a:solidFill>
                <a:prstDash val="solid"/>
              </a:ln>
            </c:spPr>
          </c:dPt>
          <c:dPt>
            <c:idx val="1"/>
          </c:dPt>
          <c:dPt>
            <c:idx val="2"/>
            <c:spPr>
              <a:solidFill>
                <a:srgbClr val="DB8E84"/>
              </a:solidFill>
              <a:ln w="12700">
                <a:solidFill>
                  <a:srgbClr val="000000"/>
                </a:solidFill>
                <a:prstDash val="solid"/>
              </a:ln>
            </c:spPr>
          </c:dPt>
          <c:dPt>
            <c:idx val="3"/>
            <c:spPr>
              <a:solidFill>
                <a:srgbClr val="99779D"/>
              </a:solidFill>
              <a:ln w="12700">
                <a:solidFill>
                  <a:srgbClr val="000000"/>
                </a:solidFill>
                <a:prstDash val="solid"/>
              </a:ln>
            </c:spPr>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cat>
            <c:strRef>
              <c:f>Attendance!$A$6:$A$25</c:f>
              <c:strCache>
                <c:ptCount val="11"/>
                <c:pt idx="0">
                  <c:v>Accounts</c:v>
                </c:pt>
                <c:pt idx="1">
                  <c:v>HR</c:v>
                </c:pt>
                <c:pt idx="2">
                  <c:v>Lobby/Reception</c:v>
                </c:pt>
                <c:pt idx="3">
                  <c:v>Administration</c:v>
                </c:pt>
                <c:pt idx="4">
                  <c:v>Customer Support</c:v>
                </c:pt>
                <c:pt idx="5">
                  <c:v>Finance</c:v>
                </c:pt>
                <c:pt idx="6">
                  <c:v>Human Resources</c:v>
                </c:pt>
                <c:pt idx="7">
                  <c:v>IT</c:v>
                </c:pt>
                <c:pt idx="8">
                  <c:v>Marketing</c:v>
                </c:pt>
                <c:pt idx="9">
                  <c:v>R&amp;D</c:v>
                </c:pt>
                <c:pt idx="10">
                  <c:v>Sales</c:v>
                </c:pt>
              </c:strCache>
            </c:strRef>
          </c:cat>
          <c:val>
            <c:numRef>
              <c:f>Attendance!$C$6:$C$25</c:f>
              <c:numCache>
                <c:formatCode>_*#0_-;*#0_-;_*\ "   -"??_-;_-@_-</c:formatCode>
                <c:ptCount val="20"/>
                <c:pt idx="0">
                  <c:v>1</c:v>
                </c:pt>
                <c:pt idx="1">
                  <c:v>1</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firstSliceAng val="0"/>
      </c:pieChart>
      <c:spPr>
        <a:noFill/>
        <a:ln w="25400">
          <a:noFill/>
        </a:ln>
      </c:spPr>
    </c:plotArea>
    <c:legend>
      <c:legendPos val="r"/>
      <c:layout>
        <c:manualLayout>
          <c:xMode val="edge"/>
          <c:yMode val="edge"/>
          <c:wMode val="edge"/>
          <c:hMode val="edge"/>
          <c:x val="7.1530758226037196E-3"/>
          <c:y val="5.555672207640712E-2"/>
          <c:w val="0.98140335462359052"/>
          <c:h val="0.90001049868766403"/>
        </c:manualLayout>
      </c:layout>
      <c:spPr>
        <a:solidFill>
          <a:srgbClr val="FFFFFF"/>
        </a:solidFill>
        <a:ln w="25400">
          <a:noFill/>
        </a:ln>
      </c:spPr>
      <c:txPr>
        <a:bodyPr/>
        <a:lstStyle/>
        <a:p>
          <a:pPr>
            <a:defRPr sz="1010" b="0" i="0" u="none" strike="noStrike" baseline="0">
              <a:solidFill>
                <a:srgbClr val="000000"/>
              </a:solidFill>
              <a:latin typeface="Arial"/>
              <a:ea typeface="Arial"/>
              <a:cs typeface="Arial"/>
            </a:defRPr>
          </a:pPr>
          <a:endParaRPr lang="en-US"/>
        </a:p>
      </c:txPr>
    </c:legend>
    <c:plotVisOnly val="1"/>
    <c:dispBlanksAs val="zero"/>
  </c:chart>
  <c:spPr>
    <a:solidFill>
      <a:srgbClr val="FFFFFF"/>
    </a:solidFill>
    <a:ln w="9525">
      <a:noFill/>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7.058823529411766E-2"/>
          <c:y val="0.10810810810810811"/>
          <c:w val="0.84117647058823541"/>
          <c:h val="0.77297297297297307"/>
        </c:manualLayout>
      </c:layout>
      <c:pieChart>
        <c:varyColors val="1"/>
        <c:ser>
          <c:idx val="0"/>
          <c:order val="0"/>
          <c:tx>
            <c:strRef>
              <c:f>Attendance!$C$5</c:f>
              <c:strCache>
                <c:ptCount val="1"/>
                <c:pt idx="0">
                  <c:v>Monday</c:v>
                </c:pt>
              </c:strCache>
            </c:strRef>
          </c:tx>
          <c:spPr>
            <a:solidFill>
              <a:srgbClr val="309DDB"/>
            </a:solidFill>
            <a:ln w="25400">
              <a:noFill/>
            </a:ln>
          </c:spPr>
          <c:dPt>
            <c:idx val="0"/>
          </c:dPt>
          <c:dPt>
            <c:idx val="1"/>
            <c:spPr>
              <a:solidFill>
                <a:srgbClr val="B3DB84"/>
              </a:solidFill>
              <a:ln w="25400">
                <a:noFill/>
              </a:ln>
            </c:spPr>
          </c:dPt>
          <c:dPt>
            <c:idx val="2"/>
            <c:spPr>
              <a:solidFill>
                <a:srgbClr val="DB8E84"/>
              </a:solidFill>
              <a:ln w="25400">
                <a:noFill/>
              </a:ln>
            </c:spPr>
          </c:dPt>
          <c:dPt>
            <c:idx val="3"/>
            <c:spPr>
              <a:solidFill>
                <a:srgbClr val="99779D"/>
              </a:solidFill>
              <a:ln w="25400">
                <a:noFill/>
              </a:ln>
            </c:spPr>
          </c:dPt>
          <c:dPt>
            <c:idx val="4"/>
            <c:spPr>
              <a:solidFill>
                <a:srgbClr val="FFE14F"/>
              </a:solidFill>
              <a:ln w="25400">
                <a:noFill/>
              </a:ln>
            </c:spPr>
          </c:dPt>
          <c:dPt>
            <c:idx val="5"/>
            <c:spPr>
              <a:solidFill>
                <a:srgbClr val="D9C293"/>
              </a:solidFill>
              <a:ln w="25400">
                <a:noFill/>
              </a:ln>
            </c:spPr>
          </c:dPt>
          <c:dPt>
            <c:idx val="6"/>
            <c:spPr>
              <a:solidFill>
                <a:srgbClr val="004269"/>
              </a:solidFill>
              <a:ln w="25400">
                <a:noFill/>
              </a:ln>
            </c:spPr>
          </c:dPt>
          <c:dPt>
            <c:idx val="7"/>
            <c:spPr>
              <a:solidFill>
                <a:srgbClr val="597A7B"/>
              </a:solidFill>
              <a:ln w="25400">
                <a:noFill/>
              </a:ln>
            </c:spPr>
          </c:dPt>
          <c:dPt>
            <c:idx val="8"/>
            <c:spPr>
              <a:solidFill>
                <a:srgbClr val="004269"/>
              </a:solidFill>
              <a:ln w="25400">
                <a:noFill/>
              </a:ln>
            </c:spPr>
          </c:dPt>
          <c:dPt>
            <c:idx val="9"/>
            <c:spPr>
              <a:solidFill>
                <a:srgbClr val="587F03"/>
              </a:solidFill>
              <a:ln w="25400">
                <a:noFill/>
              </a:ln>
            </c:spPr>
          </c:dPt>
          <c:dPt>
            <c:idx val="10"/>
            <c:spPr>
              <a:solidFill>
                <a:srgbClr val="B3122D"/>
              </a:solidFill>
              <a:ln w="25400">
                <a:noFill/>
              </a:ln>
            </c:spPr>
          </c:dPt>
          <c:dPt>
            <c:idx val="11"/>
            <c:spPr>
              <a:solidFill>
                <a:srgbClr val="57445A"/>
              </a:solidFill>
              <a:ln w="25400">
                <a:noFill/>
              </a:ln>
            </c:spPr>
          </c:dPt>
          <c:dPt>
            <c:idx val="12"/>
            <c:spPr>
              <a:solidFill>
                <a:srgbClr val="EFA143"/>
              </a:solidFill>
              <a:ln w="25400">
                <a:noFill/>
              </a:ln>
            </c:spPr>
          </c:dPt>
          <c:dPt>
            <c:idx val="13"/>
            <c:spPr>
              <a:solidFill>
                <a:srgbClr val="6D4129"/>
              </a:solidFill>
              <a:ln w="25400">
                <a:noFill/>
              </a:ln>
            </c:spPr>
          </c:dPt>
          <c:dPt>
            <c:idx val="14"/>
          </c:dPt>
          <c:dPt>
            <c:idx val="15"/>
            <c:spPr>
              <a:solidFill>
                <a:srgbClr val="DDDDDD"/>
              </a:solidFill>
              <a:ln w="25400">
                <a:noFill/>
              </a:ln>
            </c:spPr>
          </c:dPt>
          <c:dPt>
            <c:idx val="16"/>
            <c:spPr>
              <a:solidFill>
                <a:srgbClr val="99B3C3"/>
              </a:solidFill>
              <a:ln w="25400">
                <a:noFill/>
              </a:ln>
            </c:spPr>
          </c:dPt>
          <c:dPt>
            <c:idx val="17"/>
            <c:spPr>
              <a:solidFill>
                <a:srgbClr val="D6EBF8"/>
              </a:solidFill>
              <a:ln w="25400">
                <a:noFill/>
              </a:ln>
            </c:spPr>
          </c:dPt>
          <c:dPt>
            <c:idx val="18"/>
            <c:spPr>
              <a:solidFill>
                <a:srgbClr val="F0F8E6"/>
              </a:solidFill>
              <a:ln w="25400">
                <a:noFill/>
              </a:ln>
            </c:spPr>
          </c:dPt>
          <c:dPt>
            <c:idx val="19"/>
            <c:spPr>
              <a:solidFill>
                <a:srgbClr val="FFF9DC"/>
              </a:solidFill>
              <a:ln w="25400">
                <a:noFill/>
              </a:ln>
            </c:spPr>
          </c:dPt>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Val val="1"/>
            <c:showLeaderLines val="1"/>
          </c:dLbls>
          <c:val>
            <c:numRef>
              <c:f>Attendance!$C$6:$C$25</c:f>
              <c:numCache>
                <c:formatCode>_*#0_-;*#0_-;_*\ "   -"??_-;_-@_-</c:formatCode>
                <c:ptCount val="20"/>
                <c:pt idx="0">
                  <c:v>1</c:v>
                </c:pt>
                <c:pt idx="1">
                  <c:v>1</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1"/>
          <c:order val="1"/>
          <c:tx>
            <c:strRef>
              <c:f>Attendance!$A$5</c:f>
              <c:strCache>
                <c:ptCount val="1"/>
                <c:pt idx="0">
                  <c:v>Department</c:v>
                </c:pt>
              </c:strCache>
            </c:strRef>
          </c:tx>
          <c:spPr>
            <a:solidFill>
              <a:srgbClr val="B3DB84"/>
            </a:solidFill>
            <a:ln w="12700">
              <a:solidFill>
                <a:srgbClr val="000000"/>
              </a:solidFill>
              <a:prstDash val="solid"/>
            </a:ln>
          </c:spPr>
          <c:dPt>
            <c:idx val="0"/>
            <c:spPr>
              <a:solidFill>
                <a:srgbClr val="309DDB"/>
              </a:solidFill>
              <a:ln w="12700">
                <a:solidFill>
                  <a:srgbClr val="000000"/>
                </a:solidFill>
                <a:prstDash val="solid"/>
              </a:ln>
            </c:spPr>
          </c:dPt>
          <c:dPt>
            <c:idx val="1"/>
          </c:dPt>
          <c:dPt>
            <c:idx val="2"/>
            <c:spPr>
              <a:solidFill>
                <a:srgbClr val="DB8E84"/>
              </a:solidFill>
              <a:ln w="12700">
                <a:solidFill>
                  <a:srgbClr val="000000"/>
                </a:solidFill>
                <a:prstDash val="solid"/>
              </a:ln>
            </c:spPr>
          </c:dPt>
          <c:dPt>
            <c:idx val="3"/>
            <c:spPr>
              <a:solidFill>
                <a:srgbClr val="99779D"/>
              </a:solidFill>
              <a:ln w="12700">
                <a:solidFill>
                  <a:srgbClr val="000000"/>
                </a:solidFill>
                <a:prstDash val="solid"/>
              </a:ln>
            </c:spPr>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Attendance!$A$6:$A$25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2"/>
          <c:order val="2"/>
          <c:tx>
            <c:strRef>
              <c:f>Attendance!$C$5</c:f>
              <c:strCache>
                <c:ptCount val="1"/>
                <c:pt idx="0">
                  <c:v>Monday</c:v>
                </c:pt>
              </c:strCache>
            </c:strRef>
          </c:tx>
          <c:spPr>
            <a:solidFill>
              <a:srgbClr val="DB8E84"/>
            </a:solidFill>
            <a:ln w="12700">
              <a:solidFill>
                <a:srgbClr val="000000"/>
              </a:solidFill>
              <a:prstDash val="solid"/>
            </a:ln>
          </c:spPr>
          <c:dPt>
            <c:idx val="0"/>
            <c:spPr>
              <a:solidFill>
                <a:srgbClr val="309DDB"/>
              </a:solidFill>
              <a:ln w="12700">
                <a:solidFill>
                  <a:srgbClr val="000000"/>
                </a:solidFill>
                <a:prstDash val="solid"/>
              </a:ln>
            </c:spPr>
          </c:dPt>
          <c:dPt>
            <c:idx val="1"/>
            <c:spPr>
              <a:solidFill>
                <a:srgbClr val="B3DB84"/>
              </a:solidFill>
              <a:ln w="12700">
                <a:solidFill>
                  <a:srgbClr val="000000"/>
                </a:solidFill>
                <a:prstDash val="solid"/>
              </a:ln>
            </c:spPr>
          </c:dPt>
          <c:dPt>
            <c:idx val="2"/>
          </c:dPt>
          <c:dPt>
            <c:idx val="3"/>
            <c:spPr>
              <a:solidFill>
                <a:srgbClr val="99779D"/>
              </a:solidFill>
              <a:ln w="12700">
                <a:solidFill>
                  <a:srgbClr val="000000"/>
                </a:solidFill>
                <a:prstDash val="solid"/>
              </a:ln>
            </c:spPr>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Attendance!$C$6:$C$25</c:f>
              <c:numCache>
                <c:formatCode>_*#0_-;*#0_-;_*\ "   -"??_-;_-@_-</c:formatCode>
                <c:ptCount val="20"/>
                <c:pt idx="0">
                  <c:v>1</c:v>
                </c:pt>
                <c:pt idx="1">
                  <c:v>1</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3"/>
          <c:order val="3"/>
          <c:tx>
            <c:strRef>
              <c:f>Attendance!$A$5</c:f>
              <c:strCache>
                <c:ptCount val="1"/>
                <c:pt idx="0">
                  <c:v>Department</c:v>
                </c:pt>
              </c:strCache>
            </c:strRef>
          </c:tx>
          <c:spPr>
            <a:solidFill>
              <a:srgbClr val="99779D"/>
            </a:solidFill>
            <a:ln w="12700">
              <a:solidFill>
                <a:srgbClr val="000000"/>
              </a:solidFill>
              <a:prstDash val="solid"/>
            </a:ln>
          </c:spPr>
          <c:dPt>
            <c:idx val="0"/>
            <c:spPr>
              <a:solidFill>
                <a:srgbClr val="309DDB"/>
              </a:solidFill>
              <a:ln w="12700">
                <a:solidFill>
                  <a:srgbClr val="000000"/>
                </a:solidFill>
                <a:prstDash val="solid"/>
              </a:ln>
            </c:spPr>
          </c:dPt>
          <c:dPt>
            <c:idx val="1"/>
            <c:spPr>
              <a:solidFill>
                <a:srgbClr val="B3DB84"/>
              </a:solidFill>
              <a:ln w="12700">
                <a:solidFill>
                  <a:srgbClr val="000000"/>
                </a:solidFill>
                <a:prstDash val="solid"/>
              </a:ln>
            </c:spPr>
          </c:dPt>
          <c:dPt>
            <c:idx val="2"/>
            <c:spPr>
              <a:solidFill>
                <a:srgbClr val="DB8E84"/>
              </a:solidFill>
              <a:ln w="12700">
                <a:solidFill>
                  <a:srgbClr val="000000"/>
                </a:solidFill>
                <a:prstDash val="solid"/>
              </a:ln>
            </c:spPr>
          </c:dPt>
          <c:dPt>
            <c:idx val="3"/>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Attendance!$A$6:$A$25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Val val="1"/>
        </c:dLbls>
        <c:firstSliceAng val="0"/>
      </c:pieChart>
      <c:spPr>
        <a:noFill/>
        <a:ln w="25400">
          <a:noFill/>
        </a:ln>
      </c:spPr>
    </c:plotArea>
    <c:plotVisOnly val="1"/>
    <c:dispBlanksAs val="zero"/>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7.058823529411766E-2"/>
          <c:y val="0.10810810810810811"/>
          <c:w val="0.84117647058823541"/>
          <c:h val="0.77297297297297307"/>
        </c:manualLayout>
      </c:layout>
      <c:pieChart>
        <c:varyColors val="1"/>
        <c:ser>
          <c:idx val="0"/>
          <c:order val="0"/>
          <c:tx>
            <c:strRef>
              <c:f>Attendance!$E$5</c:f>
              <c:strCache>
                <c:ptCount val="1"/>
                <c:pt idx="0">
                  <c:v>Wednesday</c:v>
                </c:pt>
              </c:strCache>
            </c:strRef>
          </c:tx>
          <c:spPr>
            <a:solidFill>
              <a:srgbClr val="309DDB"/>
            </a:solidFill>
            <a:ln w="25400">
              <a:noFill/>
            </a:ln>
          </c:spPr>
          <c:dPt>
            <c:idx val="0"/>
          </c:dPt>
          <c:dPt>
            <c:idx val="1"/>
            <c:spPr>
              <a:solidFill>
                <a:srgbClr val="B3DB84"/>
              </a:solidFill>
              <a:ln w="25400">
                <a:noFill/>
              </a:ln>
            </c:spPr>
          </c:dPt>
          <c:dPt>
            <c:idx val="2"/>
            <c:spPr>
              <a:solidFill>
                <a:srgbClr val="DB8E84"/>
              </a:solidFill>
              <a:ln w="25400">
                <a:noFill/>
              </a:ln>
            </c:spPr>
          </c:dPt>
          <c:dPt>
            <c:idx val="3"/>
            <c:spPr>
              <a:solidFill>
                <a:srgbClr val="99779D"/>
              </a:solidFill>
              <a:ln w="25400">
                <a:noFill/>
              </a:ln>
            </c:spPr>
          </c:dPt>
          <c:dPt>
            <c:idx val="4"/>
            <c:spPr>
              <a:solidFill>
                <a:srgbClr val="FFE14F"/>
              </a:solidFill>
              <a:ln w="25400">
                <a:noFill/>
              </a:ln>
            </c:spPr>
          </c:dPt>
          <c:dPt>
            <c:idx val="5"/>
            <c:spPr>
              <a:solidFill>
                <a:srgbClr val="D9C293"/>
              </a:solidFill>
              <a:ln w="25400">
                <a:noFill/>
              </a:ln>
            </c:spPr>
          </c:dPt>
          <c:dPt>
            <c:idx val="6"/>
            <c:spPr>
              <a:solidFill>
                <a:srgbClr val="004269"/>
              </a:solidFill>
              <a:ln w="25400">
                <a:noFill/>
              </a:ln>
            </c:spPr>
          </c:dPt>
          <c:dPt>
            <c:idx val="7"/>
            <c:spPr>
              <a:solidFill>
                <a:srgbClr val="597A7B"/>
              </a:solidFill>
              <a:ln w="25400">
                <a:noFill/>
              </a:ln>
            </c:spPr>
          </c:dPt>
          <c:dPt>
            <c:idx val="8"/>
            <c:spPr>
              <a:solidFill>
                <a:srgbClr val="004269"/>
              </a:solidFill>
              <a:ln w="25400">
                <a:noFill/>
              </a:ln>
            </c:spPr>
          </c:dPt>
          <c:dPt>
            <c:idx val="9"/>
            <c:spPr>
              <a:solidFill>
                <a:srgbClr val="587F03"/>
              </a:solidFill>
              <a:ln w="25400">
                <a:noFill/>
              </a:ln>
            </c:spPr>
          </c:dPt>
          <c:dPt>
            <c:idx val="10"/>
            <c:spPr>
              <a:solidFill>
                <a:srgbClr val="B3122D"/>
              </a:solidFill>
              <a:ln w="25400">
                <a:noFill/>
              </a:ln>
            </c:spPr>
          </c:dPt>
          <c:dPt>
            <c:idx val="11"/>
            <c:spPr>
              <a:solidFill>
                <a:srgbClr val="57445A"/>
              </a:solidFill>
              <a:ln w="25400">
                <a:noFill/>
              </a:ln>
            </c:spPr>
          </c:dPt>
          <c:dPt>
            <c:idx val="12"/>
            <c:spPr>
              <a:solidFill>
                <a:srgbClr val="EFA143"/>
              </a:solidFill>
              <a:ln w="25400">
                <a:noFill/>
              </a:ln>
            </c:spPr>
          </c:dPt>
          <c:dPt>
            <c:idx val="13"/>
            <c:spPr>
              <a:solidFill>
                <a:srgbClr val="6D4129"/>
              </a:solidFill>
              <a:ln w="25400">
                <a:noFill/>
              </a:ln>
            </c:spPr>
          </c:dPt>
          <c:dPt>
            <c:idx val="14"/>
          </c:dPt>
          <c:dPt>
            <c:idx val="15"/>
            <c:spPr>
              <a:solidFill>
                <a:srgbClr val="DDDDDD"/>
              </a:solidFill>
              <a:ln w="25400">
                <a:noFill/>
              </a:ln>
            </c:spPr>
          </c:dPt>
          <c:dPt>
            <c:idx val="16"/>
            <c:spPr>
              <a:solidFill>
                <a:srgbClr val="99B3C3"/>
              </a:solidFill>
              <a:ln w="25400">
                <a:noFill/>
              </a:ln>
            </c:spPr>
          </c:dPt>
          <c:dPt>
            <c:idx val="17"/>
            <c:spPr>
              <a:solidFill>
                <a:srgbClr val="D6EBF8"/>
              </a:solidFill>
              <a:ln w="25400">
                <a:noFill/>
              </a:ln>
            </c:spPr>
          </c:dPt>
          <c:dPt>
            <c:idx val="18"/>
            <c:spPr>
              <a:solidFill>
                <a:srgbClr val="F0F8E6"/>
              </a:solidFill>
              <a:ln w="25400">
                <a:noFill/>
              </a:ln>
            </c:spPr>
          </c:dPt>
          <c:dPt>
            <c:idx val="19"/>
            <c:spPr>
              <a:solidFill>
                <a:srgbClr val="FFF9DC"/>
              </a:solidFill>
              <a:ln w="25400">
                <a:noFill/>
              </a:ln>
            </c:spPr>
          </c:dPt>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Val val="1"/>
            <c:showLeaderLines val="1"/>
          </c:dLbls>
          <c:val>
            <c:numRef>
              <c:f>Attendance!$E$6:$E$25</c:f>
              <c:numCache>
                <c:formatCode>_*#0_-;*#0_-;_*\ "   -"??_-;_-@_-</c:formatCode>
                <c:ptCount val="20"/>
                <c:pt idx="0">
                  <c:v>1</c:v>
                </c:pt>
                <c:pt idx="1">
                  <c:v>1</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1"/>
          <c:order val="1"/>
          <c:tx>
            <c:strRef>
              <c:f>Attendance!$A$5</c:f>
              <c:strCache>
                <c:ptCount val="1"/>
                <c:pt idx="0">
                  <c:v>Department</c:v>
                </c:pt>
              </c:strCache>
            </c:strRef>
          </c:tx>
          <c:spPr>
            <a:solidFill>
              <a:srgbClr val="B3DB84"/>
            </a:solidFill>
            <a:ln w="12700">
              <a:solidFill>
                <a:srgbClr val="000000"/>
              </a:solidFill>
              <a:prstDash val="solid"/>
            </a:ln>
          </c:spPr>
          <c:dPt>
            <c:idx val="0"/>
            <c:spPr>
              <a:solidFill>
                <a:srgbClr val="309DDB"/>
              </a:solidFill>
              <a:ln w="12700">
                <a:solidFill>
                  <a:srgbClr val="000000"/>
                </a:solidFill>
                <a:prstDash val="solid"/>
              </a:ln>
            </c:spPr>
          </c:dPt>
          <c:dPt>
            <c:idx val="1"/>
          </c:dPt>
          <c:dPt>
            <c:idx val="2"/>
            <c:spPr>
              <a:solidFill>
                <a:srgbClr val="DB8E84"/>
              </a:solidFill>
              <a:ln w="12700">
                <a:solidFill>
                  <a:srgbClr val="000000"/>
                </a:solidFill>
                <a:prstDash val="solid"/>
              </a:ln>
            </c:spPr>
          </c:dPt>
          <c:dPt>
            <c:idx val="3"/>
            <c:spPr>
              <a:solidFill>
                <a:srgbClr val="99779D"/>
              </a:solidFill>
              <a:ln w="12700">
                <a:solidFill>
                  <a:srgbClr val="000000"/>
                </a:solidFill>
                <a:prstDash val="solid"/>
              </a:ln>
            </c:spPr>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Attendance!$A$6:$A$25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2"/>
          <c:order val="2"/>
          <c:tx>
            <c:strRef>
              <c:f>Attendance!$E$5</c:f>
              <c:strCache>
                <c:ptCount val="1"/>
                <c:pt idx="0">
                  <c:v>Wednesday</c:v>
                </c:pt>
              </c:strCache>
            </c:strRef>
          </c:tx>
          <c:spPr>
            <a:solidFill>
              <a:srgbClr val="DB8E84"/>
            </a:solidFill>
            <a:ln w="12700">
              <a:solidFill>
                <a:srgbClr val="000000"/>
              </a:solidFill>
              <a:prstDash val="solid"/>
            </a:ln>
          </c:spPr>
          <c:dPt>
            <c:idx val="0"/>
            <c:spPr>
              <a:solidFill>
                <a:srgbClr val="309DDB"/>
              </a:solidFill>
              <a:ln w="12700">
                <a:solidFill>
                  <a:srgbClr val="000000"/>
                </a:solidFill>
                <a:prstDash val="solid"/>
              </a:ln>
            </c:spPr>
          </c:dPt>
          <c:dPt>
            <c:idx val="1"/>
            <c:spPr>
              <a:solidFill>
                <a:srgbClr val="B3DB84"/>
              </a:solidFill>
              <a:ln w="12700">
                <a:solidFill>
                  <a:srgbClr val="000000"/>
                </a:solidFill>
                <a:prstDash val="solid"/>
              </a:ln>
            </c:spPr>
          </c:dPt>
          <c:dPt>
            <c:idx val="2"/>
          </c:dPt>
          <c:dPt>
            <c:idx val="3"/>
            <c:spPr>
              <a:solidFill>
                <a:srgbClr val="99779D"/>
              </a:solidFill>
              <a:ln w="12700">
                <a:solidFill>
                  <a:srgbClr val="000000"/>
                </a:solidFill>
                <a:prstDash val="solid"/>
              </a:ln>
            </c:spPr>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Attendance!$E$6:$E$25</c:f>
              <c:numCache>
                <c:formatCode>_*#0_-;*#0_-;_*\ "   -"??_-;_-@_-</c:formatCode>
                <c:ptCount val="20"/>
                <c:pt idx="0">
                  <c:v>1</c:v>
                </c:pt>
                <c:pt idx="1">
                  <c:v>1</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3"/>
          <c:order val="3"/>
          <c:tx>
            <c:strRef>
              <c:f>Attendance!$A$5</c:f>
              <c:strCache>
                <c:ptCount val="1"/>
                <c:pt idx="0">
                  <c:v>Department</c:v>
                </c:pt>
              </c:strCache>
            </c:strRef>
          </c:tx>
          <c:spPr>
            <a:solidFill>
              <a:srgbClr val="99779D"/>
            </a:solidFill>
            <a:ln w="12700">
              <a:solidFill>
                <a:srgbClr val="000000"/>
              </a:solidFill>
              <a:prstDash val="solid"/>
            </a:ln>
          </c:spPr>
          <c:dPt>
            <c:idx val="0"/>
            <c:spPr>
              <a:solidFill>
                <a:srgbClr val="309DDB"/>
              </a:solidFill>
              <a:ln w="12700">
                <a:solidFill>
                  <a:srgbClr val="000000"/>
                </a:solidFill>
                <a:prstDash val="solid"/>
              </a:ln>
            </c:spPr>
          </c:dPt>
          <c:dPt>
            <c:idx val="1"/>
            <c:spPr>
              <a:solidFill>
                <a:srgbClr val="B3DB84"/>
              </a:solidFill>
              <a:ln w="12700">
                <a:solidFill>
                  <a:srgbClr val="000000"/>
                </a:solidFill>
                <a:prstDash val="solid"/>
              </a:ln>
            </c:spPr>
          </c:dPt>
          <c:dPt>
            <c:idx val="2"/>
            <c:spPr>
              <a:solidFill>
                <a:srgbClr val="DB8E84"/>
              </a:solidFill>
              <a:ln w="12700">
                <a:solidFill>
                  <a:srgbClr val="000000"/>
                </a:solidFill>
                <a:prstDash val="solid"/>
              </a:ln>
            </c:spPr>
          </c:dPt>
          <c:dPt>
            <c:idx val="3"/>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Attendance!$A$6:$A$25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Val val="1"/>
        </c:dLbls>
        <c:firstSliceAng val="0"/>
      </c:pieChart>
      <c:spPr>
        <a:noFill/>
        <a:ln w="25400">
          <a:noFill/>
        </a:ln>
      </c:spPr>
    </c:plotArea>
    <c:plotVisOnly val="1"/>
    <c:dispBlanksAs val="zero"/>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7.058823529411766E-2"/>
          <c:y val="0.10810810810810811"/>
          <c:w val="0.84117647058823541"/>
          <c:h val="0.77297297297297307"/>
        </c:manualLayout>
      </c:layout>
      <c:pieChart>
        <c:varyColors val="1"/>
        <c:ser>
          <c:idx val="0"/>
          <c:order val="0"/>
          <c:tx>
            <c:strRef>
              <c:f>Attendance!$D$5</c:f>
              <c:strCache>
                <c:ptCount val="1"/>
                <c:pt idx="0">
                  <c:v>Tuesday</c:v>
                </c:pt>
              </c:strCache>
            </c:strRef>
          </c:tx>
          <c:spPr>
            <a:solidFill>
              <a:srgbClr val="309DDB"/>
            </a:solidFill>
            <a:ln w="25400">
              <a:noFill/>
            </a:ln>
          </c:spPr>
          <c:dPt>
            <c:idx val="0"/>
          </c:dPt>
          <c:dPt>
            <c:idx val="1"/>
            <c:spPr>
              <a:solidFill>
                <a:srgbClr val="B3DB84"/>
              </a:solidFill>
              <a:ln w="25400">
                <a:noFill/>
              </a:ln>
            </c:spPr>
          </c:dPt>
          <c:dPt>
            <c:idx val="2"/>
            <c:spPr>
              <a:solidFill>
                <a:srgbClr val="DB8E84"/>
              </a:solidFill>
              <a:ln w="25400">
                <a:noFill/>
              </a:ln>
            </c:spPr>
          </c:dPt>
          <c:dPt>
            <c:idx val="3"/>
            <c:spPr>
              <a:solidFill>
                <a:srgbClr val="99779D"/>
              </a:solidFill>
              <a:ln w="25400">
                <a:noFill/>
              </a:ln>
            </c:spPr>
          </c:dPt>
          <c:dPt>
            <c:idx val="4"/>
            <c:spPr>
              <a:solidFill>
                <a:srgbClr val="FFE14F"/>
              </a:solidFill>
              <a:ln w="25400">
                <a:noFill/>
              </a:ln>
            </c:spPr>
          </c:dPt>
          <c:dPt>
            <c:idx val="5"/>
            <c:spPr>
              <a:solidFill>
                <a:srgbClr val="D9C293"/>
              </a:solidFill>
              <a:ln w="25400">
                <a:noFill/>
              </a:ln>
            </c:spPr>
          </c:dPt>
          <c:dPt>
            <c:idx val="6"/>
            <c:spPr>
              <a:solidFill>
                <a:srgbClr val="004269"/>
              </a:solidFill>
              <a:ln w="25400">
                <a:noFill/>
              </a:ln>
            </c:spPr>
          </c:dPt>
          <c:dPt>
            <c:idx val="7"/>
            <c:spPr>
              <a:solidFill>
                <a:srgbClr val="597A7B"/>
              </a:solidFill>
              <a:ln w="25400">
                <a:noFill/>
              </a:ln>
            </c:spPr>
          </c:dPt>
          <c:dPt>
            <c:idx val="8"/>
            <c:spPr>
              <a:solidFill>
                <a:srgbClr val="004269"/>
              </a:solidFill>
              <a:ln w="25400">
                <a:noFill/>
              </a:ln>
            </c:spPr>
          </c:dPt>
          <c:dPt>
            <c:idx val="9"/>
            <c:spPr>
              <a:solidFill>
                <a:srgbClr val="587F03"/>
              </a:solidFill>
              <a:ln w="25400">
                <a:noFill/>
              </a:ln>
            </c:spPr>
          </c:dPt>
          <c:dPt>
            <c:idx val="10"/>
            <c:spPr>
              <a:solidFill>
                <a:srgbClr val="B3122D"/>
              </a:solidFill>
              <a:ln w="25400">
                <a:noFill/>
              </a:ln>
            </c:spPr>
          </c:dPt>
          <c:dPt>
            <c:idx val="11"/>
            <c:spPr>
              <a:solidFill>
                <a:srgbClr val="57445A"/>
              </a:solidFill>
              <a:ln w="25400">
                <a:noFill/>
              </a:ln>
            </c:spPr>
          </c:dPt>
          <c:dPt>
            <c:idx val="12"/>
            <c:spPr>
              <a:solidFill>
                <a:srgbClr val="EFA143"/>
              </a:solidFill>
              <a:ln w="25400">
                <a:noFill/>
              </a:ln>
            </c:spPr>
          </c:dPt>
          <c:dPt>
            <c:idx val="13"/>
            <c:spPr>
              <a:solidFill>
                <a:srgbClr val="6D4129"/>
              </a:solidFill>
              <a:ln w="25400">
                <a:noFill/>
              </a:ln>
            </c:spPr>
          </c:dPt>
          <c:dPt>
            <c:idx val="14"/>
          </c:dPt>
          <c:dPt>
            <c:idx val="15"/>
            <c:spPr>
              <a:solidFill>
                <a:srgbClr val="DDDDDD"/>
              </a:solidFill>
              <a:ln w="25400">
                <a:noFill/>
              </a:ln>
            </c:spPr>
          </c:dPt>
          <c:dPt>
            <c:idx val="16"/>
            <c:spPr>
              <a:solidFill>
                <a:srgbClr val="99B3C3"/>
              </a:solidFill>
              <a:ln w="25400">
                <a:noFill/>
              </a:ln>
            </c:spPr>
          </c:dPt>
          <c:dPt>
            <c:idx val="17"/>
            <c:spPr>
              <a:solidFill>
                <a:srgbClr val="D6EBF8"/>
              </a:solidFill>
              <a:ln w="25400">
                <a:noFill/>
              </a:ln>
            </c:spPr>
          </c:dPt>
          <c:dPt>
            <c:idx val="18"/>
            <c:spPr>
              <a:solidFill>
                <a:srgbClr val="F0F8E6"/>
              </a:solidFill>
              <a:ln w="25400">
                <a:noFill/>
              </a:ln>
            </c:spPr>
          </c:dPt>
          <c:dPt>
            <c:idx val="19"/>
            <c:spPr>
              <a:solidFill>
                <a:srgbClr val="FFF9DC"/>
              </a:solidFill>
              <a:ln w="25400">
                <a:noFill/>
              </a:ln>
            </c:spPr>
          </c:dPt>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Val val="1"/>
            <c:showLeaderLines val="1"/>
          </c:dLbls>
          <c:val>
            <c:numRef>
              <c:f>Attendance!$D$6:$D$25</c:f>
              <c:numCache>
                <c:formatCode>_*#0_-;*#0_-;_*\ "   -"??_-;_-@_-</c:formatCode>
                <c:ptCount val="20"/>
                <c:pt idx="0">
                  <c:v>1</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1"/>
          <c:order val="1"/>
          <c:tx>
            <c:strRef>
              <c:f>Attendance!$A$5</c:f>
              <c:strCache>
                <c:ptCount val="1"/>
                <c:pt idx="0">
                  <c:v>Department</c:v>
                </c:pt>
              </c:strCache>
            </c:strRef>
          </c:tx>
          <c:spPr>
            <a:solidFill>
              <a:srgbClr val="B3DB84"/>
            </a:solidFill>
            <a:ln w="12700">
              <a:solidFill>
                <a:srgbClr val="000000"/>
              </a:solidFill>
              <a:prstDash val="solid"/>
            </a:ln>
          </c:spPr>
          <c:dPt>
            <c:idx val="0"/>
            <c:spPr>
              <a:solidFill>
                <a:srgbClr val="309DDB"/>
              </a:solidFill>
              <a:ln w="12700">
                <a:solidFill>
                  <a:srgbClr val="000000"/>
                </a:solidFill>
                <a:prstDash val="solid"/>
              </a:ln>
            </c:spPr>
          </c:dPt>
          <c:dPt>
            <c:idx val="1"/>
          </c:dPt>
          <c:dPt>
            <c:idx val="2"/>
            <c:spPr>
              <a:solidFill>
                <a:srgbClr val="DB8E84"/>
              </a:solidFill>
              <a:ln w="12700">
                <a:solidFill>
                  <a:srgbClr val="000000"/>
                </a:solidFill>
                <a:prstDash val="solid"/>
              </a:ln>
            </c:spPr>
          </c:dPt>
          <c:dPt>
            <c:idx val="3"/>
            <c:spPr>
              <a:solidFill>
                <a:srgbClr val="99779D"/>
              </a:solidFill>
              <a:ln w="12700">
                <a:solidFill>
                  <a:srgbClr val="000000"/>
                </a:solidFill>
                <a:prstDash val="solid"/>
              </a:ln>
            </c:spPr>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Attendance!$A$6:$A$25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2"/>
          <c:order val="2"/>
          <c:tx>
            <c:strRef>
              <c:f>Attendance!$D$5</c:f>
              <c:strCache>
                <c:ptCount val="1"/>
                <c:pt idx="0">
                  <c:v>Tuesday</c:v>
                </c:pt>
              </c:strCache>
            </c:strRef>
          </c:tx>
          <c:spPr>
            <a:solidFill>
              <a:srgbClr val="DB8E84"/>
            </a:solidFill>
            <a:ln w="12700">
              <a:solidFill>
                <a:srgbClr val="000000"/>
              </a:solidFill>
              <a:prstDash val="solid"/>
            </a:ln>
          </c:spPr>
          <c:dPt>
            <c:idx val="0"/>
            <c:spPr>
              <a:solidFill>
                <a:srgbClr val="309DDB"/>
              </a:solidFill>
              <a:ln w="12700">
                <a:solidFill>
                  <a:srgbClr val="000000"/>
                </a:solidFill>
                <a:prstDash val="solid"/>
              </a:ln>
            </c:spPr>
          </c:dPt>
          <c:dPt>
            <c:idx val="1"/>
            <c:spPr>
              <a:solidFill>
                <a:srgbClr val="B3DB84"/>
              </a:solidFill>
              <a:ln w="12700">
                <a:solidFill>
                  <a:srgbClr val="000000"/>
                </a:solidFill>
                <a:prstDash val="solid"/>
              </a:ln>
            </c:spPr>
          </c:dPt>
          <c:dPt>
            <c:idx val="2"/>
          </c:dPt>
          <c:dPt>
            <c:idx val="3"/>
            <c:spPr>
              <a:solidFill>
                <a:srgbClr val="99779D"/>
              </a:solidFill>
              <a:ln w="12700">
                <a:solidFill>
                  <a:srgbClr val="000000"/>
                </a:solidFill>
                <a:prstDash val="solid"/>
              </a:ln>
            </c:spPr>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Attendance!$D$6:$D$25</c:f>
              <c:numCache>
                <c:formatCode>_*#0_-;*#0_-;_*\ "   -"??_-;_-@_-</c:formatCode>
                <c:ptCount val="20"/>
                <c:pt idx="0">
                  <c:v>1</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3"/>
          <c:order val="3"/>
          <c:tx>
            <c:strRef>
              <c:f>Attendance!$A$5</c:f>
              <c:strCache>
                <c:ptCount val="1"/>
                <c:pt idx="0">
                  <c:v>Department</c:v>
                </c:pt>
              </c:strCache>
            </c:strRef>
          </c:tx>
          <c:spPr>
            <a:solidFill>
              <a:srgbClr val="99779D"/>
            </a:solidFill>
            <a:ln w="12700">
              <a:solidFill>
                <a:srgbClr val="000000"/>
              </a:solidFill>
              <a:prstDash val="solid"/>
            </a:ln>
          </c:spPr>
          <c:dPt>
            <c:idx val="0"/>
            <c:spPr>
              <a:solidFill>
                <a:srgbClr val="309DDB"/>
              </a:solidFill>
              <a:ln w="12700">
                <a:solidFill>
                  <a:srgbClr val="000000"/>
                </a:solidFill>
                <a:prstDash val="solid"/>
              </a:ln>
            </c:spPr>
          </c:dPt>
          <c:dPt>
            <c:idx val="1"/>
            <c:spPr>
              <a:solidFill>
                <a:srgbClr val="B3DB84"/>
              </a:solidFill>
              <a:ln w="12700">
                <a:solidFill>
                  <a:srgbClr val="000000"/>
                </a:solidFill>
                <a:prstDash val="solid"/>
              </a:ln>
            </c:spPr>
          </c:dPt>
          <c:dPt>
            <c:idx val="2"/>
            <c:spPr>
              <a:solidFill>
                <a:srgbClr val="DB8E84"/>
              </a:solidFill>
              <a:ln w="12700">
                <a:solidFill>
                  <a:srgbClr val="000000"/>
                </a:solidFill>
                <a:prstDash val="solid"/>
              </a:ln>
            </c:spPr>
          </c:dPt>
          <c:dPt>
            <c:idx val="3"/>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Attendance!$A$6:$A$25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Val val="1"/>
        </c:dLbls>
        <c:firstSliceAng val="0"/>
      </c:pieChart>
      <c:spPr>
        <a:noFill/>
        <a:ln w="25400">
          <a:noFill/>
        </a:ln>
      </c:spPr>
    </c:plotArea>
    <c:plotVisOnly val="1"/>
    <c:dispBlanksAs val="zero"/>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7.058823529411766E-2"/>
          <c:y val="0.10810810810810811"/>
          <c:w val="0.84117647058823541"/>
          <c:h val="0.77297297297297307"/>
        </c:manualLayout>
      </c:layout>
      <c:pieChart>
        <c:varyColors val="1"/>
        <c:ser>
          <c:idx val="0"/>
          <c:order val="0"/>
          <c:tx>
            <c:strRef>
              <c:f>Attendance!$F$5</c:f>
              <c:strCache>
                <c:ptCount val="1"/>
                <c:pt idx="0">
                  <c:v>Thursday</c:v>
                </c:pt>
              </c:strCache>
            </c:strRef>
          </c:tx>
          <c:spPr>
            <a:solidFill>
              <a:srgbClr val="309DDB"/>
            </a:solidFill>
            <a:ln w="25400">
              <a:noFill/>
            </a:ln>
          </c:spPr>
          <c:dPt>
            <c:idx val="0"/>
          </c:dPt>
          <c:dPt>
            <c:idx val="1"/>
            <c:spPr>
              <a:solidFill>
                <a:srgbClr val="B3DB84"/>
              </a:solidFill>
              <a:ln w="25400">
                <a:noFill/>
              </a:ln>
            </c:spPr>
          </c:dPt>
          <c:dPt>
            <c:idx val="2"/>
            <c:spPr>
              <a:solidFill>
                <a:srgbClr val="DB8E84"/>
              </a:solidFill>
              <a:ln w="25400">
                <a:noFill/>
              </a:ln>
            </c:spPr>
          </c:dPt>
          <c:dPt>
            <c:idx val="3"/>
            <c:spPr>
              <a:solidFill>
                <a:srgbClr val="99779D"/>
              </a:solidFill>
              <a:ln w="25400">
                <a:noFill/>
              </a:ln>
            </c:spPr>
          </c:dPt>
          <c:dPt>
            <c:idx val="4"/>
            <c:spPr>
              <a:solidFill>
                <a:srgbClr val="FFE14F"/>
              </a:solidFill>
              <a:ln w="25400">
                <a:noFill/>
              </a:ln>
            </c:spPr>
          </c:dPt>
          <c:dPt>
            <c:idx val="5"/>
            <c:spPr>
              <a:solidFill>
                <a:srgbClr val="D9C293"/>
              </a:solidFill>
              <a:ln w="25400">
                <a:noFill/>
              </a:ln>
            </c:spPr>
          </c:dPt>
          <c:dPt>
            <c:idx val="6"/>
            <c:spPr>
              <a:solidFill>
                <a:srgbClr val="004269"/>
              </a:solidFill>
              <a:ln w="25400">
                <a:noFill/>
              </a:ln>
            </c:spPr>
          </c:dPt>
          <c:dPt>
            <c:idx val="7"/>
            <c:spPr>
              <a:solidFill>
                <a:srgbClr val="597A7B"/>
              </a:solidFill>
              <a:ln w="25400">
                <a:noFill/>
              </a:ln>
            </c:spPr>
          </c:dPt>
          <c:dPt>
            <c:idx val="8"/>
            <c:spPr>
              <a:solidFill>
                <a:srgbClr val="004269"/>
              </a:solidFill>
              <a:ln w="25400">
                <a:noFill/>
              </a:ln>
            </c:spPr>
          </c:dPt>
          <c:dPt>
            <c:idx val="9"/>
            <c:spPr>
              <a:solidFill>
                <a:srgbClr val="587F03"/>
              </a:solidFill>
              <a:ln w="25400">
                <a:noFill/>
              </a:ln>
            </c:spPr>
          </c:dPt>
          <c:dPt>
            <c:idx val="10"/>
            <c:spPr>
              <a:solidFill>
                <a:srgbClr val="B3122D"/>
              </a:solidFill>
              <a:ln w="25400">
                <a:noFill/>
              </a:ln>
            </c:spPr>
          </c:dPt>
          <c:dPt>
            <c:idx val="11"/>
            <c:spPr>
              <a:solidFill>
                <a:srgbClr val="57445A"/>
              </a:solidFill>
              <a:ln w="25400">
                <a:noFill/>
              </a:ln>
            </c:spPr>
          </c:dPt>
          <c:dPt>
            <c:idx val="12"/>
            <c:spPr>
              <a:solidFill>
                <a:srgbClr val="EFA143"/>
              </a:solidFill>
              <a:ln w="25400">
                <a:noFill/>
              </a:ln>
            </c:spPr>
          </c:dPt>
          <c:dPt>
            <c:idx val="13"/>
            <c:spPr>
              <a:solidFill>
                <a:srgbClr val="6D4129"/>
              </a:solidFill>
              <a:ln w="25400">
                <a:noFill/>
              </a:ln>
            </c:spPr>
          </c:dPt>
          <c:dPt>
            <c:idx val="14"/>
          </c:dPt>
          <c:dPt>
            <c:idx val="15"/>
            <c:spPr>
              <a:solidFill>
                <a:srgbClr val="DDDDDD"/>
              </a:solidFill>
              <a:ln w="25400">
                <a:noFill/>
              </a:ln>
            </c:spPr>
          </c:dPt>
          <c:dPt>
            <c:idx val="16"/>
            <c:spPr>
              <a:solidFill>
                <a:srgbClr val="99B3C3"/>
              </a:solidFill>
              <a:ln w="25400">
                <a:noFill/>
              </a:ln>
            </c:spPr>
          </c:dPt>
          <c:dPt>
            <c:idx val="17"/>
            <c:spPr>
              <a:solidFill>
                <a:srgbClr val="D6EBF8"/>
              </a:solidFill>
              <a:ln w="25400">
                <a:noFill/>
              </a:ln>
            </c:spPr>
          </c:dPt>
          <c:dPt>
            <c:idx val="18"/>
            <c:spPr>
              <a:solidFill>
                <a:srgbClr val="F0F8E6"/>
              </a:solidFill>
              <a:ln w="25400">
                <a:noFill/>
              </a:ln>
            </c:spPr>
          </c:dPt>
          <c:dPt>
            <c:idx val="19"/>
            <c:spPr>
              <a:solidFill>
                <a:srgbClr val="FFF9DC"/>
              </a:solidFill>
              <a:ln w="25400">
                <a:noFill/>
              </a:ln>
            </c:spPr>
          </c:dPt>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Val val="1"/>
            <c:showLeaderLines val="1"/>
          </c:dLbls>
          <c:val>
            <c:numRef>
              <c:f>Attendance!$F$6:$F$25</c:f>
              <c:numCache>
                <c:formatCode>_*#0_-;*#0_-;_*\ "   -"??_-;_-@_-</c:formatCode>
                <c:ptCount val="20"/>
                <c:pt idx="0">
                  <c:v>0</c:v>
                </c:pt>
                <c:pt idx="1">
                  <c:v>1</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1"/>
          <c:order val="1"/>
          <c:tx>
            <c:strRef>
              <c:f>Attendance!$A$5</c:f>
              <c:strCache>
                <c:ptCount val="1"/>
                <c:pt idx="0">
                  <c:v>Department</c:v>
                </c:pt>
              </c:strCache>
            </c:strRef>
          </c:tx>
          <c:spPr>
            <a:solidFill>
              <a:srgbClr val="B3DB84"/>
            </a:solidFill>
            <a:ln w="12700">
              <a:solidFill>
                <a:srgbClr val="000000"/>
              </a:solidFill>
              <a:prstDash val="solid"/>
            </a:ln>
          </c:spPr>
          <c:dPt>
            <c:idx val="0"/>
            <c:spPr>
              <a:solidFill>
                <a:srgbClr val="309DDB"/>
              </a:solidFill>
              <a:ln w="12700">
                <a:solidFill>
                  <a:srgbClr val="000000"/>
                </a:solidFill>
                <a:prstDash val="solid"/>
              </a:ln>
            </c:spPr>
          </c:dPt>
          <c:dPt>
            <c:idx val="1"/>
          </c:dPt>
          <c:dPt>
            <c:idx val="2"/>
            <c:spPr>
              <a:solidFill>
                <a:srgbClr val="DB8E84"/>
              </a:solidFill>
              <a:ln w="12700">
                <a:solidFill>
                  <a:srgbClr val="000000"/>
                </a:solidFill>
                <a:prstDash val="solid"/>
              </a:ln>
            </c:spPr>
          </c:dPt>
          <c:dPt>
            <c:idx val="3"/>
            <c:spPr>
              <a:solidFill>
                <a:srgbClr val="99779D"/>
              </a:solidFill>
              <a:ln w="12700">
                <a:solidFill>
                  <a:srgbClr val="000000"/>
                </a:solidFill>
                <a:prstDash val="solid"/>
              </a:ln>
            </c:spPr>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Attendance!$A$6:$A$25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2"/>
          <c:order val="2"/>
          <c:tx>
            <c:strRef>
              <c:f>Attendance!$F$5</c:f>
              <c:strCache>
                <c:ptCount val="1"/>
                <c:pt idx="0">
                  <c:v>Thursday</c:v>
                </c:pt>
              </c:strCache>
            </c:strRef>
          </c:tx>
          <c:spPr>
            <a:solidFill>
              <a:srgbClr val="DB8E84"/>
            </a:solidFill>
            <a:ln w="12700">
              <a:solidFill>
                <a:srgbClr val="000000"/>
              </a:solidFill>
              <a:prstDash val="solid"/>
            </a:ln>
          </c:spPr>
          <c:dPt>
            <c:idx val="0"/>
            <c:spPr>
              <a:solidFill>
                <a:srgbClr val="309DDB"/>
              </a:solidFill>
              <a:ln w="12700">
                <a:solidFill>
                  <a:srgbClr val="000000"/>
                </a:solidFill>
                <a:prstDash val="solid"/>
              </a:ln>
            </c:spPr>
          </c:dPt>
          <c:dPt>
            <c:idx val="1"/>
            <c:spPr>
              <a:solidFill>
                <a:srgbClr val="B3DB84"/>
              </a:solidFill>
              <a:ln w="12700">
                <a:solidFill>
                  <a:srgbClr val="000000"/>
                </a:solidFill>
                <a:prstDash val="solid"/>
              </a:ln>
            </c:spPr>
          </c:dPt>
          <c:dPt>
            <c:idx val="2"/>
          </c:dPt>
          <c:dPt>
            <c:idx val="3"/>
            <c:spPr>
              <a:solidFill>
                <a:srgbClr val="99779D"/>
              </a:solidFill>
              <a:ln w="12700">
                <a:solidFill>
                  <a:srgbClr val="000000"/>
                </a:solidFill>
                <a:prstDash val="solid"/>
              </a:ln>
            </c:spPr>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Attendance!$F$6:$F$25</c:f>
              <c:numCache>
                <c:formatCode>_*#0_-;*#0_-;_*\ "   -"??_-;_-@_-</c:formatCode>
                <c:ptCount val="20"/>
                <c:pt idx="0">
                  <c:v>0</c:v>
                </c:pt>
                <c:pt idx="1">
                  <c:v>1</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3"/>
          <c:order val="3"/>
          <c:tx>
            <c:strRef>
              <c:f>Attendance!$A$5</c:f>
              <c:strCache>
                <c:ptCount val="1"/>
                <c:pt idx="0">
                  <c:v>Department</c:v>
                </c:pt>
              </c:strCache>
            </c:strRef>
          </c:tx>
          <c:spPr>
            <a:solidFill>
              <a:srgbClr val="99779D"/>
            </a:solidFill>
            <a:ln w="12700">
              <a:solidFill>
                <a:srgbClr val="000000"/>
              </a:solidFill>
              <a:prstDash val="solid"/>
            </a:ln>
          </c:spPr>
          <c:dPt>
            <c:idx val="0"/>
            <c:spPr>
              <a:solidFill>
                <a:srgbClr val="309DDB"/>
              </a:solidFill>
              <a:ln w="12700">
                <a:solidFill>
                  <a:srgbClr val="000000"/>
                </a:solidFill>
                <a:prstDash val="solid"/>
              </a:ln>
            </c:spPr>
          </c:dPt>
          <c:dPt>
            <c:idx val="1"/>
            <c:spPr>
              <a:solidFill>
                <a:srgbClr val="B3DB84"/>
              </a:solidFill>
              <a:ln w="12700">
                <a:solidFill>
                  <a:srgbClr val="000000"/>
                </a:solidFill>
                <a:prstDash val="solid"/>
              </a:ln>
            </c:spPr>
          </c:dPt>
          <c:dPt>
            <c:idx val="2"/>
            <c:spPr>
              <a:solidFill>
                <a:srgbClr val="DB8E84"/>
              </a:solidFill>
              <a:ln w="12700">
                <a:solidFill>
                  <a:srgbClr val="000000"/>
                </a:solidFill>
                <a:prstDash val="solid"/>
              </a:ln>
            </c:spPr>
          </c:dPt>
          <c:dPt>
            <c:idx val="3"/>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Attendance!$A$6:$A$25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Val val="1"/>
        </c:dLbls>
        <c:firstSliceAng val="0"/>
      </c:pieChart>
      <c:spPr>
        <a:noFill/>
        <a:ln w="25400">
          <a:noFill/>
        </a:ln>
      </c:spPr>
    </c:plotArea>
    <c:plotVisOnly val="1"/>
    <c:dispBlanksAs val="zero"/>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7.058823529411766E-2"/>
          <c:y val="0.10810810810810811"/>
          <c:w val="0.84117647058823541"/>
          <c:h val="0.77297297297297307"/>
        </c:manualLayout>
      </c:layout>
      <c:pieChart>
        <c:varyColors val="1"/>
        <c:ser>
          <c:idx val="0"/>
          <c:order val="0"/>
          <c:tx>
            <c:strRef>
              <c:f>Attendance!$G$5</c:f>
              <c:strCache>
                <c:ptCount val="1"/>
                <c:pt idx="0">
                  <c:v>Friday</c:v>
                </c:pt>
              </c:strCache>
            </c:strRef>
          </c:tx>
          <c:spPr>
            <a:solidFill>
              <a:srgbClr val="309DDB"/>
            </a:solidFill>
            <a:ln w="25400">
              <a:noFill/>
            </a:ln>
          </c:spPr>
          <c:dPt>
            <c:idx val="0"/>
          </c:dPt>
          <c:dPt>
            <c:idx val="1"/>
            <c:spPr>
              <a:solidFill>
                <a:srgbClr val="B3DB84"/>
              </a:solidFill>
              <a:ln w="25400">
                <a:noFill/>
              </a:ln>
            </c:spPr>
          </c:dPt>
          <c:dPt>
            <c:idx val="2"/>
            <c:spPr>
              <a:solidFill>
                <a:srgbClr val="DB8E84"/>
              </a:solidFill>
              <a:ln w="25400">
                <a:noFill/>
              </a:ln>
            </c:spPr>
          </c:dPt>
          <c:dPt>
            <c:idx val="3"/>
            <c:spPr>
              <a:solidFill>
                <a:srgbClr val="99779D"/>
              </a:solidFill>
              <a:ln w="25400">
                <a:noFill/>
              </a:ln>
            </c:spPr>
          </c:dPt>
          <c:dPt>
            <c:idx val="4"/>
            <c:spPr>
              <a:solidFill>
                <a:srgbClr val="FFE14F"/>
              </a:solidFill>
              <a:ln w="25400">
                <a:noFill/>
              </a:ln>
            </c:spPr>
          </c:dPt>
          <c:dPt>
            <c:idx val="5"/>
            <c:spPr>
              <a:solidFill>
                <a:srgbClr val="D9C293"/>
              </a:solidFill>
              <a:ln w="25400">
                <a:noFill/>
              </a:ln>
            </c:spPr>
          </c:dPt>
          <c:dPt>
            <c:idx val="6"/>
            <c:spPr>
              <a:solidFill>
                <a:srgbClr val="004269"/>
              </a:solidFill>
              <a:ln w="25400">
                <a:noFill/>
              </a:ln>
            </c:spPr>
          </c:dPt>
          <c:dPt>
            <c:idx val="7"/>
            <c:spPr>
              <a:solidFill>
                <a:srgbClr val="597A7B"/>
              </a:solidFill>
              <a:ln w="25400">
                <a:noFill/>
              </a:ln>
            </c:spPr>
          </c:dPt>
          <c:dPt>
            <c:idx val="8"/>
            <c:spPr>
              <a:solidFill>
                <a:srgbClr val="004269"/>
              </a:solidFill>
              <a:ln w="25400">
                <a:noFill/>
              </a:ln>
            </c:spPr>
          </c:dPt>
          <c:dPt>
            <c:idx val="9"/>
            <c:spPr>
              <a:solidFill>
                <a:srgbClr val="587F03"/>
              </a:solidFill>
              <a:ln w="25400">
                <a:noFill/>
              </a:ln>
            </c:spPr>
          </c:dPt>
          <c:dPt>
            <c:idx val="10"/>
            <c:spPr>
              <a:solidFill>
                <a:srgbClr val="B3122D"/>
              </a:solidFill>
              <a:ln w="25400">
                <a:noFill/>
              </a:ln>
            </c:spPr>
          </c:dPt>
          <c:dPt>
            <c:idx val="11"/>
            <c:spPr>
              <a:solidFill>
                <a:srgbClr val="57445A"/>
              </a:solidFill>
              <a:ln w="25400">
                <a:noFill/>
              </a:ln>
            </c:spPr>
          </c:dPt>
          <c:dPt>
            <c:idx val="12"/>
            <c:spPr>
              <a:solidFill>
                <a:srgbClr val="EFA143"/>
              </a:solidFill>
              <a:ln w="25400">
                <a:noFill/>
              </a:ln>
            </c:spPr>
          </c:dPt>
          <c:dPt>
            <c:idx val="13"/>
            <c:spPr>
              <a:solidFill>
                <a:srgbClr val="6D4129"/>
              </a:solidFill>
              <a:ln w="25400">
                <a:noFill/>
              </a:ln>
            </c:spPr>
          </c:dPt>
          <c:dPt>
            <c:idx val="14"/>
          </c:dPt>
          <c:dPt>
            <c:idx val="15"/>
            <c:spPr>
              <a:solidFill>
                <a:srgbClr val="DDDDDD"/>
              </a:solidFill>
              <a:ln w="25400">
                <a:noFill/>
              </a:ln>
            </c:spPr>
          </c:dPt>
          <c:dPt>
            <c:idx val="16"/>
            <c:spPr>
              <a:solidFill>
                <a:srgbClr val="99B3C3"/>
              </a:solidFill>
              <a:ln w="25400">
                <a:noFill/>
              </a:ln>
            </c:spPr>
          </c:dPt>
          <c:dPt>
            <c:idx val="17"/>
            <c:spPr>
              <a:solidFill>
                <a:srgbClr val="D6EBF8"/>
              </a:solidFill>
              <a:ln w="25400">
                <a:noFill/>
              </a:ln>
            </c:spPr>
          </c:dPt>
          <c:dPt>
            <c:idx val="18"/>
            <c:spPr>
              <a:solidFill>
                <a:srgbClr val="F0F8E6"/>
              </a:solidFill>
              <a:ln w="25400">
                <a:noFill/>
              </a:ln>
            </c:spPr>
          </c:dPt>
          <c:dPt>
            <c:idx val="19"/>
            <c:spPr>
              <a:solidFill>
                <a:srgbClr val="FFF9DC"/>
              </a:solidFill>
              <a:ln w="25400">
                <a:noFill/>
              </a:ln>
            </c:spPr>
          </c:dPt>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Val val="1"/>
            <c:showLeaderLines val="1"/>
          </c:dLbls>
          <c:val>
            <c:numRef>
              <c:f>Attendance!$G$6:$G$25</c:f>
              <c:numCache>
                <c:formatCode>_*#0_-;*#0_-;_*\ "   -"??_-;_-@_-</c:formatCode>
                <c:ptCount val="20"/>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1"/>
          <c:order val="1"/>
          <c:tx>
            <c:strRef>
              <c:f>Attendance!$A$5</c:f>
              <c:strCache>
                <c:ptCount val="1"/>
                <c:pt idx="0">
                  <c:v>Department</c:v>
                </c:pt>
              </c:strCache>
            </c:strRef>
          </c:tx>
          <c:spPr>
            <a:solidFill>
              <a:srgbClr val="B3DB84"/>
            </a:solidFill>
            <a:ln w="12700">
              <a:solidFill>
                <a:srgbClr val="000000"/>
              </a:solidFill>
              <a:prstDash val="solid"/>
            </a:ln>
          </c:spPr>
          <c:dPt>
            <c:idx val="0"/>
            <c:spPr>
              <a:solidFill>
                <a:srgbClr val="309DDB"/>
              </a:solidFill>
              <a:ln w="12700">
                <a:solidFill>
                  <a:srgbClr val="000000"/>
                </a:solidFill>
                <a:prstDash val="solid"/>
              </a:ln>
            </c:spPr>
          </c:dPt>
          <c:dPt>
            <c:idx val="1"/>
          </c:dPt>
          <c:dPt>
            <c:idx val="2"/>
            <c:spPr>
              <a:solidFill>
                <a:srgbClr val="DB8E84"/>
              </a:solidFill>
              <a:ln w="12700">
                <a:solidFill>
                  <a:srgbClr val="000000"/>
                </a:solidFill>
                <a:prstDash val="solid"/>
              </a:ln>
            </c:spPr>
          </c:dPt>
          <c:dPt>
            <c:idx val="3"/>
            <c:spPr>
              <a:solidFill>
                <a:srgbClr val="99779D"/>
              </a:solidFill>
              <a:ln w="12700">
                <a:solidFill>
                  <a:srgbClr val="000000"/>
                </a:solidFill>
                <a:prstDash val="solid"/>
              </a:ln>
            </c:spPr>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Attendance!$A$6:$A$25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2"/>
          <c:order val="2"/>
          <c:tx>
            <c:strRef>
              <c:f>Attendance!$G$5</c:f>
              <c:strCache>
                <c:ptCount val="1"/>
                <c:pt idx="0">
                  <c:v>Friday</c:v>
                </c:pt>
              </c:strCache>
            </c:strRef>
          </c:tx>
          <c:spPr>
            <a:solidFill>
              <a:srgbClr val="DB8E84"/>
            </a:solidFill>
            <a:ln w="12700">
              <a:solidFill>
                <a:srgbClr val="000000"/>
              </a:solidFill>
              <a:prstDash val="solid"/>
            </a:ln>
          </c:spPr>
          <c:dPt>
            <c:idx val="0"/>
            <c:spPr>
              <a:solidFill>
                <a:srgbClr val="309DDB"/>
              </a:solidFill>
              <a:ln w="12700">
                <a:solidFill>
                  <a:srgbClr val="000000"/>
                </a:solidFill>
                <a:prstDash val="solid"/>
              </a:ln>
            </c:spPr>
          </c:dPt>
          <c:dPt>
            <c:idx val="1"/>
            <c:spPr>
              <a:solidFill>
                <a:srgbClr val="B3DB84"/>
              </a:solidFill>
              <a:ln w="12700">
                <a:solidFill>
                  <a:srgbClr val="000000"/>
                </a:solidFill>
                <a:prstDash val="solid"/>
              </a:ln>
            </c:spPr>
          </c:dPt>
          <c:dPt>
            <c:idx val="2"/>
          </c:dPt>
          <c:dPt>
            <c:idx val="3"/>
            <c:spPr>
              <a:solidFill>
                <a:srgbClr val="99779D"/>
              </a:solidFill>
              <a:ln w="12700">
                <a:solidFill>
                  <a:srgbClr val="000000"/>
                </a:solidFill>
                <a:prstDash val="solid"/>
              </a:ln>
            </c:spPr>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Attendance!$G$6:$G$25</c:f>
              <c:numCache>
                <c:formatCode>_*#0_-;*#0_-;_*\ "   -"??_-;_-@_-</c:formatCode>
                <c:ptCount val="20"/>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3"/>
          <c:order val="3"/>
          <c:tx>
            <c:strRef>
              <c:f>Attendance!$A$5</c:f>
              <c:strCache>
                <c:ptCount val="1"/>
                <c:pt idx="0">
                  <c:v>Department</c:v>
                </c:pt>
              </c:strCache>
            </c:strRef>
          </c:tx>
          <c:spPr>
            <a:solidFill>
              <a:srgbClr val="99779D"/>
            </a:solidFill>
            <a:ln w="12700">
              <a:solidFill>
                <a:srgbClr val="000000"/>
              </a:solidFill>
              <a:prstDash val="solid"/>
            </a:ln>
          </c:spPr>
          <c:dPt>
            <c:idx val="0"/>
            <c:spPr>
              <a:solidFill>
                <a:srgbClr val="309DDB"/>
              </a:solidFill>
              <a:ln w="12700">
                <a:solidFill>
                  <a:srgbClr val="000000"/>
                </a:solidFill>
                <a:prstDash val="solid"/>
              </a:ln>
            </c:spPr>
          </c:dPt>
          <c:dPt>
            <c:idx val="1"/>
            <c:spPr>
              <a:solidFill>
                <a:srgbClr val="B3DB84"/>
              </a:solidFill>
              <a:ln w="12700">
                <a:solidFill>
                  <a:srgbClr val="000000"/>
                </a:solidFill>
                <a:prstDash val="solid"/>
              </a:ln>
            </c:spPr>
          </c:dPt>
          <c:dPt>
            <c:idx val="2"/>
            <c:spPr>
              <a:solidFill>
                <a:srgbClr val="DB8E84"/>
              </a:solidFill>
              <a:ln w="12700">
                <a:solidFill>
                  <a:srgbClr val="000000"/>
                </a:solidFill>
                <a:prstDash val="solid"/>
              </a:ln>
            </c:spPr>
          </c:dPt>
          <c:dPt>
            <c:idx val="3"/>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Attendance!$A$6:$A$25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Val val="1"/>
        </c:dLbls>
        <c:firstSliceAng val="0"/>
      </c:pieChart>
      <c:spPr>
        <a:noFill/>
        <a:ln w="25400">
          <a:noFill/>
        </a:ln>
      </c:spPr>
    </c:plotArea>
    <c:plotVisOnly val="1"/>
    <c:dispBlanksAs val="zero"/>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7.058823529411766E-2"/>
          <c:y val="0.10810810810810811"/>
          <c:w val="0.84117647058823541"/>
          <c:h val="0.77297297297297307"/>
        </c:manualLayout>
      </c:layout>
      <c:pieChart>
        <c:varyColors val="1"/>
        <c:ser>
          <c:idx val="0"/>
          <c:order val="0"/>
          <c:tx>
            <c:strRef>
              <c:f>Attendance!$H$5</c:f>
              <c:strCache>
                <c:ptCount val="1"/>
                <c:pt idx="0">
                  <c:v>Saturday</c:v>
                </c:pt>
              </c:strCache>
            </c:strRef>
          </c:tx>
          <c:spPr>
            <a:solidFill>
              <a:srgbClr val="309DDB"/>
            </a:solidFill>
            <a:ln w="25400">
              <a:noFill/>
            </a:ln>
          </c:spPr>
          <c:dPt>
            <c:idx val="0"/>
          </c:dPt>
          <c:dPt>
            <c:idx val="1"/>
            <c:spPr>
              <a:solidFill>
                <a:srgbClr val="B3DB84"/>
              </a:solidFill>
              <a:ln w="25400">
                <a:noFill/>
              </a:ln>
            </c:spPr>
          </c:dPt>
          <c:dPt>
            <c:idx val="2"/>
            <c:spPr>
              <a:solidFill>
                <a:srgbClr val="DB8E84"/>
              </a:solidFill>
              <a:ln w="25400">
                <a:noFill/>
              </a:ln>
            </c:spPr>
          </c:dPt>
          <c:dPt>
            <c:idx val="3"/>
            <c:spPr>
              <a:solidFill>
                <a:srgbClr val="99779D"/>
              </a:solidFill>
              <a:ln w="25400">
                <a:noFill/>
              </a:ln>
            </c:spPr>
          </c:dPt>
          <c:dPt>
            <c:idx val="4"/>
            <c:spPr>
              <a:solidFill>
                <a:srgbClr val="FFE14F"/>
              </a:solidFill>
              <a:ln w="25400">
                <a:noFill/>
              </a:ln>
            </c:spPr>
          </c:dPt>
          <c:dPt>
            <c:idx val="5"/>
            <c:spPr>
              <a:solidFill>
                <a:srgbClr val="D9C293"/>
              </a:solidFill>
              <a:ln w="25400">
                <a:noFill/>
              </a:ln>
            </c:spPr>
          </c:dPt>
          <c:dPt>
            <c:idx val="6"/>
            <c:spPr>
              <a:solidFill>
                <a:srgbClr val="004269"/>
              </a:solidFill>
              <a:ln w="25400">
                <a:noFill/>
              </a:ln>
            </c:spPr>
          </c:dPt>
          <c:dPt>
            <c:idx val="7"/>
            <c:spPr>
              <a:solidFill>
                <a:srgbClr val="597A7B"/>
              </a:solidFill>
              <a:ln w="25400">
                <a:noFill/>
              </a:ln>
            </c:spPr>
          </c:dPt>
          <c:dPt>
            <c:idx val="8"/>
            <c:spPr>
              <a:solidFill>
                <a:srgbClr val="004269"/>
              </a:solidFill>
              <a:ln w="25400">
                <a:noFill/>
              </a:ln>
            </c:spPr>
          </c:dPt>
          <c:dPt>
            <c:idx val="9"/>
            <c:spPr>
              <a:solidFill>
                <a:srgbClr val="587F03"/>
              </a:solidFill>
              <a:ln w="25400">
                <a:noFill/>
              </a:ln>
            </c:spPr>
          </c:dPt>
          <c:dPt>
            <c:idx val="10"/>
            <c:spPr>
              <a:solidFill>
                <a:srgbClr val="B3122D"/>
              </a:solidFill>
              <a:ln w="25400">
                <a:noFill/>
              </a:ln>
            </c:spPr>
          </c:dPt>
          <c:dPt>
            <c:idx val="11"/>
            <c:spPr>
              <a:solidFill>
                <a:srgbClr val="57445A"/>
              </a:solidFill>
              <a:ln w="25400">
                <a:noFill/>
              </a:ln>
            </c:spPr>
          </c:dPt>
          <c:dPt>
            <c:idx val="12"/>
            <c:spPr>
              <a:solidFill>
                <a:srgbClr val="EFA143"/>
              </a:solidFill>
              <a:ln w="25400">
                <a:noFill/>
              </a:ln>
            </c:spPr>
          </c:dPt>
          <c:dPt>
            <c:idx val="13"/>
            <c:spPr>
              <a:solidFill>
                <a:srgbClr val="6D4129"/>
              </a:solidFill>
              <a:ln w="25400">
                <a:noFill/>
              </a:ln>
            </c:spPr>
          </c:dPt>
          <c:dPt>
            <c:idx val="14"/>
          </c:dPt>
          <c:dPt>
            <c:idx val="15"/>
            <c:spPr>
              <a:solidFill>
                <a:srgbClr val="DDDDDD"/>
              </a:solidFill>
              <a:ln w="25400">
                <a:noFill/>
              </a:ln>
            </c:spPr>
          </c:dPt>
          <c:dPt>
            <c:idx val="16"/>
            <c:spPr>
              <a:solidFill>
                <a:srgbClr val="99B3C3"/>
              </a:solidFill>
              <a:ln w="25400">
                <a:noFill/>
              </a:ln>
            </c:spPr>
          </c:dPt>
          <c:dPt>
            <c:idx val="17"/>
            <c:spPr>
              <a:solidFill>
                <a:srgbClr val="D6EBF8"/>
              </a:solidFill>
              <a:ln w="25400">
                <a:noFill/>
              </a:ln>
            </c:spPr>
          </c:dPt>
          <c:dPt>
            <c:idx val="18"/>
            <c:spPr>
              <a:solidFill>
                <a:srgbClr val="F0F8E6"/>
              </a:solidFill>
              <a:ln w="25400">
                <a:noFill/>
              </a:ln>
            </c:spPr>
          </c:dPt>
          <c:dPt>
            <c:idx val="19"/>
            <c:spPr>
              <a:solidFill>
                <a:srgbClr val="FFF9DC"/>
              </a:solidFill>
              <a:ln w="25400">
                <a:noFill/>
              </a:ln>
            </c:spPr>
          </c:dPt>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Val val="1"/>
            <c:showLeaderLines val="1"/>
          </c:dLbls>
          <c:val>
            <c:numRef>
              <c:f>Attendance!$H$6:$H$25</c:f>
              <c:numCache>
                <c:formatCode>_*#0_-;*#0_-;_*\ "   -"??_-;_-@_-</c:formatCode>
                <c:ptCount val="20"/>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1"/>
          <c:order val="1"/>
          <c:tx>
            <c:strRef>
              <c:f>Attendance!$A$5</c:f>
              <c:strCache>
                <c:ptCount val="1"/>
                <c:pt idx="0">
                  <c:v>Department</c:v>
                </c:pt>
              </c:strCache>
            </c:strRef>
          </c:tx>
          <c:spPr>
            <a:solidFill>
              <a:srgbClr val="B3DB84"/>
            </a:solidFill>
            <a:ln w="12700">
              <a:solidFill>
                <a:srgbClr val="000000"/>
              </a:solidFill>
              <a:prstDash val="solid"/>
            </a:ln>
          </c:spPr>
          <c:dPt>
            <c:idx val="0"/>
            <c:spPr>
              <a:solidFill>
                <a:srgbClr val="309DDB"/>
              </a:solidFill>
              <a:ln w="12700">
                <a:solidFill>
                  <a:srgbClr val="000000"/>
                </a:solidFill>
                <a:prstDash val="solid"/>
              </a:ln>
            </c:spPr>
          </c:dPt>
          <c:dPt>
            <c:idx val="1"/>
          </c:dPt>
          <c:dPt>
            <c:idx val="2"/>
            <c:spPr>
              <a:solidFill>
                <a:srgbClr val="DB8E84"/>
              </a:solidFill>
              <a:ln w="12700">
                <a:solidFill>
                  <a:srgbClr val="000000"/>
                </a:solidFill>
                <a:prstDash val="solid"/>
              </a:ln>
            </c:spPr>
          </c:dPt>
          <c:dPt>
            <c:idx val="3"/>
            <c:spPr>
              <a:solidFill>
                <a:srgbClr val="99779D"/>
              </a:solidFill>
              <a:ln w="12700">
                <a:solidFill>
                  <a:srgbClr val="000000"/>
                </a:solidFill>
                <a:prstDash val="solid"/>
              </a:ln>
            </c:spPr>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Attendance!$A$6:$A$25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2"/>
          <c:order val="2"/>
          <c:tx>
            <c:strRef>
              <c:f>Attendance!$H$5</c:f>
              <c:strCache>
                <c:ptCount val="1"/>
                <c:pt idx="0">
                  <c:v>Saturday</c:v>
                </c:pt>
              </c:strCache>
            </c:strRef>
          </c:tx>
          <c:spPr>
            <a:solidFill>
              <a:srgbClr val="DB8E84"/>
            </a:solidFill>
            <a:ln w="12700">
              <a:solidFill>
                <a:srgbClr val="000000"/>
              </a:solidFill>
              <a:prstDash val="solid"/>
            </a:ln>
          </c:spPr>
          <c:dPt>
            <c:idx val="0"/>
            <c:spPr>
              <a:solidFill>
                <a:srgbClr val="309DDB"/>
              </a:solidFill>
              <a:ln w="12700">
                <a:solidFill>
                  <a:srgbClr val="000000"/>
                </a:solidFill>
                <a:prstDash val="solid"/>
              </a:ln>
            </c:spPr>
          </c:dPt>
          <c:dPt>
            <c:idx val="1"/>
            <c:spPr>
              <a:solidFill>
                <a:srgbClr val="B3DB84"/>
              </a:solidFill>
              <a:ln w="12700">
                <a:solidFill>
                  <a:srgbClr val="000000"/>
                </a:solidFill>
                <a:prstDash val="solid"/>
              </a:ln>
            </c:spPr>
          </c:dPt>
          <c:dPt>
            <c:idx val="2"/>
          </c:dPt>
          <c:dPt>
            <c:idx val="3"/>
            <c:spPr>
              <a:solidFill>
                <a:srgbClr val="99779D"/>
              </a:solidFill>
              <a:ln w="12700">
                <a:solidFill>
                  <a:srgbClr val="000000"/>
                </a:solidFill>
                <a:prstDash val="solid"/>
              </a:ln>
            </c:spPr>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Attendance!$H$6:$H$25</c:f>
              <c:numCache>
                <c:formatCode>_*#0_-;*#0_-;_*\ "   -"??_-;_-@_-</c:formatCode>
                <c:ptCount val="20"/>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3"/>
          <c:order val="3"/>
          <c:tx>
            <c:strRef>
              <c:f>Attendance!$A$5</c:f>
              <c:strCache>
                <c:ptCount val="1"/>
                <c:pt idx="0">
                  <c:v>Department</c:v>
                </c:pt>
              </c:strCache>
            </c:strRef>
          </c:tx>
          <c:spPr>
            <a:solidFill>
              <a:srgbClr val="99779D"/>
            </a:solidFill>
            <a:ln w="12700">
              <a:solidFill>
                <a:srgbClr val="000000"/>
              </a:solidFill>
              <a:prstDash val="solid"/>
            </a:ln>
          </c:spPr>
          <c:dPt>
            <c:idx val="0"/>
            <c:spPr>
              <a:solidFill>
                <a:srgbClr val="309DDB"/>
              </a:solidFill>
              <a:ln w="12700">
                <a:solidFill>
                  <a:srgbClr val="000000"/>
                </a:solidFill>
                <a:prstDash val="solid"/>
              </a:ln>
            </c:spPr>
          </c:dPt>
          <c:dPt>
            <c:idx val="1"/>
            <c:spPr>
              <a:solidFill>
                <a:srgbClr val="B3DB84"/>
              </a:solidFill>
              <a:ln w="12700">
                <a:solidFill>
                  <a:srgbClr val="000000"/>
                </a:solidFill>
                <a:prstDash val="solid"/>
              </a:ln>
            </c:spPr>
          </c:dPt>
          <c:dPt>
            <c:idx val="2"/>
            <c:spPr>
              <a:solidFill>
                <a:srgbClr val="DB8E84"/>
              </a:solidFill>
              <a:ln w="12700">
                <a:solidFill>
                  <a:srgbClr val="000000"/>
                </a:solidFill>
                <a:prstDash val="solid"/>
              </a:ln>
            </c:spPr>
          </c:dPt>
          <c:dPt>
            <c:idx val="3"/>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Attendance!$A$6:$A$25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Val val="1"/>
        </c:dLbls>
        <c:firstSliceAng val="0"/>
      </c:pieChart>
      <c:spPr>
        <a:noFill/>
        <a:ln w="25400">
          <a:noFill/>
        </a:ln>
      </c:spPr>
    </c:plotArea>
    <c:plotVisOnly val="1"/>
    <c:dispBlanksAs val="zero"/>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7.058823529411766E-2"/>
          <c:y val="0.10810810810810811"/>
          <c:w val="0.84117647058823541"/>
          <c:h val="0.77297297297297307"/>
        </c:manualLayout>
      </c:layout>
      <c:pieChart>
        <c:varyColors val="1"/>
        <c:ser>
          <c:idx val="0"/>
          <c:order val="0"/>
          <c:tx>
            <c:strRef>
              <c:f>Attendance!$I$5</c:f>
              <c:strCache>
                <c:ptCount val="1"/>
                <c:pt idx="0">
                  <c:v>Sunday</c:v>
                </c:pt>
              </c:strCache>
            </c:strRef>
          </c:tx>
          <c:spPr>
            <a:solidFill>
              <a:srgbClr val="309DDB"/>
            </a:solidFill>
            <a:ln w="25400">
              <a:noFill/>
            </a:ln>
          </c:spPr>
          <c:dPt>
            <c:idx val="0"/>
          </c:dPt>
          <c:dPt>
            <c:idx val="1"/>
            <c:spPr>
              <a:solidFill>
                <a:srgbClr val="B3DB84"/>
              </a:solidFill>
              <a:ln w="25400">
                <a:noFill/>
              </a:ln>
            </c:spPr>
          </c:dPt>
          <c:dPt>
            <c:idx val="2"/>
            <c:spPr>
              <a:solidFill>
                <a:srgbClr val="DB8E84"/>
              </a:solidFill>
              <a:ln w="25400">
                <a:noFill/>
              </a:ln>
            </c:spPr>
          </c:dPt>
          <c:dPt>
            <c:idx val="3"/>
            <c:spPr>
              <a:solidFill>
                <a:srgbClr val="99779D"/>
              </a:solidFill>
              <a:ln w="25400">
                <a:noFill/>
              </a:ln>
            </c:spPr>
          </c:dPt>
          <c:dPt>
            <c:idx val="4"/>
            <c:spPr>
              <a:solidFill>
                <a:srgbClr val="FFE14F"/>
              </a:solidFill>
              <a:ln w="25400">
                <a:noFill/>
              </a:ln>
            </c:spPr>
          </c:dPt>
          <c:dPt>
            <c:idx val="5"/>
            <c:spPr>
              <a:solidFill>
                <a:srgbClr val="D9C293"/>
              </a:solidFill>
              <a:ln w="25400">
                <a:noFill/>
              </a:ln>
            </c:spPr>
          </c:dPt>
          <c:dPt>
            <c:idx val="6"/>
            <c:spPr>
              <a:solidFill>
                <a:srgbClr val="004269"/>
              </a:solidFill>
              <a:ln w="25400">
                <a:noFill/>
              </a:ln>
            </c:spPr>
          </c:dPt>
          <c:dPt>
            <c:idx val="7"/>
            <c:spPr>
              <a:solidFill>
                <a:srgbClr val="597A7B"/>
              </a:solidFill>
              <a:ln w="25400">
                <a:noFill/>
              </a:ln>
            </c:spPr>
          </c:dPt>
          <c:dPt>
            <c:idx val="8"/>
            <c:spPr>
              <a:solidFill>
                <a:srgbClr val="004269"/>
              </a:solidFill>
              <a:ln w="25400">
                <a:noFill/>
              </a:ln>
            </c:spPr>
          </c:dPt>
          <c:dPt>
            <c:idx val="9"/>
            <c:spPr>
              <a:solidFill>
                <a:srgbClr val="587F03"/>
              </a:solidFill>
              <a:ln w="25400">
                <a:noFill/>
              </a:ln>
            </c:spPr>
          </c:dPt>
          <c:dPt>
            <c:idx val="10"/>
            <c:spPr>
              <a:solidFill>
                <a:srgbClr val="B3122D"/>
              </a:solidFill>
              <a:ln w="25400">
                <a:noFill/>
              </a:ln>
            </c:spPr>
          </c:dPt>
          <c:dPt>
            <c:idx val="11"/>
            <c:spPr>
              <a:solidFill>
                <a:srgbClr val="57445A"/>
              </a:solidFill>
              <a:ln w="25400">
                <a:noFill/>
              </a:ln>
            </c:spPr>
          </c:dPt>
          <c:dPt>
            <c:idx val="12"/>
            <c:spPr>
              <a:solidFill>
                <a:srgbClr val="EFA143"/>
              </a:solidFill>
              <a:ln w="25400">
                <a:noFill/>
              </a:ln>
            </c:spPr>
          </c:dPt>
          <c:dPt>
            <c:idx val="13"/>
            <c:spPr>
              <a:solidFill>
                <a:srgbClr val="6D4129"/>
              </a:solidFill>
              <a:ln w="25400">
                <a:noFill/>
              </a:ln>
            </c:spPr>
          </c:dPt>
          <c:dPt>
            <c:idx val="14"/>
          </c:dPt>
          <c:dPt>
            <c:idx val="15"/>
            <c:spPr>
              <a:solidFill>
                <a:srgbClr val="DDDDDD"/>
              </a:solidFill>
              <a:ln w="25400">
                <a:noFill/>
              </a:ln>
            </c:spPr>
          </c:dPt>
          <c:dPt>
            <c:idx val="16"/>
            <c:spPr>
              <a:solidFill>
                <a:srgbClr val="99B3C3"/>
              </a:solidFill>
              <a:ln w="25400">
                <a:noFill/>
              </a:ln>
            </c:spPr>
          </c:dPt>
          <c:dPt>
            <c:idx val="17"/>
            <c:spPr>
              <a:solidFill>
                <a:srgbClr val="D6EBF8"/>
              </a:solidFill>
              <a:ln w="25400">
                <a:noFill/>
              </a:ln>
            </c:spPr>
          </c:dPt>
          <c:dPt>
            <c:idx val="18"/>
            <c:spPr>
              <a:solidFill>
                <a:srgbClr val="F0F8E6"/>
              </a:solidFill>
              <a:ln w="25400">
                <a:noFill/>
              </a:ln>
            </c:spPr>
          </c:dPt>
          <c:dPt>
            <c:idx val="19"/>
            <c:spPr>
              <a:solidFill>
                <a:srgbClr val="FFF9DC"/>
              </a:solidFill>
              <a:ln w="25400">
                <a:noFill/>
              </a:ln>
            </c:spPr>
          </c:dPt>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Val val="1"/>
            <c:showLeaderLines val="1"/>
          </c:dLbls>
          <c:val>
            <c:numRef>
              <c:f>Attendance!$I$6:$I$25</c:f>
              <c:numCache>
                <c:formatCode>_*#0_-;*#0_-;_*\ "   -"??_-;_-@_-</c:formatCode>
                <c:ptCount val="20"/>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1"/>
          <c:order val="1"/>
          <c:tx>
            <c:strRef>
              <c:f>Attendance!$A$5</c:f>
              <c:strCache>
                <c:ptCount val="1"/>
                <c:pt idx="0">
                  <c:v>Department</c:v>
                </c:pt>
              </c:strCache>
            </c:strRef>
          </c:tx>
          <c:spPr>
            <a:solidFill>
              <a:srgbClr val="B3DB84"/>
            </a:solidFill>
            <a:ln w="12700">
              <a:solidFill>
                <a:srgbClr val="000000"/>
              </a:solidFill>
              <a:prstDash val="solid"/>
            </a:ln>
          </c:spPr>
          <c:dPt>
            <c:idx val="0"/>
            <c:spPr>
              <a:solidFill>
                <a:srgbClr val="309DDB"/>
              </a:solidFill>
              <a:ln w="12700">
                <a:solidFill>
                  <a:srgbClr val="000000"/>
                </a:solidFill>
                <a:prstDash val="solid"/>
              </a:ln>
            </c:spPr>
          </c:dPt>
          <c:dPt>
            <c:idx val="1"/>
          </c:dPt>
          <c:dPt>
            <c:idx val="2"/>
            <c:spPr>
              <a:solidFill>
                <a:srgbClr val="DB8E84"/>
              </a:solidFill>
              <a:ln w="12700">
                <a:solidFill>
                  <a:srgbClr val="000000"/>
                </a:solidFill>
                <a:prstDash val="solid"/>
              </a:ln>
            </c:spPr>
          </c:dPt>
          <c:dPt>
            <c:idx val="3"/>
            <c:spPr>
              <a:solidFill>
                <a:srgbClr val="99779D"/>
              </a:solidFill>
              <a:ln w="12700">
                <a:solidFill>
                  <a:srgbClr val="000000"/>
                </a:solidFill>
                <a:prstDash val="solid"/>
              </a:ln>
            </c:spPr>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Attendance!$A$6:$A$25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2"/>
          <c:order val="2"/>
          <c:tx>
            <c:strRef>
              <c:f>Attendance!$I$5</c:f>
              <c:strCache>
                <c:ptCount val="1"/>
                <c:pt idx="0">
                  <c:v>Sunday</c:v>
                </c:pt>
              </c:strCache>
            </c:strRef>
          </c:tx>
          <c:spPr>
            <a:solidFill>
              <a:srgbClr val="DB8E84"/>
            </a:solidFill>
            <a:ln w="12700">
              <a:solidFill>
                <a:srgbClr val="000000"/>
              </a:solidFill>
              <a:prstDash val="solid"/>
            </a:ln>
          </c:spPr>
          <c:dPt>
            <c:idx val="0"/>
            <c:spPr>
              <a:solidFill>
                <a:srgbClr val="309DDB"/>
              </a:solidFill>
              <a:ln w="12700">
                <a:solidFill>
                  <a:srgbClr val="000000"/>
                </a:solidFill>
                <a:prstDash val="solid"/>
              </a:ln>
            </c:spPr>
          </c:dPt>
          <c:dPt>
            <c:idx val="1"/>
            <c:spPr>
              <a:solidFill>
                <a:srgbClr val="B3DB84"/>
              </a:solidFill>
              <a:ln w="12700">
                <a:solidFill>
                  <a:srgbClr val="000000"/>
                </a:solidFill>
                <a:prstDash val="solid"/>
              </a:ln>
            </c:spPr>
          </c:dPt>
          <c:dPt>
            <c:idx val="2"/>
          </c:dPt>
          <c:dPt>
            <c:idx val="3"/>
            <c:spPr>
              <a:solidFill>
                <a:srgbClr val="99779D"/>
              </a:solidFill>
              <a:ln w="12700">
                <a:solidFill>
                  <a:srgbClr val="000000"/>
                </a:solidFill>
                <a:prstDash val="solid"/>
              </a:ln>
            </c:spPr>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Attendance!$I$6:$I$25</c:f>
              <c:numCache>
                <c:formatCode>_*#0_-;*#0_-;_*\ "   -"??_-;_-@_-</c:formatCode>
                <c:ptCount val="20"/>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3"/>
          <c:order val="3"/>
          <c:tx>
            <c:strRef>
              <c:f>Attendance!$A$5</c:f>
              <c:strCache>
                <c:ptCount val="1"/>
                <c:pt idx="0">
                  <c:v>Department</c:v>
                </c:pt>
              </c:strCache>
            </c:strRef>
          </c:tx>
          <c:spPr>
            <a:solidFill>
              <a:srgbClr val="99779D"/>
            </a:solidFill>
            <a:ln w="12700">
              <a:solidFill>
                <a:srgbClr val="000000"/>
              </a:solidFill>
              <a:prstDash val="solid"/>
            </a:ln>
          </c:spPr>
          <c:dPt>
            <c:idx val="0"/>
            <c:spPr>
              <a:solidFill>
                <a:srgbClr val="309DDB"/>
              </a:solidFill>
              <a:ln w="12700">
                <a:solidFill>
                  <a:srgbClr val="000000"/>
                </a:solidFill>
                <a:prstDash val="solid"/>
              </a:ln>
            </c:spPr>
          </c:dPt>
          <c:dPt>
            <c:idx val="1"/>
            <c:spPr>
              <a:solidFill>
                <a:srgbClr val="B3DB84"/>
              </a:solidFill>
              <a:ln w="12700">
                <a:solidFill>
                  <a:srgbClr val="000000"/>
                </a:solidFill>
                <a:prstDash val="solid"/>
              </a:ln>
            </c:spPr>
          </c:dPt>
          <c:dPt>
            <c:idx val="2"/>
            <c:spPr>
              <a:solidFill>
                <a:srgbClr val="DB8E84"/>
              </a:solidFill>
              <a:ln w="12700">
                <a:solidFill>
                  <a:srgbClr val="000000"/>
                </a:solidFill>
                <a:prstDash val="solid"/>
              </a:ln>
            </c:spPr>
          </c:dPt>
          <c:dPt>
            <c:idx val="3"/>
          </c:dPt>
          <c:dPt>
            <c:idx val="4"/>
            <c:spPr>
              <a:solidFill>
                <a:srgbClr val="FFE14F"/>
              </a:solidFill>
              <a:ln w="12700">
                <a:solidFill>
                  <a:srgbClr val="000000"/>
                </a:solidFill>
                <a:prstDash val="solid"/>
              </a:ln>
            </c:spPr>
          </c:dPt>
          <c:dPt>
            <c:idx val="5"/>
            <c:spPr>
              <a:solidFill>
                <a:srgbClr val="D9C293"/>
              </a:solidFill>
              <a:ln w="12700">
                <a:solidFill>
                  <a:srgbClr val="000000"/>
                </a:solidFill>
                <a:prstDash val="solid"/>
              </a:ln>
            </c:spPr>
          </c:dPt>
          <c:dPt>
            <c:idx val="6"/>
            <c:spPr>
              <a:solidFill>
                <a:srgbClr val="004269"/>
              </a:solidFill>
              <a:ln w="12700">
                <a:solidFill>
                  <a:srgbClr val="000000"/>
                </a:solidFill>
                <a:prstDash val="solid"/>
              </a:ln>
            </c:spPr>
          </c:dPt>
          <c:dPt>
            <c:idx val="7"/>
            <c:spPr>
              <a:solidFill>
                <a:srgbClr val="597A7B"/>
              </a:solidFill>
              <a:ln w="12700">
                <a:solidFill>
                  <a:srgbClr val="000000"/>
                </a:solidFill>
                <a:prstDash val="solid"/>
              </a:ln>
            </c:spPr>
          </c:dPt>
          <c:dPt>
            <c:idx val="8"/>
            <c:spPr>
              <a:solidFill>
                <a:srgbClr val="004269"/>
              </a:solidFill>
              <a:ln w="12700">
                <a:solidFill>
                  <a:srgbClr val="000000"/>
                </a:solidFill>
                <a:prstDash val="solid"/>
              </a:ln>
            </c:spPr>
          </c:dPt>
          <c:dPt>
            <c:idx val="9"/>
            <c:spPr>
              <a:solidFill>
                <a:srgbClr val="587F03"/>
              </a:solidFill>
              <a:ln w="12700">
                <a:solidFill>
                  <a:srgbClr val="000000"/>
                </a:solidFill>
                <a:prstDash val="solid"/>
              </a:ln>
            </c:spPr>
          </c:dPt>
          <c:dPt>
            <c:idx val="10"/>
            <c:spPr>
              <a:solidFill>
                <a:srgbClr val="B3122D"/>
              </a:solidFill>
              <a:ln w="12700">
                <a:solidFill>
                  <a:srgbClr val="000000"/>
                </a:solidFill>
                <a:prstDash val="solid"/>
              </a:ln>
            </c:spPr>
          </c:dPt>
          <c:dPt>
            <c:idx val="11"/>
            <c:spPr>
              <a:solidFill>
                <a:srgbClr val="57445A"/>
              </a:solidFill>
              <a:ln w="12700">
                <a:solidFill>
                  <a:srgbClr val="000000"/>
                </a:solidFill>
                <a:prstDash val="solid"/>
              </a:ln>
            </c:spPr>
          </c:dPt>
          <c:dPt>
            <c:idx val="12"/>
            <c:spPr>
              <a:solidFill>
                <a:srgbClr val="EFA143"/>
              </a:solidFill>
              <a:ln w="12700">
                <a:solidFill>
                  <a:srgbClr val="000000"/>
                </a:solidFill>
                <a:prstDash val="solid"/>
              </a:ln>
            </c:spPr>
          </c:dPt>
          <c:dPt>
            <c:idx val="13"/>
            <c:spPr>
              <a:solidFill>
                <a:srgbClr val="6D4129"/>
              </a:solidFill>
              <a:ln w="12700">
                <a:solidFill>
                  <a:srgbClr val="000000"/>
                </a:solidFill>
                <a:prstDash val="solid"/>
              </a:ln>
            </c:spPr>
          </c:dPt>
          <c:dPt>
            <c:idx val="14"/>
            <c:spPr>
              <a:solidFill>
                <a:srgbClr val="309DDB"/>
              </a:solidFill>
              <a:ln w="12700">
                <a:solidFill>
                  <a:srgbClr val="000000"/>
                </a:solidFill>
                <a:prstDash val="solid"/>
              </a:ln>
            </c:spPr>
          </c:dPt>
          <c:dPt>
            <c:idx val="15"/>
            <c:spPr>
              <a:solidFill>
                <a:srgbClr val="DDDDDD"/>
              </a:solidFill>
              <a:ln w="12700">
                <a:solidFill>
                  <a:srgbClr val="000000"/>
                </a:solidFill>
                <a:prstDash val="solid"/>
              </a:ln>
            </c:spPr>
          </c:dPt>
          <c:dPt>
            <c:idx val="16"/>
            <c:spPr>
              <a:solidFill>
                <a:srgbClr val="99B3C3"/>
              </a:solidFill>
              <a:ln w="12700">
                <a:solidFill>
                  <a:srgbClr val="000000"/>
                </a:solidFill>
                <a:prstDash val="solid"/>
              </a:ln>
            </c:spPr>
          </c:dPt>
          <c:dPt>
            <c:idx val="17"/>
            <c:spPr>
              <a:solidFill>
                <a:srgbClr val="D6EBF8"/>
              </a:solidFill>
              <a:ln w="12700">
                <a:solidFill>
                  <a:srgbClr val="000000"/>
                </a:solidFill>
                <a:prstDash val="solid"/>
              </a:ln>
            </c:spPr>
          </c:dPt>
          <c:dPt>
            <c:idx val="18"/>
            <c:spPr>
              <a:solidFill>
                <a:srgbClr val="F0F8E6"/>
              </a:solidFill>
              <a:ln w="12700">
                <a:solidFill>
                  <a:srgbClr val="000000"/>
                </a:solidFill>
                <a:prstDash val="solid"/>
              </a:ln>
            </c:spPr>
          </c:dPt>
          <c:dPt>
            <c:idx val="19"/>
            <c:spPr>
              <a:solidFill>
                <a:srgbClr val="FFF9D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Val val="1"/>
            <c:showLeaderLines val="1"/>
          </c:dLbls>
          <c:val>
            <c:numRef>
              <c:f>Attendance!$A$6:$A$25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Val val="1"/>
        </c:dLbls>
        <c:firstSliceAng val="0"/>
      </c:pieChart>
      <c:spPr>
        <a:noFill/>
        <a:ln w="25400">
          <a:noFill/>
        </a:ln>
      </c:spPr>
    </c:plotArea>
    <c:plotVisOnly val="1"/>
    <c:dispBlanksAs val="zero"/>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8.jpeg"/><Relationship Id="rId18" Type="http://schemas.openxmlformats.org/officeDocument/2006/relationships/image" Target="../media/image12.jpeg"/><Relationship Id="rId3" Type="http://schemas.openxmlformats.org/officeDocument/2006/relationships/image" Target="../media/image3.png"/><Relationship Id="rId21" Type="http://schemas.openxmlformats.org/officeDocument/2006/relationships/image" Target="../media/image15.png"/><Relationship Id="rId7" Type="http://schemas.openxmlformats.org/officeDocument/2006/relationships/image" Target="../media/image5.jpeg"/><Relationship Id="rId12" Type="http://schemas.openxmlformats.org/officeDocument/2006/relationships/hyperlink" Target="https://twitter.com/Spreadsheet123" TargetMode="External"/><Relationship Id="rId17" Type="http://schemas.openxmlformats.org/officeDocument/2006/relationships/image" Target="../media/image11.png"/><Relationship Id="rId2" Type="http://schemas.openxmlformats.org/officeDocument/2006/relationships/image" Target="../media/image2.jpeg"/><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7.jpeg"/><Relationship Id="rId5" Type="http://schemas.openxmlformats.org/officeDocument/2006/relationships/image" Target="../media/image4.jpeg"/><Relationship Id="rId15" Type="http://schemas.openxmlformats.org/officeDocument/2006/relationships/image" Target="../media/image9.jpeg"/><Relationship Id="rId10" Type="http://schemas.openxmlformats.org/officeDocument/2006/relationships/hyperlink" Target="http://pinterest.com/spreadsheet123" TargetMode="External"/><Relationship Id="rId19" Type="http://schemas.openxmlformats.org/officeDocument/2006/relationships/image" Target="../media/image13.jpeg"/><Relationship Id="rId4" Type="http://schemas.openxmlformats.org/officeDocument/2006/relationships/hyperlink" Target="http://www.linkedin.com/company/spreadsheet123-ltd" TargetMode="External"/><Relationship Id="rId9" Type="http://schemas.openxmlformats.org/officeDocument/2006/relationships/image" Target="../media/image6.jpeg"/><Relationship Id="rId14" Type="http://schemas.openxmlformats.org/officeDocument/2006/relationships/hyperlink" Target="http://www.spreadsheet123.com/ExcelTemplates/time-table-template.html" TargetMode="External"/><Relationship Id="rId22" Type="http://schemas.openxmlformats.org/officeDocument/2006/relationships/image" Target="../media/image16.png"/></Relationships>
</file>

<file path=xl/drawings/_rels/drawing2.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21.jpeg"/><Relationship Id="rId18" Type="http://schemas.openxmlformats.org/officeDocument/2006/relationships/image" Target="../media/image12.jpeg"/><Relationship Id="rId3" Type="http://schemas.openxmlformats.org/officeDocument/2006/relationships/image" Target="../media/image3.png"/><Relationship Id="rId21" Type="http://schemas.openxmlformats.org/officeDocument/2006/relationships/image" Target="../media/image15.png"/><Relationship Id="rId7" Type="http://schemas.openxmlformats.org/officeDocument/2006/relationships/image" Target="../media/image18.jpeg"/><Relationship Id="rId12" Type="http://schemas.openxmlformats.org/officeDocument/2006/relationships/hyperlink" Target="https://twitter.com/Spreadsheet123" TargetMode="External"/><Relationship Id="rId17" Type="http://schemas.openxmlformats.org/officeDocument/2006/relationships/image" Target="../media/image11.png"/><Relationship Id="rId2" Type="http://schemas.openxmlformats.org/officeDocument/2006/relationships/image" Target="../media/image2.jpeg"/><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20.jpeg"/><Relationship Id="rId5" Type="http://schemas.openxmlformats.org/officeDocument/2006/relationships/image" Target="../media/image17.jpeg"/><Relationship Id="rId15" Type="http://schemas.openxmlformats.org/officeDocument/2006/relationships/image" Target="../media/image9.jpeg"/><Relationship Id="rId10" Type="http://schemas.openxmlformats.org/officeDocument/2006/relationships/hyperlink" Target="http://pinterest.com/spreadsheet123" TargetMode="External"/><Relationship Id="rId19" Type="http://schemas.openxmlformats.org/officeDocument/2006/relationships/image" Target="../media/image13.jpeg"/><Relationship Id="rId4" Type="http://schemas.openxmlformats.org/officeDocument/2006/relationships/hyperlink" Target="http://www.linkedin.com/company/spreadsheet123-ltd" TargetMode="External"/><Relationship Id="rId9" Type="http://schemas.openxmlformats.org/officeDocument/2006/relationships/image" Target="../media/image19.jpeg"/><Relationship Id="rId14" Type="http://schemas.openxmlformats.org/officeDocument/2006/relationships/hyperlink" Target="http://www.spreadsheet123.com/ExcelTemplates/time-table-template.html" TargetMode="External"/><Relationship Id="rId22"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24.jpeg"/><Relationship Id="rId13" Type="http://schemas.openxmlformats.org/officeDocument/2006/relationships/hyperlink" Target="https://twitter.com/Spreadsheet123" TargetMode="External"/><Relationship Id="rId18" Type="http://schemas.openxmlformats.org/officeDocument/2006/relationships/image" Target="../media/image11.png"/><Relationship Id="rId3" Type="http://schemas.openxmlformats.org/officeDocument/2006/relationships/image" Target="../media/image2.jpeg"/><Relationship Id="rId21" Type="http://schemas.openxmlformats.org/officeDocument/2006/relationships/image" Target="../media/image14.png"/><Relationship Id="rId7" Type="http://schemas.openxmlformats.org/officeDocument/2006/relationships/hyperlink" Target="https://plus.google.com/u/0/b/117014028071621729542/117014028071621729542/" TargetMode="External"/><Relationship Id="rId12" Type="http://schemas.openxmlformats.org/officeDocument/2006/relationships/image" Target="../media/image26.jpeg"/><Relationship Id="rId17"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image" Target="../media/image9.jpeg"/><Relationship Id="rId20" Type="http://schemas.openxmlformats.org/officeDocument/2006/relationships/image" Target="../media/image13.jpeg"/><Relationship Id="rId1" Type="http://schemas.openxmlformats.org/officeDocument/2006/relationships/image" Target="../media/image22.png"/><Relationship Id="rId6" Type="http://schemas.openxmlformats.org/officeDocument/2006/relationships/image" Target="../media/image23.jpeg"/><Relationship Id="rId11" Type="http://schemas.openxmlformats.org/officeDocument/2006/relationships/hyperlink" Target="http://pinterest.com/spreadsheet123" TargetMode="External"/><Relationship Id="rId5" Type="http://schemas.openxmlformats.org/officeDocument/2006/relationships/hyperlink" Target="http://www.linkedin.com/company/spreadsheet123-ltd" TargetMode="External"/><Relationship Id="rId15" Type="http://schemas.openxmlformats.org/officeDocument/2006/relationships/hyperlink" Target="http://www.spreadsheet123.com/ExcelTemplates/time-table-template.html" TargetMode="External"/><Relationship Id="rId23" Type="http://schemas.openxmlformats.org/officeDocument/2006/relationships/image" Target="../media/image16.png"/><Relationship Id="rId10" Type="http://schemas.openxmlformats.org/officeDocument/2006/relationships/image" Target="../media/image25.jpeg"/><Relationship Id="rId19" Type="http://schemas.openxmlformats.org/officeDocument/2006/relationships/image" Target="../media/image12.jpeg"/><Relationship Id="rId4" Type="http://schemas.openxmlformats.org/officeDocument/2006/relationships/image" Target="../media/image3.png"/><Relationship Id="rId9" Type="http://schemas.openxmlformats.org/officeDocument/2006/relationships/hyperlink" Target="http://www.facebook.com/spreadsheet123" TargetMode="External"/><Relationship Id="rId14" Type="http://schemas.openxmlformats.org/officeDocument/2006/relationships/image" Target="../media/image21.jpeg"/><Relationship Id="rId22"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image" Target="../media/image24.jpeg"/><Relationship Id="rId13" Type="http://schemas.openxmlformats.org/officeDocument/2006/relationships/hyperlink" Target="https://twitter.com/Spreadsheet123" TargetMode="External"/><Relationship Id="rId18" Type="http://schemas.openxmlformats.org/officeDocument/2006/relationships/image" Target="../media/image11.png"/><Relationship Id="rId3" Type="http://schemas.openxmlformats.org/officeDocument/2006/relationships/image" Target="../media/image2.jpeg"/><Relationship Id="rId21" Type="http://schemas.openxmlformats.org/officeDocument/2006/relationships/image" Target="../media/image14.png"/><Relationship Id="rId7" Type="http://schemas.openxmlformats.org/officeDocument/2006/relationships/hyperlink" Target="https://plus.google.com/u/0/b/117014028071621729542/117014028071621729542/" TargetMode="External"/><Relationship Id="rId12" Type="http://schemas.openxmlformats.org/officeDocument/2006/relationships/image" Target="../media/image26.jpeg"/><Relationship Id="rId17"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image" Target="../media/image9.jpeg"/><Relationship Id="rId20" Type="http://schemas.openxmlformats.org/officeDocument/2006/relationships/image" Target="../media/image13.jpeg"/><Relationship Id="rId1" Type="http://schemas.openxmlformats.org/officeDocument/2006/relationships/chart" Target="../charts/chart1.xml"/><Relationship Id="rId6" Type="http://schemas.openxmlformats.org/officeDocument/2006/relationships/image" Target="../media/image23.jpeg"/><Relationship Id="rId11" Type="http://schemas.openxmlformats.org/officeDocument/2006/relationships/hyperlink" Target="http://pinterest.com/spreadsheet123" TargetMode="External"/><Relationship Id="rId5" Type="http://schemas.openxmlformats.org/officeDocument/2006/relationships/hyperlink" Target="http://www.linkedin.com/company/spreadsheet123-ltd" TargetMode="External"/><Relationship Id="rId15" Type="http://schemas.openxmlformats.org/officeDocument/2006/relationships/hyperlink" Target="http://www.spreadsheet123.com/ExcelTemplates/time-table-template.html" TargetMode="External"/><Relationship Id="rId23" Type="http://schemas.openxmlformats.org/officeDocument/2006/relationships/image" Target="../media/image16.png"/><Relationship Id="rId10" Type="http://schemas.openxmlformats.org/officeDocument/2006/relationships/image" Target="../media/image25.jpeg"/><Relationship Id="rId19" Type="http://schemas.openxmlformats.org/officeDocument/2006/relationships/image" Target="../media/image12.jpeg"/><Relationship Id="rId4" Type="http://schemas.openxmlformats.org/officeDocument/2006/relationships/image" Target="../media/image3.png"/><Relationship Id="rId9" Type="http://schemas.openxmlformats.org/officeDocument/2006/relationships/hyperlink" Target="http://www.facebook.com/spreadsheet123" TargetMode="External"/><Relationship Id="rId14" Type="http://schemas.openxmlformats.org/officeDocument/2006/relationships/image" Target="../media/image21.jpeg"/><Relationship Id="rId22" Type="http://schemas.openxmlformats.org/officeDocument/2006/relationships/image" Target="../media/image15.png"/></Relationships>
</file>

<file path=xl/drawings/_rels/drawing5.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23.jpeg"/><Relationship Id="rId18" Type="http://schemas.openxmlformats.org/officeDocument/2006/relationships/hyperlink" Target="http://pinterest.com/spreadsheet123" TargetMode="External"/><Relationship Id="rId26" Type="http://schemas.openxmlformats.org/officeDocument/2006/relationships/image" Target="../media/image12.jpeg"/><Relationship Id="rId3" Type="http://schemas.openxmlformats.org/officeDocument/2006/relationships/chart" Target="../charts/chart4.xml"/><Relationship Id="rId21" Type="http://schemas.openxmlformats.org/officeDocument/2006/relationships/image" Target="../media/image21.jpeg"/><Relationship Id="rId7" Type="http://schemas.openxmlformats.org/officeDocument/2006/relationships/chart" Target="../charts/chart8.xml"/><Relationship Id="rId12" Type="http://schemas.openxmlformats.org/officeDocument/2006/relationships/hyperlink" Target="http://www.linkedin.com/company/spreadsheet123-ltd" TargetMode="External"/><Relationship Id="rId17" Type="http://schemas.openxmlformats.org/officeDocument/2006/relationships/image" Target="../media/image25.jpeg"/><Relationship Id="rId25" Type="http://schemas.openxmlformats.org/officeDocument/2006/relationships/image" Target="../media/image11.png"/><Relationship Id="rId2" Type="http://schemas.openxmlformats.org/officeDocument/2006/relationships/chart" Target="../charts/chart3.xml"/><Relationship Id="rId16" Type="http://schemas.openxmlformats.org/officeDocument/2006/relationships/hyperlink" Target="http://www.facebook.com/spreadsheet123" TargetMode="External"/><Relationship Id="rId20" Type="http://schemas.openxmlformats.org/officeDocument/2006/relationships/hyperlink" Target="https://twitter.com/Spreadsheet123" TargetMode="External"/><Relationship Id="rId29" Type="http://schemas.openxmlformats.org/officeDocument/2006/relationships/image" Target="../media/image15.png"/><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image" Target="../media/image3.png"/><Relationship Id="rId24" Type="http://schemas.openxmlformats.org/officeDocument/2006/relationships/image" Target="../media/image10.png"/><Relationship Id="rId5" Type="http://schemas.openxmlformats.org/officeDocument/2006/relationships/chart" Target="../charts/chart6.xml"/><Relationship Id="rId15" Type="http://schemas.openxmlformats.org/officeDocument/2006/relationships/image" Target="../media/image24.jpeg"/><Relationship Id="rId23" Type="http://schemas.openxmlformats.org/officeDocument/2006/relationships/image" Target="../media/image9.jpeg"/><Relationship Id="rId28" Type="http://schemas.openxmlformats.org/officeDocument/2006/relationships/image" Target="../media/image14.png"/><Relationship Id="rId10" Type="http://schemas.openxmlformats.org/officeDocument/2006/relationships/image" Target="../media/image2.jpeg"/><Relationship Id="rId19" Type="http://schemas.openxmlformats.org/officeDocument/2006/relationships/image" Target="../media/image26.jpeg"/><Relationship Id="rId4" Type="http://schemas.openxmlformats.org/officeDocument/2006/relationships/chart" Target="../charts/chart5.xml"/><Relationship Id="rId9" Type="http://schemas.openxmlformats.org/officeDocument/2006/relationships/image" Target="../media/image1.png"/><Relationship Id="rId14" Type="http://schemas.openxmlformats.org/officeDocument/2006/relationships/hyperlink" Target="https://plus.google.com/u/0/b/117014028071621729542/117014028071621729542/" TargetMode="External"/><Relationship Id="rId22" Type="http://schemas.openxmlformats.org/officeDocument/2006/relationships/hyperlink" Target="http://www.spreadsheet123.com/ExcelTemplates/time-table-template.html" TargetMode="External"/><Relationship Id="rId27" Type="http://schemas.openxmlformats.org/officeDocument/2006/relationships/image" Target="../media/image13.jpeg"/><Relationship Id="rId30" Type="http://schemas.openxmlformats.org/officeDocument/2006/relationships/image" Target="../media/image16.png"/></Relationships>
</file>

<file path=xl/drawings/_rels/drawing6.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image" Target="../media/image23.jpeg"/><Relationship Id="rId18" Type="http://schemas.openxmlformats.org/officeDocument/2006/relationships/hyperlink" Target="http://pinterest.com/spreadsheet123" TargetMode="External"/><Relationship Id="rId26" Type="http://schemas.openxmlformats.org/officeDocument/2006/relationships/image" Target="../media/image12.jpeg"/><Relationship Id="rId3" Type="http://schemas.openxmlformats.org/officeDocument/2006/relationships/chart" Target="../charts/chart12.xml"/><Relationship Id="rId21" Type="http://schemas.openxmlformats.org/officeDocument/2006/relationships/image" Target="../media/image21.jpeg"/><Relationship Id="rId7" Type="http://schemas.openxmlformats.org/officeDocument/2006/relationships/chart" Target="../charts/chart16.xml"/><Relationship Id="rId12" Type="http://schemas.openxmlformats.org/officeDocument/2006/relationships/hyperlink" Target="http://www.linkedin.com/company/spreadsheet123-ltd" TargetMode="External"/><Relationship Id="rId17" Type="http://schemas.openxmlformats.org/officeDocument/2006/relationships/image" Target="../media/image25.jpeg"/><Relationship Id="rId25" Type="http://schemas.openxmlformats.org/officeDocument/2006/relationships/image" Target="../media/image11.png"/><Relationship Id="rId2" Type="http://schemas.openxmlformats.org/officeDocument/2006/relationships/chart" Target="../charts/chart11.xml"/><Relationship Id="rId16" Type="http://schemas.openxmlformats.org/officeDocument/2006/relationships/hyperlink" Target="http://www.facebook.com/spreadsheet123" TargetMode="External"/><Relationship Id="rId20" Type="http://schemas.openxmlformats.org/officeDocument/2006/relationships/hyperlink" Target="https://twitter.com/Spreadsheet123" TargetMode="External"/><Relationship Id="rId29" Type="http://schemas.openxmlformats.org/officeDocument/2006/relationships/image" Target="../media/image15.png"/><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3.png"/><Relationship Id="rId24" Type="http://schemas.openxmlformats.org/officeDocument/2006/relationships/image" Target="../media/image10.png"/><Relationship Id="rId5" Type="http://schemas.openxmlformats.org/officeDocument/2006/relationships/chart" Target="../charts/chart14.xml"/><Relationship Id="rId15" Type="http://schemas.openxmlformats.org/officeDocument/2006/relationships/image" Target="../media/image24.jpeg"/><Relationship Id="rId23" Type="http://schemas.openxmlformats.org/officeDocument/2006/relationships/image" Target="../media/image9.jpeg"/><Relationship Id="rId28" Type="http://schemas.openxmlformats.org/officeDocument/2006/relationships/image" Target="../media/image14.png"/><Relationship Id="rId10" Type="http://schemas.openxmlformats.org/officeDocument/2006/relationships/image" Target="../media/image2.jpeg"/><Relationship Id="rId19" Type="http://schemas.openxmlformats.org/officeDocument/2006/relationships/image" Target="../media/image26.jpeg"/><Relationship Id="rId4" Type="http://schemas.openxmlformats.org/officeDocument/2006/relationships/chart" Target="../charts/chart13.xml"/><Relationship Id="rId9" Type="http://schemas.openxmlformats.org/officeDocument/2006/relationships/image" Target="../media/image1.png"/><Relationship Id="rId14" Type="http://schemas.openxmlformats.org/officeDocument/2006/relationships/hyperlink" Target="https://plus.google.com/u/0/b/117014028071621729542/117014028071621729542/" TargetMode="External"/><Relationship Id="rId22" Type="http://schemas.openxmlformats.org/officeDocument/2006/relationships/hyperlink" Target="http://www.spreadsheet123.com/ExcelTemplates/time-table-template.html" TargetMode="External"/><Relationship Id="rId27" Type="http://schemas.openxmlformats.org/officeDocument/2006/relationships/image" Target="../media/image13.jpeg"/><Relationship Id="rId30" Type="http://schemas.openxmlformats.org/officeDocument/2006/relationships/image" Target="../media/image16.png"/></Relationships>
</file>

<file path=xl/drawings/_rels/drawing8.xml.rels><?xml version="1.0" encoding="UTF-8" standalone="yes"?>
<Relationships xmlns="http://schemas.openxmlformats.org/package/2006/relationships"><Relationship Id="rId3" Type="http://schemas.openxmlformats.org/officeDocument/2006/relationships/image" Target="../media/image29.jpeg"/><Relationship Id="rId2" Type="http://schemas.openxmlformats.org/officeDocument/2006/relationships/image" Target="../media/image28.jpeg"/><Relationship Id="rId1" Type="http://schemas.openxmlformats.org/officeDocument/2006/relationships/image" Target="../media/image27.png"/><Relationship Id="rId4" Type="http://schemas.openxmlformats.org/officeDocument/2006/relationships/image" Target="../media/image30.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1352550</xdr:colOff>
      <xdr:row>11</xdr:row>
      <xdr:rowOff>133350</xdr:rowOff>
    </xdr:from>
    <xdr:to>
      <xdr:col>4</xdr:col>
      <xdr:colOff>209550</xdr:colOff>
      <xdr:row>17</xdr:row>
      <xdr:rowOff>76200</xdr:rowOff>
    </xdr:to>
    <xdr:sp macro="" textlink="" fLocksText="0">
      <xdr:nvSpPr>
        <xdr:cNvPr id="5295" name="AutoShape 175"/>
        <xdr:cNvSpPr>
          <a:spLocks noChangeArrowheads="1"/>
        </xdr:cNvSpPr>
      </xdr:nvSpPr>
      <xdr:spPr bwMode="auto">
        <a:xfrm>
          <a:off x="4914900" y="2476500"/>
          <a:ext cx="1619250" cy="1085850"/>
        </a:xfrm>
        <a:prstGeom prst="wedgeRectCallout">
          <a:avLst>
            <a:gd name="adj1" fmla="val 65884"/>
            <a:gd name="adj2" fmla="val -84208"/>
          </a:avLst>
        </a:prstGeom>
        <a:solidFill>
          <a:srgbClr val="B3DB84"/>
        </a:solidFill>
        <a:ln w="6350">
          <a:solidFill>
            <a:srgbClr val="E6E6E6"/>
          </a:solidFill>
          <a:miter lim="800000"/>
          <a:headEnd/>
          <a:tailEnd/>
        </a:ln>
      </xdr:spPr>
      <xdr:txBody>
        <a:bodyPr vertOverflow="clip" wrap="square" lIns="90000" tIns="46800" rIns="90000" bIns="46800" anchor="t" upright="1"/>
        <a:lstStyle/>
        <a:p>
          <a:pPr algn="l" rtl="0">
            <a:defRPr sz="1000"/>
          </a:pPr>
          <a:r>
            <a:rPr lang="en-GB" sz="1100" b="0" i="0" u="none" strike="noStrike" baseline="0">
              <a:solidFill>
                <a:srgbClr val="000000"/>
              </a:solidFill>
              <a:latin typeface="Calibri"/>
            </a:rPr>
            <a:t>Use this column to enter your employees hourly rate. </a:t>
          </a:r>
        </a:p>
        <a:p>
          <a:pPr algn="l" rtl="0">
            <a:defRPr sz="1000"/>
          </a:pPr>
          <a:r>
            <a:rPr lang="en-GB" sz="1100" b="0" i="0" u="none" strike="noStrike" baseline="0">
              <a:solidFill>
                <a:srgbClr val="000000"/>
              </a:solidFill>
              <a:latin typeface="Calibri"/>
            </a:rPr>
            <a:t>Click </a:t>
          </a:r>
          <a:r>
            <a:rPr lang="en-GB" sz="1100" b="1" i="0" u="none" strike="noStrike" baseline="0">
              <a:solidFill>
                <a:srgbClr val="000000"/>
              </a:solidFill>
              <a:latin typeface="Calibri"/>
            </a:rPr>
            <a:t>HELP</a:t>
          </a:r>
          <a:r>
            <a:rPr lang="en-GB" sz="1100" b="0" i="0" u="none" strike="noStrike" baseline="0">
              <a:solidFill>
                <a:srgbClr val="000000"/>
              </a:solidFill>
              <a:latin typeface="Calibri"/>
            </a:rPr>
            <a:t> at the top left corner to read more.</a:t>
          </a:r>
          <a:endParaRPr lang="en-GB"/>
        </a:p>
      </xdr:txBody>
    </xdr:sp>
    <xdr:clientData fLocksWithSheet="0" fPrintsWithSheet="0"/>
  </xdr:twoCellAnchor>
  <xdr:twoCellAnchor>
    <xdr:from>
      <xdr:col>3</xdr:col>
      <xdr:colOff>828675</xdr:colOff>
      <xdr:row>25</xdr:row>
      <xdr:rowOff>142875</xdr:rowOff>
    </xdr:from>
    <xdr:to>
      <xdr:col>5</xdr:col>
      <xdr:colOff>704850</xdr:colOff>
      <xdr:row>32</xdr:row>
      <xdr:rowOff>66675</xdr:rowOff>
    </xdr:to>
    <xdr:sp macro="" textlink="" fLocksText="0">
      <xdr:nvSpPr>
        <xdr:cNvPr id="5296" name="AutoShape 176"/>
        <xdr:cNvSpPr>
          <a:spLocks noChangeArrowheads="1"/>
        </xdr:cNvSpPr>
      </xdr:nvSpPr>
      <xdr:spPr bwMode="auto">
        <a:xfrm>
          <a:off x="5772150" y="5153025"/>
          <a:ext cx="1971675" cy="1257300"/>
        </a:xfrm>
        <a:prstGeom prst="wedgeRectCallout">
          <a:avLst>
            <a:gd name="adj1" fmla="val 75602"/>
            <a:gd name="adj2" fmla="val -50000"/>
          </a:avLst>
        </a:prstGeom>
        <a:solidFill>
          <a:srgbClr val="B3DB84"/>
        </a:solidFill>
        <a:ln w="6350">
          <a:solidFill>
            <a:srgbClr val="E6E6E6"/>
          </a:solidFill>
          <a:miter lim="800000"/>
          <a:headEnd/>
          <a:tailEnd/>
        </a:ln>
      </xdr:spPr>
      <xdr:txBody>
        <a:bodyPr vertOverflow="clip" wrap="square" lIns="90000" tIns="46800" rIns="90000" bIns="46800" anchor="t" upright="1"/>
        <a:lstStyle/>
        <a:p>
          <a:pPr algn="l" rtl="0">
            <a:defRPr sz="1000"/>
          </a:pPr>
          <a:r>
            <a:rPr lang="en-GB" sz="1100" b="0" i="0" u="none" strike="noStrike" baseline="0">
              <a:solidFill>
                <a:srgbClr val="000000"/>
              </a:solidFill>
              <a:latin typeface="Calibri"/>
            </a:rPr>
            <a:t>The hourly rate which your organization pays to employees when working during Public Holidays. </a:t>
          </a:r>
        </a:p>
        <a:p>
          <a:pPr algn="l" rtl="0">
            <a:defRPr sz="1000"/>
          </a:pPr>
          <a:r>
            <a:rPr lang="en-GB" sz="1100" b="0" i="0" u="none" strike="noStrike" baseline="0">
              <a:solidFill>
                <a:srgbClr val="000000"/>
              </a:solidFill>
              <a:latin typeface="Calibri"/>
            </a:rPr>
            <a:t>Click </a:t>
          </a:r>
          <a:r>
            <a:rPr lang="en-GB" sz="1100" b="1" i="0" u="none" strike="noStrike" baseline="0">
              <a:solidFill>
                <a:srgbClr val="000000"/>
              </a:solidFill>
              <a:latin typeface="Calibri"/>
            </a:rPr>
            <a:t>HELP</a:t>
          </a:r>
          <a:r>
            <a:rPr lang="en-GB" sz="1100" b="0" i="0" u="none" strike="noStrike" baseline="0">
              <a:solidFill>
                <a:srgbClr val="000000"/>
              </a:solidFill>
              <a:latin typeface="Calibri"/>
            </a:rPr>
            <a:t> at the top left corner to read more.</a:t>
          </a:r>
          <a:endParaRPr lang="en-GB"/>
        </a:p>
      </xdr:txBody>
    </xdr:sp>
    <xdr:clientData fLocksWithSheet="0" fPrintsWithSheet="0"/>
  </xdr:twoCellAnchor>
  <xdr:twoCellAnchor>
    <xdr:from>
      <xdr:col>3</xdr:col>
      <xdr:colOff>95250</xdr:colOff>
      <xdr:row>18</xdr:row>
      <xdr:rowOff>133350</xdr:rowOff>
    </xdr:from>
    <xdr:to>
      <xdr:col>4</xdr:col>
      <xdr:colOff>685800</xdr:colOff>
      <xdr:row>24</xdr:row>
      <xdr:rowOff>85725</xdr:rowOff>
    </xdr:to>
    <xdr:sp macro="" textlink="" fLocksText="0">
      <xdr:nvSpPr>
        <xdr:cNvPr id="5297" name="AutoShape 177"/>
        <xdr:cNvSpPr>
          <a:spLocks noChangeArrowheads="1"/>
        </xdr:cNvSpPr>
      </xdr:nvSpPr>
      <xdr:spPr bwMode="auto">
        <a:xfrm>
          <a:off x="5038725" y="3810000"/>
          <a:ext cx="1971675" cy="1095375"/>
        </a:xfrm>
        <a:prstGeom prst="wedgeRectCallout">
          <a:avLst>
            <a:gd name="adj1" fmla="val 75602"/>
            <a:gd name="adj2" fmla="val -50000"/>
          </a:avLst>
        </a:prstGeom>
        <a:solidFill>
          <a:srgbClr val="B3DB84"/>
        </a:solidFill>
        <a:ln w="6350">
          <a:solidFill>
            <a:srgbClr val="E6E6E6"/>
          </a:solidFill>
          <a:miter lim="800000"/>
          <a:headEnd/>
          <a:tailEnd/>
        </a:ln>
      </xdr:spPr>
      <xdr:txBody>
        <a:bodyPr vertOverflow="clip" wrap="square" lIns="90000" tIns="46800" rIns="90000" bIns="46800" anchor="t" upright="1"/>
        <a:lstStyle/>
        <a:p>
          <a:pPr algn="l" rtl="0">
            <a:defRPr sz="1000"/>
          </a:pPr>
          <a:r>
            <a:rPr lang="en-GB" sz="1100" b="0" i="0" u="none" strike="noStrike" baseline="0">
              <a:solidFill>
                <a:srgbClr val="000000"/>
              </a:solidFill>
              <a:latin typeface="Calibri"/>
            </a:rPr>
            <a:t>The hourly rate which your organization pays to employees for Overtime.</a:t>
          </a:r>
        </a:p>
        <a:p>
          <a:pPr algn="l" rtl="0">
            <a:defRPr sz="1000"/>
          </a:pPr>
          <a:r>
            <a:rPr lang="en-GB" sz="1100" b="0" i="0" u="none" strike="noStrike" baseline="0">
              <a:solidFill>
                <a:srgbClr val="000000"/>
              </a:solidFill>
              <a:latin typeface="Calibri"/>
            </a:rPr>
            <a:t>Click </a:t>
          </a:r>
          <a:r>
            <a:rPr lang="en-GB" sz="1100" b="1" i="0" u="none" strike="noStrike" baseline="0">
              <a:solidFill>
                <a:srgbClr val="000000"/>
              </a:solidFill>
              <a:latin typeface="Calibri"/>
            </a:rPr>
            <a:t>HELP</a:t>
          </a:r>
          <a:r>
            <a:rPr lang="en-GB" sz="1100" b="0" i="0" u="none" strike="noStrike" baseline="0">
              <a:solidFill>
                <a:srgbClr val="000000"/>
              </a:solidFill>
              <a:latin typeface="Calibri"/>
            </a:rPr>
            <a:t> at the top left corner to read more.</a:t>
          </a:r>
          <a:endParaRPr lang="en-GB"/>
        </a:p>
      </xdr:txBody>
    </xdr:sp>
    <xdr:clientData fLocksWithSheet="0" fPrintsWithSheet="0"/>
  </xdr:twoCellAnchor>
  <xdr:twoCellAnchor>
    <xdr:from>
      <xdr:col>4</xdr:col>
      <xdr:colOff>371475</xdr:colOff>
      <xdr:row>10</xdr:row>
      <xdr:rowOff>152400</xdr:rowOff>
    </xdr:from>
    <xdr:to>
      <xdr:col>6</xdr:col>
      <xdr:colOff>638175</xdr:colOff>
      <xdr:row>15</xdr:row>
      <xdr:rowOff>76200</xdr:rowOff>
    </xdr:to>
    <xdr:sp macro="" textlink="" fLocksText="0">
      <xdr:nvSpPr>
        <xdr:cNvPr id="5298" name="AutoShape 178"/>
        <xdr:cNvSpPr>
          <a:spLocks noChangeArrowheads="1"/>
        </xdr:cNvSpPr>
      </xdr:nvSpPr>
      <xdr:spPr bwMode="auto">
        <a:xfrm>
          <a:off x="6696075" y="2305050"/>
          <a:ext cx="1695450" cy="876300"/>
        </a:xfrm>
        <a:prstGeom prst="wedgeRectCallout">
          <a:avLst>
            <a:gd name="adj1" fmla="val 80898"/>
            <a:gd name="adj2" fmla="val 51088"/>
          </a:avLst>
        </a:prstGeom>
        <a:solidFill>
          <a:srgbClr val="B3DB84"/>
        </a:solidFill>
        <a:ln w="6350">
          <a:solidFill>
            <a:srgbClr val="E6E6E6"/>
          </a:solidFill>
          <a:miter lim="800000"/>
          <a:headEnd/>
          <a:tailEnd/>
        </a:ln>
      </xdr:spPr>
      <xdr:txBody>
        <a:bodyPr vertOverflow="clip" wrap="square" lIns="90000" tIns="46800" rIns="90000" bIns="46800" anchor="t" upright="1"/>
        <a:lstStyle/>
        <a:p>
          <a:pPr algn="l" rtl="0">
            <a:defRPr sz="1000"/>
          </a:pPr>
          <a:r>
            <a:rPr lang="en-GB" sz="1100" b="0" i="0" u="none" strike="noStrike" baseline="0">
              <a:solidFill>
                <a:srgbClr val="000000"/>
              </a:solidFill>
              <a:latin typeface="Calibri"/>
            </a:rPr>
            <a:t>Cumulative Rate (CR) which your employee receives for his/her contracted hours weekly.</a:t>
          </a:r>
          <a:endParaRPr lang="en-GB"/>
        </a:p>
      </xdr:txBody>
    </xdr:sp>
    <xdr:clientData fLocksWithSheet="0" fPrintsWithSheet="0"/>
  </xdr:twoCellAnchor>
  <xdr:twoCellAnchor>
    <xdr:from>
      <xdr:col>1</xdr:col>
      <xdr:colOff>19050</xdr:colOff>
      <xdr:row>11</xdr:row>
      <xdr:rowOff>85725</xdr:rowOff>
    </xdr:from>
    <xdr:to>
      <xdr:col>1</xdr:col>
      <xdr:colOff>1304925</xdr:colOff>
      <xdr:row>15</xdr:row>
      <xdr:rowOff>28575</xdr:rowOff>
    </xdr:to>
    <xdr:sp macro="" textlink="" fLocksText="0">
      <xdr:nvSpPr>
        <xdr:cNvPr id="5299" name="AutoShape 179"/>
        <xdr:cNvSpPr>
          <a:spLocks noChangeArrowheads="1"/>
        </xdr:cNvSpPr>
      </xdr:nvSpPr>
      <xdr:spPr bwMode="auto">
        <a:xfrm>
          <a:off x="628650" y="2428875"/>
          <a:ext cx="1285875" cy="704850"/>
        </a:xfrm>
        <a:prstGeom prst="wedgeRectCallout">
          <a:avLst>
            <a:gd name="adj1" fmla="val -31481"/>
            <a:gd name="adj2" fmla="val -108106"/>
          </a:avLst>
        </a:prstGeom>
        <a:solidFill>
          <a:srgbClr val="B3DB84"/>
        </a:solidFill>
        <a:ln w="6350">
          <a:solidFill>
            <a:srgbClr val="E6E6E6"/>
          </a:solidFill>
          <a:miter lim="800000"/>
          <a:headEnd/>
          <a:tailEnd/>
        </a:ln>
      </xdr:spPr>
      <xdr:txBody>
        <a:bodyPr vertOverflow="clip" wrap="square" lIns="90000" tIns="46800" rIns="90000" bIns="46800" anchor="t" upright="1"/>
        <a:lstStyle/>
        <a:p>
          <a:pPr algn="l" rtl="0">
            <a:defRPr sz="1000"/>
          </a:pPr>
          <a:r>
            <a:rPr lang="en-GB" sz="1100" b="0" i="0" u="none" strike="noStrike" baseline="0">
              <a:solidFill>
                <a:srgbClr val="000000"/>
              </a:solidFill>
              <a:latin typeface="Calibri"/>
            </a:rPr>
            <a:t>Enter names of your organization employees.</a:t>
          </a:r>
          <a:endParaRPr lang="en-GB"/>
        </a:p>
      </xdr:txBody>
    </xdr:sp>
    <xdr:clientData fLocksWithSheet="0" fPrintsWithSheet="0"/>
  </xdr:twoCellAnchor>
  <xdr:twoCellAnchor>
    <xdr:from>
      <xdr:col>1</xdr:col>
      <xdr:colOff>1857375</xdr:colOff>
      <xdr:row>10</xdr:row>
      <xdr:rowOff>123825</xdr:rowOff>
    </xdr:from>
    <xdr:to>
      <xdr:col>2</xdr:col>
      <xdr:colOff>190500</xdr:colOff>
      <xdr:row>14</xdr:row>
      <xdr:rowOff>66675</xdr:rowOff>
    </xdr:to>
    <xdr:sp macro="" textlink="" fLocksText="0">
      <xdr:nvSpPr>
        <xdr:cNvPr id="5300" name="AutoShape 180"/>
        <xdr:cNvSpPr>
          <a:spLocks noChangeArrowheads="1"/>
        </xdr:cNvSpPr>
      </xdr:nvSpPr>
      <xdr:spPr bwMode="auto">
        <a:xfrm>
          <a:off x="2466975" y="2276475"/>
          <a:ext cx="1285875" cy="704850"/>
        </a:xfrm>
        <a:prstGeom prst="wedgeRectCallout">
          <a:avLst>
            <a:gd name="adj1" fmla="val 50000"/>
            <a:gd name="adj2" fmla="val -86486"/>
          </a:avLst>
        </a:prstGeom>
        <a:solidFill>
          <a:srgbClr val="B3DB84"/>
        </a:solidFill>
        <a:ln w="6350">
          <a:solidFill>
            <a:srgbClr val="E6E6E6"/>
          </a:solidFill>
          <a:miter lim="800000"/>
          <a:headEnd/>
          <a:tailEnd/>
        </a:ln>
      </xdr:spPr>
      <xdr:txBody>
        <a:bodyPr vertOverflow="clip" wrap="square" lIns="90000" tIns="46800" rIns="90000" bIns="46800" anchor="t" upright="1"/>
        <a:lstStyle/>
        <a:p>
          <a:pPr algn="l" rtl="0">
            <a:defRPr sz="1000"/>
          </a:pPr>
          <a:r>
            <a:rPr lang="en-GB" sz="1100" b="0" i="0" u="none" strike="noStrike" baseline="0">
              <a:solidFill>
                <a:srgbClr val="000000"/>
              </a:solidFill>
              <a:latin typeface="Calibri"/>
            </a:rPr>
            <a:t>Enter employee contracted hours in decimal format.</a:t>
          </a:r>
          <a:endParaRPr lang="en-GB"/>
        </a:p>
      </xdr:txBody>
    </xdr:sp>
    <xdr:clientData fLocksWithSheet="0" fPrintsWithSheet="0"/>
  </xdr:twoCellAnchor>
  <xdr:twoCellAnchor>
    <xdr:from>
      <xdr:col>1</xdr:col>
      <xdr:colOff>2057400</xdr:colOff>
      <xdr:row>15</xdr:row>
      <xdr:rowOff>9525</xdr:rowOff>
    </xdr:from>
    <xdr:to>
      <xdr:col>2</xdr:col>
      <xdr:colOff>1152525</xdr:colOff>
      <xdr:row>24</xdr:row>
      <xdr:rowOff>123825</xdr:rowOff>
    </xdr:to>
    <xdr:sp macro="" textlink="" fLocksText="0">
      <xdr:nvSpPr>
        <xdr:cNvPr id="5301" name="AutoShape 181"/>
        <xdr:cNvSpPr>
          <a:spLocks noChangeArrowheads="1"/>
        </xdr:cNvSpPr>
      </xdr:nvSpPr>
      <xdr:spPr bwMode="auto">
        <a:xfrm>
          <a:off x="2667000" y="3114675"/>
          <a:ext cx="2047875" cy="1828800"/>
        </a:xfrm>
        <a:prstGeom prst="wedgeRectCallout">
          <a:avLst>
            <a:gd name="adj1" fmla="val 64884"/>
            <a:gd name="adj2" fmla="val -104690"/>
          </a:avLst>
        </a:prstGeom>
        <a:solidFill>
          <a:srgbClr val="B3DB84"/>
        </a:solidFill>
        <a:ln w="6350">
          <a:solidFill>
            <a:srgbClr val="E6E6E6"/>
          </a:solidFill>
          <a:miter lim="800000"/>
          <a:headEnd/>
          <a:tailEnd/>
        </a:ln>
      </xdr:spPr>
      <xdr:txBody>
        <a:bodyPr vertOverflow="clip" wrap="square" lIns="90000" tIns="46800" rIns="90000" bIns="46800" anchor="t" upright="1"/>
        <a:lstStyle/>
        <a:p>
          <a:pPr algn="l" rtl="0">
            <a:defRPr sz="1000"/>
          </a:pPr>
          <a:r>
            <a:rPr lang="en-GB" sz="1100" b="0" i="0" u="none" strike="noStrike" baseline="0">
              <a:solidFill>
                <a:srgbClr val="000000"/>
              </a:solidFill>
              <a:latin typeface="Calibri"/>
            </a:rPr>
            <a:t>Select the department form drop-down list. To add/amend departments available in the drop-down list, click the </a:t>
          </a:r>
          <a:r>
            <a:rPr lang="en-GB" sz="1100" b="1" i="0" u="none" strike="noStrike" baseline="0">
              <a:solidFill>
                <a:srgbClr val="000000"/>
              </a:solidFill>
              <a:latin typeface="Calibri"/>
            </a:rPr>
            <a:t>Settings</a:t>
          </a:r>
          <a:r>
            <a:rPr lang="en-GB" sz="1100" b="0" i="0" u="none" strike="noStrike" baseline="0">
              <a:solidFill>
                <a:srgbClr val="000000"/>
              </a:solidFill>
              <a:latin typeface="Calibri"/>
            </a:rPr>
            <a:t> tab to add more departments. If you are not sure how to do it, click </a:t>
          </a:r>
          <a:r>
            <a:rPr lang="en-GB" sz="1100" b="1" i="0" u="none" strike="noStrike" baseline="0">
              <a:solidFill>
                <a:srgbClr val="000000"/>
              </a:solidFill>
              <a:latin typeface="Calibri"/>
            </a:rPr>
            <a:t>HELP</a:t>
          </a:r>
          <a:r>
            <a:rPr lang="en-GB" sz="1100" b="0" i="0" u="none" strike="noStrike" baseline="0">
              <a:solidFill>
                <a:srgbClr val="000000"/>
              </a:solidFill>
              <a:latin typeface="Calibri"/>
            </a:rPr>
            <a:t> at the top left corner to read more.</a:t>
          </a:r>
          <a:endParaRPr lang="en-GB"/>
        </a:p>
      </xdr:txBody>
    </xdr:sp>
    <xdr:clientData fLocksWithSheet="0" fPrintsWithSheet="0"/>
  </xdr:twoCellAnchor>
  <xdr:twoCellAnchor>
    <xdr:from>
      <xdr:col>8</xdr:col>
      <xdr:colOff>47625</xdr:colOff>
      <xdr:row>0</xdr:row>
      <xdr:rowOff>47625</xdr:rowOff>
    </xdr:from>
    <xdr:to>
      <xdr:col>13</xdr:col>
      <xdr:colOff>76200</xdr:colOff>
      <xdr:row>24</xdr:row>
      <xdr:rowOff>161925</xdr:rowOff>
    </xdr:to>
    <xdr:grpSp>
      <xdr:nvGrpSpPr>
        <xdr:cNvPr id="5128" name="Group 200"/>
        <xdr:cNvGrpSpPr>
          <a:grpSpLocks/>
        </xdr:cNvGrpSpPr>
      </xdr:nvGrpSpPr>
      <xdr:grpSpPr bwMode="auto">
        <a:xfrm>
          <a:off x="9229725" y="47625"/>
          <a:ext cx="3076575" cy="4933950"/>
          <a:chOff x="969" y="5"/>
          <a:chExt cx="323" cy="518"/>
        </a:xfrm>
      </xdr:grpSpPr>
      <xdr:pic>
        <xdr:nvPicPr>
          <xdr:cNvPr id="5129" name="Picture 151"/>
          <xdr:cNvPicPr>
            <a:picLocks noChangeAspect="1" noChangeArrowheads="1"/>
          </xdr:cNvPicPr>
        </xdr:nvPicPr>
        <xdr:blipFill>
          <a:blip xmlns:r="http://schemas.openxmlformats.org/officeDocument/2006/relationships" r:embed="rId1" cstate="print"/>
          <a:srcRect/>
          <a:stretch>
            <a:fillRect/>
          </a:stretch>
        </xdr:blipFill>
        <xdr:spPr bwMode="auto">
          <a:xfrm>
            <a:off x="971" y="5"/>
            <a:ext cx="212" cy="49"/>
          </a:xfrm>
          <a:prstGeom prst="rect">
            <a:avLst/>
          </a:prstGeom>
          <a:noFill/>
          <a:ln w="9525">
            <a:noFill/>
            <a:miter lim="800000"/>
            <a:headEnd/>
            <a:tailEnd/>
          </a:ln>
        </xdr:spPr>
      </xdr:pic>
      <xdr:grpSp>
        <xdr:nvGrpSpPr>
          <xdr:cNvPr id="5130" name="Group 152"/>
          <xdr:cNvGrpSpPr>
            <a:grpSpLocks/>
          </xdr:cNvGrpSpPr>
        </xdr:nvGrpSpPr>
        <xdr:grpSpPr bwMode="auto">
          <a:xfrm>
            <a:off x="972" y="269"/>
            <a:ext cx="320" cy="45"/>
            <a:chOff x="1204" y="240"/>
            <a:chExt cx="320" cy="45"/>
          </a:xfrm>
        </xdr:grpSpPr>
        <xdr:pic>
          <xdr:nvPicPr>
            <xdr:cNvPr id="5143" name="Picture 153" descr="follow-us"/>
            <xdr:cNvPicPr>
              <a:picLocks noChangeAspect="1" noChangeArrowheads="1"/>
            </xdr:cNvPicPr>
          </xdr:nvPicPr>
          <xdr:blipFill>
            <a:blip xmlns:r="http://schemas.openxmlformats.org/officeDocument/2006/relationships" r:embed="rId2" cstate="print"/>
            <a:srcRect/>
            <a:stretch>
              <a:fillRect/>
            </a:stretch>
          </xdr:blipFill>
          <xdr:spPr bwMode="auto">
            <a:xfrm>
              <a:off x="1204" y="240"/>
              <a:ext cx="320" cy="45"/>
            </a:xfrm>
            <a:prstGeom prst="rect">
              <a:avLst/>
            </a:prstGeom>
            <a:noFill/>
            <a:ln w="9525">
              <a:noFill/>
              <a:miter lim="800000"/>
              <a:headEnd/>
              <a:tailEnd/>
            </a:ln>
          </xdr:spPr>
        </xdr:pic>
        <xdr:pic>
          <xdr:nvPicPr>
            <xdr:cNvPr id="5144" name="Picture 154" descr="follow-us"/>
            <xdr:cNvPicPr>
              <a:picLocks noChangeAspect="1" noChangeArrowheads="1"/>
            </xdr:cNvPicPr>
          </xdr:nvPicPr>
          <xdr:blipFill>
            <a:blip xmlns:r="http://schemas.openxmlformats.org/officeDocument/2006/relationships" r:embed="rId3" cstate="print"/>
            <a:srcRect/>
            <a:stretch>
              <a:fillRect/>
            </a:stretch>
          </xdr:blipFill>
          <xdr:spPr bwMode="auto">
            <a:xfrm>
              <a:off x="1214" y="252"/>
              <a:ext cx="85" cy="20"/>
            </a:xfrm>
            <a:prstGeom prst="rect">
              <a:avLst/>
            </a:prstGeom>
            <a:noFill/>
            <a:ln w="9525">
              <a:noFill/>
              <a:miter lim="800000"/>
              <a:headEnd/>
              <a:tailEnd/>
            </a:ln>
          </xdr:spPr>
        </xdr:pic>
        <xdr:pic>
          <xdr:nvPicPr>
            <xdr:cNvPr id="5145" name="Picture 155"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cstate="print"/>
            <a:srcRect/>
            <a:stretch>
              <a:fillRect/>
            </a:stretch>
          </xdr:blipFill>
          <xdr:spPr bwMode="auto">
            <a:xfrm>
              <a:off x="1334" y="245"/>
              <a:ext cx="34" cy="34"/>
            </a:xfrm>
            <a:prstGeom prst="rect">
              <a:avLst/>
            </a:prstGeom>
            <a:noFill/>
            <a:ln w="9525">
              <a:noFill/>
              <a:miter lim="800000"/>
              <a:headEnd/>
              <a:tailEnd/>
            </a:ln>
          </xdr:spPr>
        </xdr:pic>
        <xdr:pic>
          <xdr:nvPicPr>
            <xdr:cNvPr id="5146" name="Picture 156"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cstate="print"/>
            <a:srcRect/>
            <a:stretch>
              <a:fillRect/>
            </a:stretch>
          </xdr:blipFill>
          <xdr:spPr bwMode="auto">
            <a:xfrm>
              <a:off x="1368" y="245"/>
              <a:ext cx="34" cy="34"/>
            </a:xfrm>
            <a:prstGeom prst="rect">
              <a:avLst/>
            </a:prstGeom>
            <a:noFill/>
            <a:ln w="9525">
              <a:noFill/>
              <a:miter lim="800000"/>
              <a:headEnd/>
              <a:tailEnd/>
            </a:ln>
          </xdr:spPr>
        </xdr:pic>
        <xdr:pic>
          <xdr:nvPicPr>
            <xdr:cNvPr id="5147" name="Picture 157"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cstate="print"/>
            <a:srcRect/>
            <a:stretch>
              <a:fillRect/>
            </a:stretch>
          </xdr:blipFill>
          <xdr:spPr bwMode="auto">
            <a:xfrm>
              <a:off x="1402" y="245"/>
              <a:ext cx="34" cy="34"/>
            </a:xfrm>
            <a:prstGeom prst="rect">
              <a:avLst/>
            </a:prstGeom>
            <a:noFill/>
            <a:ln w="9525">
              <a:noFill/>
              <a:miter lim="800000"/>
              <a:headEnd/>
              <a:tailEnd/>
            </a:ln>
          </xdr:spPr>
        </xdr:pic>
        <xdr:pic>
          <xdr:nvPicPr>
            <xdr:cNvPr id="5148" name="Picture 158"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436" y="245"/>
              <a:ext cx="34" cy="34"/>
            </a:xfrm>
            <a:prstGeom prst="rect">
              <a:avLst/>
            </a:prstGeom>
            <a:noFill/>
            <a:ln w="9525">
              <a:noFill/>
              <a:miter lim="800000"/>
              <a:headEnd/>
              <a:tailEnd/>
            </a:ln>
          </xdr:spPr>
        </xdr:pic>
        <xdr:pic>
          <xdr:nvPicPr>
            <xdr:cNvPr id="5149" name="Picture 159"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cstate="print"/>
            <a:srcRect/>
            <a:stretch>
              <a:fillRect/>
            </a:stretch>
          </xdr:blipFill>
          <xdr:spPr bwMode="auto">
            <a:xfrm>
              <a:off x="1471" y="245"/>
              <a:ext cx="34" cy="34"/>
            </a:xfrm>
            <a:prstGeom prst="rect">
              <a:avLst/>
            </a:prstGeom>
            <a:noFill/>
            <a:ln w="9525">
              <a:noFill/>
              <a:miter lim="800000"/>
              <a:headEnd/>
              <a:tailEnd/>
            </a:ln>
          </xdr:spPr>
        </xdr:pic>
      </xdr:grpSp>
      <xdr:grpSp>
        <xdr:nvGrpSpPr>
          <xdr:cNvPr id="5131" name="Group 160">
            <a:hlinkClick xmlns:r="http://schemas.openxmlformats.org/officeDocument/2006/relationships" r:id="rId14" tooltip="Write your review about this template"/>
          </xdr:cNvPr>
          <xdr:cNvGrpSpPr>
            <a:grpSpLocks/>
          </xdr:cNvGrpSpPr>
        </xdr:nvGrpSpPr>
        <xdr:grpSpPr bwMode="auto">
          <a:xfrm>
            <a:off x="972" y="87"/>
            <a:ext cx="320" cy="45"/>
            <a:chOff x="881" y="58"/>
            <a:chExt cx="320" cy="45"/>
          </a:xfrm>
        </xdr:grpSpPr>
        <xdr:pic>
          <xdr:nvPicPr>
            <xdr:cNvPr id="5140" name="Picture 161" descr="ratings"/>
            <xdr:cNvPicPr>
              <a:picLocks noChangeAspect="1" noChangeArrowheads="1"/>
            </xdr:cNvPicPr>
          </xdr:nvPicPr>
          <xdr:blipFill>
            <a:blip xmlns:r="http://schemas.openxmlformats.org/officeDocument/2006/relationships" r:embed="rId15" cstate="print"/>
            <a:srcRect/>
            <a:stretch>
              <a:fillRect/>
            </a:stretch>
          </xdr:blipFill>
          <xdr:spPr bwMode="auto">
            <a:xfrm>
              <a:off x="881" y="58"/>
              <a:ext cx="320" cy="45"/>
            </a:xfrm>
            <a:prstGeom prst="rect">
              <a:avLst/>
            </a:prstGeom>
            <a:noFill/>
            <a:ln w="9525">
              <a:noFill/>
              <a:miter lim="800000"/>
              <a:headEnd/>
              <a:tailEnd/>
            </a:ln>
          </xdr:spPr>
        </xdr:pic>
        <xdr:pic>
          <xdr:nvPicPr>
            <xdr:cNvPr id="5141" name="Picture 162" descr="stars"/>
            <xdr:cNvPicPr>
              <a:picLocks noChangeAspect="1" noChangeArrowheads="1"/>
            </xdr:cNvPicPr>
          </xdr:nvPicPr>
          <xdr:blipFill>
            <a:blip xmlns:r="http://schemas.openxmlformats.org/officeDocument/2006/relationships" r:embed="rId16" cstate="print"/>
            <a:srcRect/>
            <a:stretch>
              <a:fillRect/>
            </a:stretch>
          </xdr:blipFill>
          <xdr:spPr bwMode="auto">
            <a:xfrm>
              <a:off x="893" y="68"/>
              <a:ext cx="133" cy="25"/>
            </a:xfrm>
            <a:prstGeom prst="rect">
              <a:avLst/>
            </a:prstGeom>
            <a:noFill/>
            <a:ln w="9525">
              <a:noFill/>
              <a:miter lim="800000"/>
              <a:headEnd/>
              <a:tailEnd/>
            </a:ln>
          </xdr:spPr>
        </xdr:pic>
        <xdr:pic>
          <xdr:nvPicPr>
            <xdr:cNvPr id="5142" name="Picture 163" descr="write-your-review"/>
            <xdr:cNvPicPr>
              <a:picLocks noChangeAspect="1" noChangeArrowheads="1"/>
            </xdr:cNvPicPr>
          </xdr:nvPicPr>
          <xdr:blipFill>
            <a:blip xmlns:r="http://schemas.openxmlformats.org/officeDocument/2006/relationships" r:embed="rId17" cstate="print"/>
            <a:srcRect/>
            <a:stretch>
              <a:fillRect/>
            </a:stretch>
          </xdr:blipFill>
          <xdr:spPr bwMode="auto">
            <a:xfrm>
              <a:off x="1038" y="72"/>
              <a:ext cx="150" cy="20"/>
            </a:xfrm>
            <a:prstGeom prst="rect">
              <a:avLst/>
            </a:prstGeom>
            <a:noFill/>
            <a:ln w="9525">
              <a:noFill/>
              <a:miter lim="800000"/>
              <a:headEnd/>
              <a:tailEnd/>
            </a:ln>
          </xdr:spPr>
        </xdr:pic>
      </xdr:grpSp>
      <xdr:grpSp>
        <xdr:nvGrpSpPr>
          <xdr:cNvPr id="5132" name="Group 164">
            <a:hlinkClick xmlns:r="http://schemas.openxmlformats.org/officeDocument/2006/relationships" r:id="rId14" tooltip="Give a thumb-up to this free template on your social network"/>
          </xdr:cNvPr>
          <xdr:cNvGrpSpPr>
            <a:grpSpLocks/>
          </xdr:cNvGrpSpPr>
        </xdr:nvGrpSpPr>
        <xdr:grpSpPr bwMode="auto">
          <a:xfrm>
            <a:off x="972" y="138"/>
            <a:ext cx="320" cy="125"/>
            <a:chOff x="881" y="109"/>
            <a:chExt cx="320" cy="125"/>
          </a:xfrm>
        </xdr:grpSpPr>
        <xdr:pic>
          <xdr:nvPicPr>
            <xdr:cNvPr id="5136" name="Picture 165" descr="tumbs-up"/>
            <xdr:cNvPicPr>
              <a:picLocks noChangeAspect="1" noChangeArrowheads="1"/>
            </xdr:cNvPicPr>
          </xdr:nvPicPr>
          <xdr:blipFill>
            <a:blip xmlns:r="http://schemas.openxmlformats.org/officeDocument/2006/relationships" r:embed="rId18" cstate="print"/>
            <a:srcRect/>
            <a:stretch>
              <a:fillRect/>
            </a:stretch>
          </xdr:blipFill>
          <xdr:spPr bwMode="auto">
            <a:xfrm>
              <a:off x="881" y="109"/>
              <a:ext cx="320" cy="125"/>
            </a:xfrm>
            <a:prstGeom prst="rect">
              <a:avLst/>
            </a:prstGeom>
            <a:noFill/>
            <a:ln w="9525">
              <a:noFill/>
              <a:miter lim="800000"/>
              <a:headEnd/>
              <a:tailEnd/>
            </a:ln>
          </xdr:spPr>
        </xdr:pic>
        <xdr:sp macro="" textlink="">
          <xdr:nvSpPr>
            <xdr:cNvPr id="5137" name="Rectangle 166"/>
            <xdr:cNvSpPr>
              <a:spLocks noChangeArrowheads="1"/>
            </xdr:cNvSpPr>
          </xdr:nvSpPr>
          <xdr:spPr bwMode="auto">
            <a:xfrm>
              <a:off x="893" y="151"/>
              <a:ext cx="295" cy="77"/>
            </a:xfrm>
            <a:prstGeom prst="rect">
              <a:avLst/>
            </a:prstGeom>
            <a:solidFill>
              <a:srgbClr val="FFFFFF"/>
            </a:solidFill>
            <a:ln w="9525">
              <a:noFill/>
              <a:miter lim="800000"/>
              <a:headEnd/>
              <a:tailEnd/>
            </a:ln>
          </xdr:spPr>
        </xdr:sp>
        <xdr:pic>
          <xdr:nvPicPr>
            <xdr:cNvPr id="5138" name="Picture 167" descr="social_links"/>
            <xdr:cNvPicPr>
              <a:picLocks noChangeAspect="1" noChangeArrowheads="1"/>
            </xdr:cNvPicPr>
          </xdr:nvPicPr>
          <xdr:blipFill>
            <a:blip xmlns:r="http://schemas.openxmlformats.org/officeDocument/2006/relationships" r:embed="rId19" cstate="print"/>
            <a:srcRect/>
            <a:stretch>
              <a:fillRect/>
            </a:stretch>
          </xdr:blipFill>
          <xdr:spPr bwMode="auto">
            <a:xfrm>
              <a:off x="919" y="156"/>
              <a:ext cx="232" cy="71"/>
            </a:xfrm>
            <a:prstGeom prst="rect">
              <a:avLst/>
            </a:prstGeom>
            <a:noFill/>
            <a:ln w="9525">
              <a:noFill/>
              <a:miter lim="800000"/>
              <a:headEnd/>
              <a:tailEnd/>
            </a:ln>
          </xdr:spPr>
        </xdr:pic>
        <xdr:pic>
          <xdr:nvPicPr>
            <xdr:cNvPr id="5139" name="Picture 168" descr="thumb-up"/>
            <xdr:cNvPicPr>
              <a:picLocks noChangeAspect="1" noChangeArrowheads="1"/>
            </xdr:cNvPicPr>
          </xdr:nvPicPr>
          <xdr:blipFill>
            <a:blip xmlns:r="http://schemas.openxmlformats.org/officeDocument/2006/relationships" r:embed="rId20" cstate="print"/>
            <a:srcRect/>
            <a:stretch>
              <a:fillRect/>
            </a:stretch>
          </xdr:blipFill>
          <xdr:spPr bwMode="auto">
            <a:xfrm>
              <a:off x="893" y="115"/>
              <a:ext cx="240" cy="35"/>
            </a:xfrm>
            <a:prstGeom prst="rect">
              <a:avLst/>
            </a:prstGeom>
            <a:noFill/>
            <a:ln w="9525">
              <a:noFill/>
              <a:miter lim="800000"/>
              <a:headEnd/>
              <a:tailEnd/>
            </a:ln>
          </xdr:spPr>
        </xdr:pic>
      </xdr:grpSp>
      <xdr:sp macro="" textlink="">
        <xdr:nvSpPr>
          <xdr:cNvPr id="5289" name="Text Box 169"/>
          <xdr:cNvSpPr txBox="1">
            <a:spLocks noChangeArrowheads="1"/>
          </xdr:cNvSpPr>
        </xdr:nvSpPr>
        <xdr:spPr bwMode="auto">
          <a:xfrm>
            <a:off x="969" y="60"/>
            <a:ext cx="318" cy="21"/>
          </a:xfrm>
          <a:prstGeom prst="rect">
            <a:avLst/>
          </a:prstGeom>
          <a:noFill/>
          <a:ln>
            <a:noFill/>
          </a:ln>
          <a:extLst>
            <a:ext uri="{909E8E84-426E-40DD-AFC4-6F175D3DCCD1}"/>
            <a:ext uri="{91240B29-F687-4F45-9708-019B960494DF}"/>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 2013 Spreadsheet123 LTD All rights reserved</a:t>
            </a:r>
            <a:endParaRPr lang="en-GB"/>
          </a:p>
        </xdr:txBody>
      </xdr:sp>
      <xdr:pic>
        <xdr:nvPicPr>
          <xdr:cNvPr id="5134" name="Picture 196" descr="unlock">
            <a:hlinkClick xmlns:r="http://schemas.openxmlformats.org/officeDocument/2006/relationships" r:id="rId14" tooltip="Get Unlocked Version of Work Shift Schedule "/>
          </xdr:cNvPr>
          <xdr:cNvPicPr>
            <a:picLocks noChangeAspect="1" noChangeArrowheads="1"/>
          </xdr:cNvPicPr>
        </xdr:nvPicPr>
        <xdr:blipFill>
          <a:blip xmlns:r="http://schemas.openxmlformats.org/officeDocument/2006/relationships" r:embed="rId21" cstate="print"/>
          <a:srcRect/>
          <a:stretch>
            <a:fillRect/>
          </a:stretch>
        </xdr:blipFill>
        <xdr:spPr bwMode="auto">
          <a:xfrm>
            <a:off x="972" y="320"/>
            <a:ext cx="320" cy="50"/>
          </a:xfrm>
          <a:prstGeom prst="rect">
            <a:avLst/>
          </a:prstGeom>
          <a:noFill/>
          <a:ln w="9525">
            <a:noFill/>
            <a:miter lim="800000"/>
            <a:headEnd/>
            <a:tailEnd/>
          </a:ln>
        </xdr:spPr>
      </xdr:pic>
      <xdr:pic>
        <xdr:nvPicPr>
          <xdr:cNvPr id="5135" name="Picture 199" descr="price_tag"/>
          <xdr:cNvPicPr>
            <a:picLocks noChangeAspect="1" noChangeArrowheads="1"/>
          </xdr:cNvPicPr>
        </xdr:nvPicPr>
        <xdr:blipFill>
          <a:blip xmlns:r="http://schemas.openxmlformats.org/officeDocument/2006/relationships" r:embed="rId22" cstate="print"/>
          <a:srcRect/>
          <a:stretch>
            <a:fillRect/>
          </a:stretch>
        </xdr:blipFill>
        <xdr:spPr bwMode="auto">
          <a:xfrm>
            <a:off x="972" y="373"/>
            <a:ext cx="320" cy="15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47625</xdr:colOff>
      <xdr:row>0</xdr:row>
      <xdr:rowOff>47625</xdr:rowOff>
    </xdr:from>
    <xdr:to>
      <xdr:col>23</xdr:col>
      <xdr:colOff>76200</xdr:colOff>
      <xdr:row>24</xdr:row>
      <xdr:rowOff>142875</xdr:rowOff>
    </xdr:to>
    <xdr:grpSp>
      <xdr:nvGrpSpPr>
        <xdr:cNvPr id="6145" name="Group 229"/>
        <xdr:cNvGrpSpPr>
          <a:grpSpLocks/>
        </xdr:cNvGrpSpPr>
      </xdr:nvGrpSpPr>
      <xdr:grpSpPr bwMode="auto">
        <a:xfrm>
          <a:off x="12439650" y="47625"/>
          <a:ext cx="3076575" cy="4933950"/>
          <a:chOff x="969" y="5"/>
          <a:chExt cx="323" cy="518"/>
        </a:xfrm>
      </xdr:grpSpPr>
      <xdr:pic>
        <xdr:nvPicPr>
          <xdr:cNvPr id="6146" name="Picture 230"/>
          <xdr:cNvPicPr>
            <a:picLocks noChangeAspect="1" noChangeArrowheads="1"/>
          </xdr:cNvPicPr>
        </xdr:nvPicPr>
        <xdr:blipFill>
          <a:blip xmlns:r="http://schemas.openxmlformats.org/officeDocument/2006/relationships" r:embed="rId1" cstate="print"/>
          <a:srcRect/>
          <a:stretch>
            <a:fillRect/>
          </a:stretch>
        </xdr:blipFill>
        <xdr:spPr bwMode="auto">
          <a:xfrm>
            <a:off x="971" y="5"/>
            <a:ext cx="212" cy="49"/>
          </a:xfrm>
          <a:prstGeom prst="rect">
            <a:avLst/>
          </a:prstGeom>
          <a:noFill/>
          <a:ln w="9525">
            <a:noFill/>
            <a:miter lim="800000"/>
            <a:headEnd/>
            <a:tailEnd/>
          </a:ln>
        </xdr:spPr>
      </xdr:pic>
      <xdr:grpSp>
        <xdr:nvGrpSpPr>
          <xdr:cNvPr id="6147" name="Group 231"/>
          <xdr:cNvGrpSpPr>
            <a:grpSpLocks/>
          </xdr:cNvGrpSpPr>
        </xdr:nvGrpSpPr>
        <xdr:grpSpPr bwMode="auto">
          <a:xfrm>
            <a:off x="972" y="269"/>
            <a:ext cx="320" cy="45"/>
            <a:chOff x="1204" y="240"/>
            <a:chExt cx="320" cy="45"/>
          </a:xfrm>
        </xdr:grpSpPr>
        <xdr:pic>
          <xdr:nvPicPr>
            <xdr:cNvPr id="6160" name="Picture 232" descr="follow-us"/>
            <xdr:cNvPicPr>
              <a:picLocks noChangeAspect="1" noChangeArrowheads="1"/>
            </xdr:cNvPicPr>
          </xdr:nvPicPr>
          <xdr:blipFill>
            <a:blip xmlns:r="http://schemas.openxmlformats.org/officeDocument/2006/relationships" r:embed="rId2" cstate="print"/>
            <a:srcRect/>
            <a:stretch>
              <a:fillRect/>
            </a:stretch>
          </xdr:blipFill>
          <xdr:spPr bwMode="auto">
            <a:xfrm>
              <a:off x="1204" y="240"/>
              <a:ext cx="320" cy="45"/>
            </a:xfrm>
            <a:prstGeom prst="rect">
              <a:avLst/>
            </a:prstGeom>
            <a:noFill/>
            <a:ln w="9525">
              <a:noFill/>
              <a:miter lim="800000"/>
              <a:headEnd/>
              <a:tailEnd/>
            </a:ln>
          </xdr:spPr>
        </xdr:pic>
        <xdr:pic>
          <xdr:nvPicPr>
            <xdr:cNvPr id="6161" name="Picture 233" descr="follow-us"/>
            <xdr:cNvPicPr>
              <a:picLocks noChangeAspect="1" noChangeArrowheads="1"/>
            </xdr:cNvPicPr>
          </xdr:nvPicPr>
          <xdr:blipFill>
            <a:blip xmlns:r="http://schemas.openxmlformats.org/officeDocument/2006/relationships" r:embed="rId3" cstate="print"/>
            <a:srcRect/>
            <a:stretch>
              <a:fillRect/>
            </a:stretch>
          </xdr:blipFill>
          <xdr:spPr bwMode="auto">
            <a:xfrm>
              <a:off x="1214" y="252"/>
              <a:ext cx="85" cy="20"/>
            </a:xfrm>
            <a:prstGeom prst="rect">
              <a:avLst/>
            </a:prstGeom>
            <a:noFill/>
            <a:ln w="9525">
              <a:noFill/>
              <a:miter lim="800000"/>
              <a:headEnd/>
              <a:tailEnd/>
            </a:ln>
          </xdr:spPr>
        </xdr:pic>
        <xdr:pic>
          <xdr:nvPicPr>
            <xdr:cNvPr id="6162" name="Picture 234"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cstate="print"/>
            <a:srcRect/>
            <a:stretch>
              <a:fillRect/>
            </a:stretch>
          </xdr:blipFill>
          <xdr:spPr bwMode="auto">
            <a:xfrm>
              <a:off x="1334" y="245"/>
              <a:ext cx="34" cy="34"/>
            </a:xfrm>
            <a:prstGeom prst="rect">
              <a:avLst/>
            </a:prstGeom>
            <a:noFill/>
            <a:ln w="9525">
              <a:noFill/>
              <a:miter lim="800000"/>
              <a:headEnd/>
              <a:tailEnd/>
            </a:ln>
          </xdr:spPr>
        </xdr:pic>
        <xdr:pic>
          <xdr:nvPicPr>
            <xdr:cNvPr id="6163" name="Picture 235"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cstate="print"/>
            <a:srcRect/>
            <a:stretch>
              <a:fillRect/>
            </a:stretch>
          </xdr:blipFill>
          <xdr:spPr bwMode="auto">
            <a:xfrm>
              <a:off x="1368" y="245"/>
              <a:ext cx="34" cy="34"/>
            </a:xfrm>
            <a:prstGeom prst="rect">
              <a:avLst/>
            </a:prstGeom>
            <a:noFill/>
            <a:ln w="9525">
              <a:noFill/>
              <a:miter lim="800000"/>
              <a:headEnd/>
              <a:tailEnd/>
            </a:ln>
          </xdr:spPr>
        </xdr:pic>
        <xdr:pic>
          <xdr:nvPicPr>
            <xdr:cNvPr id="6164" name="Picture 236"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cstate="print"/>
            <a:srcRect/>
            <a:stretch>
              <a:fillRect/>
            </a:stretch>
          </xdr:blipFill>
          <xdr:spPr bwMode="auto">
            <a:xfrm>
              <a:off x="1402" y="245"/>
              <a:ext cx="34" cy="34"/>
            </a:xfrm>
            <a:prstGeom prst="rect">
              <a:avLst/>
            </a:prstGeom>
            <a:noFill/>
            <a:ln w="9525">
              <a:noFill/>
              <a:miter lim="800000"/>
              <a:headEnd/>
              <a:tailEnd/>
            </a:ln>
          </xdr:spPr>
        </xdr:pic>
        <xdr:pic>
          <xdr:nvPicPr>
            <xdr:cNvPr id="6165" name="Picture 237"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436" y="245"/>
              <a:ext cx="34" cy="34"/>
            </a:xfrm>
            <a:prstGeom prst="rect">
              <a:avLst/>
            </a:prstGeom>
            <a:noFill/>
            <a:ln w="9525">
              <a:noFill/>
              <a:miter lim="800000"/>
              <a:headEnd/>
              <a:tailEnd/>
            </a:ln>
          </xdr:spPr>
        </xdr:pic>
        <xdr:pic>
          <xdr:nvPicPr>
            <xdr:cNvPr id="6166" name="Picture 238"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cstate="print"/>
            <a:srcRect/>
            <a:stretch>
              <a:fillRect/>
            </a:stretch>
          </xdr:blipFill>
          <xdr:spPr bwMode="auto">
            <a:xfrm>
              <a:off x="1471" y="245"/>
              <a:ext cx="34" cy="34"/>
            </a:xfrm>
            <a:prstGeom prst="rect">
              <a:avLst/>
            </a:prstGeom>
            <a:noFill/>
            <a:ln w="9525">
              <a:noFill/>
              <a:miter lim="800000"/>
              <a:headEnd/>
              <a:tailEnd/>
            </a:ln>
          </xdr:spPr>
        </xdr:pic>
      </xdr:grpSp>
      <xdr:grpSp>
        <xdr:nvGrpSpPr>
          <xdr:cNvPr id="6148" name="Group 239">
            <a:hlinkClick xmlns:r="http://schemas.openxmlformats.org/officeDocument/2006/relationships" r:id="rId14" tooltip="Write your review about this template"/>
          </xdr:cNvPr>
          <xdr:cNvGrpSpPr>
            <a:grpSpLocks/>
          </xdr:cNvGrpSpPr>
        </xdr:nvGrpSpPr>
        <xdr:grpSpPr bwMode="auto">
          <a:xfrm>
            <a:off x="972" y="87"/>
            <a:ext cx="320" cy="45"/>
            <a:chOff x="881" y="58"/>
            <a:chExt cx="320" cy="45"/>
          </a:xfrm>
        </xdr:grpSpPr>
        <xdr:pic>
          <xdr:nvPicPr>
            <xdr:cNvPr id="6157" name="Picture 240" descr="ratings"/>
            <xdr:cNvPicPr>
              <a:picLocks noChangeAspect="1" noChangeArrowheads="1"/>
            </xdr:cNvPicPr>
          </xdr:nvPicPr>
          <xdr:blipFill>
            <a:blip xmlns:r="http://schemas.openxmlformats.org/officeDocument/2006/relationships" r:embed="rId15" cstate="print"/>
            <a:srcRect/>
            <a:stretch>
              <a:fillRect/>
            </a:stretch>
          </xdr:blipFill>
          <xdr:spPr bwMode="auto">
            <a:xfrm>
              <a:off x="881" y="58"/>
              <a:ext cx="320" cy="45"/>
            </a:xfrm>
            <a:prstGeom prst="rect">
              <a:avLst/>
            </a:prstGeom>
            <a:noFill/>
            <a:ln w="9525">
              <a:noFill/>
              <a:miter lim="800000"/>
              <a:headEnd/>
              <a:tailEnd/>
            </a:ln>
          </xdr:spPr>
        </xdr:pic>
        <xdr:pic>
          <xdr:nvPicPr>
            <xdr:cNvPr id="6158" name="Picture 241" descr="stars"/>
            <xdr:cNvPicPr>
              <a:picLocks noChangeAspect="1" noChangeArrowheads="1"/>
            </xdr:cNvPicPr>
          </xdr:nvPicPr>
          <xdr:blipFill>
            <a:blip xmlns:r="http://schemas.openxmlformats.org/officeDocument/2006/relationships" r:embed="rId16" cstate="print"/>
            <a:srcRect/>
            <a:stretch>
              <a:fillRect/>
            </a:stretch>
          </xdr:blipFill>
          <xdr:spPr bwMode="auto">
            <a:xfrm>
              <a:off x="893" y="68"/>
              <a:ext cx="133" cy="25"/>
            </a:xfrm>
            <a:prstGeom prst="rect">
              <a:avLst/>
            </a:prstGeom>
            <a:noFill/>
            <a:ln w="9525">
              <a:noFill/>
              <a:miter lim="800000"/>
              <a:headEnd/>
              <a:tailEnd/>
            </a:ln>
          </xdr:spPr>
        </xdr:pic>
        <xdr:pic>
          <xdr:nvPicPr>
            <xdr:cNvPr id="6159" name="Picture 242" descr="write-your-review"/>
            <xdr:cNvPicPr>
              <a:picLocks noChangeAspect="1" noChangeArrowheads="1"/>
            </xdr:cNvPicPr>
          </xdr:nvPicPr>
          <xdr:blipFill>
            <a:blip xmlns:r="http://schemas.openxmlformats.org/officeDocument/2006/relationships" r:embed="rId17" cstate="print"/>
            <a:srcRect/>
            <a:stretch>
              <a:fillRect/>
            </a:stretch>
          </xdr:blipFill>
          <xdr:spPr bwMode="auto">
            <a:xfrm>
              <a:off x="1038" y="72"/>
              <a:ext cx="150" cy="20"/>
            </a:xfrm>
            <a:prstGeom prst="rect">
              <a:avLst/>
            </a:prstGeom>
            <a:noFill/>
            <a:ln w="9525">
              <a:noFill/>
              <a:miter lim="800000"/>
              <a:headEnd/>
              <a:tailEnd/>
            </a:ln>
          </xdr:spPr>
        </xdr:pic>
      </xdr:grpSp>
      <xdr:grpSp>
        <xdr:nvGrpSpPr>
          <xdr:cNvPr id="6149" name="Group 243">
            <a:hlinkClick xmlns:r="http://schemas.openxmlformats.org/officeDocument/2006/relationships" r:id="rId14" tooltip="Give a thumb-up to this free template on your social network"/>
          </xdr:cNvPr>
          <xdr:cNvGrpSpPr>
            <a:grpSpLocks/>
          </xdr:cNvGrpSpPr>
        </xdr:nvGrpSpPr>
        <xdr:grpSpPr bwMode="auto">
          <a:xfrm>
            <a:off x="972" y="138"/>
            <a:ext cx="320" cy="125"/>
            <a:chOff x="881" y="109"/>
            <a:chExt cx="320" cy="125"/>
          </a:xfrm>
        </xdr:grpSpPr>
        <xdr:pic>
          <xdr:nvPicPr>
            <xdr:cNvPr id="6153" name="Picture 244" descr="tumbs-up"/>
            <xdr:cNvPicPr>
              <a:picLocks noChangeAspect="1" noChangeArrowheads="1"/>
            </xdr:cNvPicPr>
          </xdr:nvPicPr>
          <xdr:blipFill>
            <a:blip xmlns:r="http://schemas.openxmlformats.org/officeDocument/2006/relationships" r:embed="rId18" cstate="print"/>
            <a:srcRect/>
            <a:stretch>
              <a:fillRect/>
            </a:stretch>
          </xdr:blipFill>
          <xdr:spPr bwMode="auto">
            <a:xfrm>
              <a:off x="881" y="109"/>
              <a:ext cx="320" cy="125"/>
            </a:xfrm>
            <a:prstGeom prst="rect">
              <a:avLst/>
            </a:prstGeom>
            <a:noFill/>
            <a:ln w="9525">
              <a:noFill/>
              <a:miter lim="800000"/>
              <a:headEnd/>
              <a:tailEnd/>
            </a:ln>
          </xdr:spPr>
        </xdr:pic>
        <xdr:sp macro="" textlink="">
          <xdr:nvSpPr>
            <xdr:cNvPr id="6154" name="Rectangle 245"/>
            <xdr:cNvSpPr>
              <a:spLocks noChangeArrowheads="1"/>
            </xdr:cNvSpPr>
          </xdr:nvSpPr>
          <xdr:spPr bwMode="auto">
            <a:xfrm>
              <a:off x="893" y="151"/>
              <a:ext cx="295" cy="77"/>
            </a:xfrm>
            <a:prstGeom prst="rect">
              <a:avLst/>
            </a:prstGeom>
            <a:solidFill>
              <a:srgbClr val="FFFFFF"/>
            </a:solidFill>
            <a:ln w="9525">
              <a:noFill/>
              <a:miter lim="800000"/>
              <a:headEnd/>
              <a:tailEnd/>
            </a:ln>
          </xdr:spPr>
        </xdr:sp>
        <xdr:pic>
          <xdr:nvPicPr>
            <xdr:cNvPr id="6155" name="Picture 246" descr="social_links"/>
            <xdr:cNvPicPr>
              <a:picLocks noChangeAspect="1" noChangeArrowheads="1"/>
            </xdr:cNvPicPr>
          </xdr:nvPicPr>
          <xdr:blipFill>
            <a:blip xmlns:r="http://schemas.openxmlformats.org/officeDocument/2006/relationships" r:embed="rId19" cstate="print"/>
            <a:srcRect/>
            <a:stretch>
              <a:fillRect/>
            </a:stretch>
          </xdr:blipFill>
          <xdr:spPr bwMode="auto">
            <a:xfrm>
              <a:off x="919" y="156"/>
              <a:ext cx="232" cy="71"/>
            </a:xfrm>
            <a:prstGeom prst="rect">
              <a:avLst/>
            </a:prstGeom>
            <a:noFill/>
            <a:ln w="9525">
              <a:noFill/>
              <a:miter lim="800000"/>
              <a:headEnd/>
              <a:tailEnd/>
            </a:ln>
          </xdr:spPr>
        </xdr:pic>
        <xdr:pic>
          <xdr:nvPicPr>
            <xdr:cNvPr id="6156" name="Picture 247" descr="thumb-up"/>
            <xdr:cNvPicPr>
              <a:picLocks noChangeAspect="1" noChangeArrowheads="1"/>
            </xdr:cNvPicPr>
          </xdr:nvPicPr>
          <xdr:blipFill>
            <a:blip xmlns:r="http://schemas.openxmlformats.org/officeDocument/2006/relationships" r:embed="rId20" cstate="print"/>
            <a:srcRect/>
            <a:stretch>
              <a:fillRect/>
            </a:stretch>
          </xdr:blipFill>
          <xdr:spPr bwMode="auto">
            <a:xfrm>
              <a:off x="893" y="115"/>
              <a:ext cx="240" cy="35"/>
            </a:xfrm>
            <a:prstGeom prst="rect">
              <a:avLst/>
            </a:prstGeom>
            <a:noFill/>
            <a:ln w="9525">
              <a:noFill/>
              <a:miter lim="800000"/>
              <a:headEnd/>
              <a:tailEnd/>
            </a:ln>
          </xdr:spPr>
        </xdr:pic>
      </xdr:grpSp>
      <xdr:sp macro="" textlink="">
        <xdr:nvSpPr>
          <xdr:cNvPr id="6392" name="Text Box 248"/>
          <xdr:cNvSpPr txBox="1">
            <a:spLocks noChangeArrowheads="1"/>
          </xdr:cNvSpPr>
        </xdr:nvSpPr>
        <xdr:spPr bwMode="auto">
          <a:xfrm>
            <a:off x="969" y="60"/>
            <a:ext cx="318" cy="21"/>
          </a:xfrm>
          <a:prstGeom prst="rect">
            <a:avLst/>
          </a:prstGeom>
          <a:noFill/>
          <a:ln>
            <a:noFill/>
          </a:ln>
          <a:extLst>
            <a:ext uri="{909E8E84-426E-40DD-AFC4-6F175D3DCCD1}"/>
            <a:ext uri="{91240B29-F687-4F45-9708-019B960494DF}"/>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 2013 Spreadsheet123 LTD All rights reserved</a:t>
            </a:r>
            <a:endParaRPr lang="en-GB"/>
          </a:p>
        </xdr:txBody>
      </xdr:sp>
      <xdr:pic>
        <xdr:nvPicPr>
          <xdr:cNvPr id="6151" name="Picture 249" descr="unlock">
            <a:hlinkClick xmlns:r="http://schemas.openxmlformats.org/officeDocument/2006/relationships" r:id="rId14" tooltip="Get Unlocked Version of Work Shift Schedule "/>
          </xdr:cNvPr>
          <xdr:cNvPicPr>
            <a:picLocks noChangeAspect="1" noChangeArrowheads="1"/>
          </xdr:cNvPicPr>
        </xdr:nvPicPr>
        <xdr:blipFill>
          <a:blip xmlns:r="http://schemas.openxmlformats.org/officeDocument/2006/relationships" r:embed="rId21" cstate="print"/>
          <a:srcRect/>
          <a:stretch>
            <a:fillRect/>
          </a:stretch>
        </xdr:blipFill>
        <xdr:spPr bwMode="auto">
          <a:xfrm>
            <a:off x="972" y="320"/>
            <a:ext cx="320" cy="50"/>
          </a:xfrm>
          <a:prstGeom prst="rect">
            <a:avLst/>
          </a:prstGeom>
          <a:noFill/>
          <a:ln w="9525">
            <a:noFill/>
            <a:miter lim="800000"/>
            <a:headEnd/>
            <a:tailEnd/>
          </a:ln>
        </xdr:spPr>
      </xdr:pic>
      <xdr:pic>
        <xdr:nvPicPr>
          <xdr:cNvPr id="6152" name="Picture 250" descr="price_tag"/>
          <xdr:cNvPicPr>
            <a:picLocks noChangeAspect="1" noChangeArrowheads="1"/>
          </xdr:cNvPicPr>
        </xdr:nvPicPr>
        <xdr:blipFill>
          <a:blip xmlns:r="http://schemas.openxmlformats.org/officeDocument/2006/relationships" r:embed="rId22" cstate="print"/>
          <a:srcRect/>
          <a:stretch>
            <a:fillRect/>
          </a:stretch>
        </xdr:blipFill>
        <xdr:spPr bwMode="auto">
          <a:xfrm>
            <a:off x="972" y="373"/>
            <a:ext cx="320" cy="150"/>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28</xdr:row>
      <xdr:rowOff>114300</xdr:rowOff>
    </xdr:from>
    <xdr:to>
      <xdr:col>2</xdr:col>
      <xdr:colOff>9525</xdr:colOff>
      <xdr:row>31</xdr:row>
      <xdr:rowOff>95250</xdr:rowOff>
    </xdr:to>
    <xdr:pic>
      <xdr:nvPicPr>
        <xdr:cNvPr id="3074" name="Picture 133" descr="2213702_f260"/>
        <xdr:cNvPicPr>
          <a:picLocks noChangeAspect="1" noChangeArrowheads="1"/>
        </xdr:cNvPicPr>
      </xdr:nvPicPr>
      <xdr:blipFill>
        <a:blip xmlns:r="http://schemas.openxmlformats.org/officeDocument/2006/relationships" r:embed="rId1" cstate="print"/>
        <a:srcRect/>
        <a:stretch>
          <a:fillRect/>
        </a:stretch>
      </xdr:blipFill>
      <xdr:spPr bwMode="auto">
        <a:xfrm>
          <a:off x="0" y="5838825"/>
          <a:ext cx="542925" cy="552450"/>
        </a:xfrm>
        <a:prstGeom prst="rect">
          <a:avLst/>
        </a:prstGeom>
        <a:noFill/>
        <a:ln w="9525">
          <a:noFill/>
          <a:miter lim="800000"/>
          <a:headEnd/>
          <a:tailEnd/>
        </a:ln>
      </xdr:spPr>
    </xdr:pic>
    <xdr:clientData/>
  </xdr:twoCellAnchor>
  <xdr:twoCellAnchor>
    <xdr:from>
      <xdr:col>9</xdr:col>
      <xdr:colOff>38100</xdr:colOff>
      <xdr:row>0</xdr:row>
      <xdr:rowOff>47625</xdr:rowOff>
    </xdr:from>
    <xdr:to>
      <xdr:col>14</xdr:col>
      <xdr:colOff>66675</xdr:colOff>
      <xdr:row>24</xdr:row>
      <xdr:rowOff>19050</xdr:rowOff>
    </xdr:to>
    <xdr:grpSp>
      <xdr:nvGrpSpPr>
        <xdr:cNvPr id="3075" name="Group 154"/>
        <xdr:cNvGrpSpPr>
          <a:grpSpLocks/>
        </xdr:cNvGrpSpPr>
      </xdr:nvGrpSpPr>
      <xdr:grpSpPr bwMode="auto">
        <a:xfrm>
          <a:off x="4981575" y="47625"/>
          <a:ext cx="3076575" cy="4933950"/>
          <a:chOff x="969" y="5"/>
          <a:chExt cx="323" cy="518"/>
        </a:xfrm>
      </xdr:grpSpPr>
      <xdr:pic>
        <xdr:nvPicPr>
          <xdr:cNvPr id="3076" name="Picture 155"/>
          <xdr:cNvPicPr>
            <a:picLocks noChangeAspect="1" noChangeArrowheads="1"/>
          </xdr:cNvPicPr>
        </xdr:nvPicPr>
        <xdr:blipFill>
          <a:blip xmlns:r="http://schemas.openxmlformats.org/officeDocument/2006/relationships" r:embed="rId2" cstate="print"/>
          <a:srcRect/>
          <a:stretch>
            <a:fillRect/>
          </a:stretch>
        </xdr:blipFill>
        <xdr:spPr bwMode="auto">
          <a:xfrm>
            <a:off x="971" y="5"/>
            <a:ext cx="212" cy="49"/>
          </a:xfrm>
          <a:prstGeom prst="rect">
            <a:avLst/>
          </a:prstGeom>
          <a:noFill/>
          <a:ln w="9525">
            <a:noFill/>
            <a:miter lim="800000"/>
            <a:headEnd/>
            <a:tailEnd/>
          </a:ln>
        </xdr:spPr>
      </xdr:pic>
      <xdr:grpSp>
        <xdr:nvGrpSpPr>
          <xdr:cNvPr id="3077" name="Group 156"/>
          <xdr:cNvGrpSpPr>
            <a:grpSpLocks/>
          </xdr:cNvGrpSpPr>
        </xdr:nvGrpSpPr>
        <xdr:grpSpPr bwMode="auto">
          <a:xfrm>
            <a:off x="972" y="269"/>
            <a:ext cx="320" cy="45"/>
            <a:chOff x="1204" y="240"/>
            <a:chExt cx="320" cy="45"/>
          </a:xfrm>
        </xdr:grpSpPr>
        <xdr:pic>
          <xdr:nvPicPr>
            <xdr:cNvPr id="3090" name="Picture 157" descr="follow-us"/>
            <xdr:cNvPicPr>
              <a:picLocks noChangeAspect="1" noChangeArrowheads="1"/>
            </xdr:cNvPicPr>
          </xdr:nvPicPr>
          <xdr:blipFill>
            <a:blip xmlns:r="http://schemas.openxmlformats.org/officeDocument/2006/relationships" r:embed="rId3" cstate="print"/>
            <a:srcRect/>
            <a:stretch>
              <a:fillRect/>
            </a:stretch>
          </xdr:blipFill>
          <xdr:spPr bwMode="auto">
            <a:xfrm>
              <a:off x="1204" y="240"/>
              <a:ext cx="320" cy="45"/>
            </a:xfrm>
            <a:prstGeom prst="rect">
              <a:avLst/>
            </a:prstGeom>
            <a:noFill/>
            <a:ln w="9525">
              <a:noFill/>
              <a:miter lim="800000"/>
              <a:headEnd/>
              <a:tailEnd/>
            </a:ln>
          </xdr:spPr>
        </xdr:pic>
        <xdr:pic>
          <xdr:nvPicPr>
            <xdr:cNvPr id="3091" name="Picture 158" descr="follow-us"/>
            <xdr:cNvPicPr>
              <a:picLocks noChangeAspect="1" noChangeArrowheads="1"/>
            </xdr:cNvPicPr>
          </xdr:nvPicPr>
          <xdr:blipFill>
            <a:blip xmlns:r="http://schemas.openxmlformats.org/officeDocument/2006/relationships" r:embed="rId4" cstate="print"/>
            <a:srcRect/>
            <a:stretch>
              <a:fillRect/>
            </a:stretch>
          </xdr:blipFill>
          <xdr:spPr bwMode="auto">
            <a:xfrm>
              <a:off x="1214" y="252"/>
              <a:ext cx="85" cy="20"/>
            </a:xfrm>
            <a:prstGeom prst="rect">
              <a:avLst/>
            </a:prstGeom>
            <a:noFill/>
            <a:ln w="9525">
              <a:noFill/>
              <a:miter lim="800000"/>
              <a:headEnd/>
              <a:tailEnd/>
            </a:ln>
          </xdr:spPr>
        </xdr:pic>
        <xdr:pic>
          <xdr:nvPicPr>
            <xdr:cNvPr id="3092" name="Picture 159" descr="linked-in">
              <a:hlinkClick xmlns:r="http://schemas.openxmlformats.org/officeDocument/2006/relationships" r:id="rId5" tooltip="Follow us on LinkedIN"/>
            </xdr:cNvPr>
            <xdr:cNvPicPr>
              <a:picLocks noChangeAspect="1" noChangeArrowheads="1"/>
            </xdr:cNvPicPr>
          </xdr:nvPicPr>
          <xdr:blipFill>
            <a:blip xmlns:r="http://schemas.openxmlformats.org/officeDocument/2006/relationships" r:embed="rId6" cstate="print"/>
            <a:srcRect/>
            <a:stretch>
              <a:fillRect/>
            </a:stretch>
          </xdr:blipFill>
          <xdr:spPr bwMode="auto">
            <a:xfrm>
              <a:off x="1334" y="245"/>
              <a:ext cx="34" cy="34"/>
            </a:xfrm>
            <a:prstGeom prst="rect">
              <a:avLst/>
            </a:prstGeom>
            <a:noFill/>
            <a:ln w="9525">
              <a:noFill/>
              <a:miter lim="800000"/>
              <a:headEnd/>
              <a:tailEnd/>
            </a:ln>
          </xdr:spPr>
        </xdr:pic>
        <xdr:pic>
          <xdr:nvPicPr>
            <xdr:cNvPr id="3093" name="Picture 160" descr="gplus">
              <a:hlinkClick xmlns:r="http://schemas.openxmlformats.org/officeDocument/2006/relationships" r:id="rId7" tooltip="Add us to your circles on Google plus"/>
            </xdr:cNvPr>
            <xdr:cNvPicPr>
              <a:picLocks noChangeAspect="1" noChangeArrowheads="1"/>
            </xdr:cNvPicPr>
          </xdr:nvPicPr>
          <xdr:blipFill>
            <a:blip xmlns:r="http://schemas.openxmlformats.org/officeDocument/2006/relationships" r:embed="rId8" cstate="print"/>
            <a:srcRect/>
            <a:stretch>
              <a:fillRect/>
            </a:stretch>
          </xdr:blipFill>
          <xdr:spPr bwMode="auto">
            <a:xfrm>
              <a:off x="1368" y="245"/>
              <a:ext cx="34" cy="34"/>
            </a:xfrm>
            <a:prstGeom prst="rect">
              <a:avLst/>
            </a:prstGeom>
            <a:noFill/>
            <a:ln w="9525">
              <a:noFill/>
              <a:miter lim="800000"/>
              <a:headEnd/>
              <a:tailEnd/>
            </a:ln>
          </xdr:spPr>
        </xdr:pic>
        <xdr:pic>
          <xdr:nvPicPr>
            <xdr:cNvPr id="3094" name="Picture 161" descr="facebook1">
              <a:hlinkClick xmlns:r="http://schemas.openxmlformats.org/officeDocument/2006/relationships" r:id="rId9" tooltip="Become a fan on Facebook"/>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402" y="245"/>
              <a:ext cx="34" cy="34"/>
            </a:xfrm>
            <a:prstGeom prst="rect">
              <a:avLst/>
            </a:prstGeom>
            <a:noFill/>
            <a:ln w="9525">
              <a:noFill/>
              <a:miter lim="800000"/>
              <a:headEnd/>
              <a:tailEnd/>
            </a:ln>
          </xdr:spPr>
        </xdr:pic>
        <xdr:pic>
          <xdr:nvPicPr>
            <xdr:cNvPr id="3095" name="Picture 162" descr="pinterest1">
              <a:hlinkClick xmlns:r="http://schemas.openxmlformats.org/officeDocument/2006/relationships" r:id="rId11" tooltip="Follow us on Pintere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436" y="245"/>
              <a:ext cx="34" cy="34"/>
            </a:xfrm>
            <a:prstGeom prst="rect">
              <a:avLst/>
            </a:prstGeom>
            <a:noFill/>
            <a:ln w="9525">
              <a:noFill/>
              <a:miter lim="800000"/>
              <a:headEnd/>
              <a:tailEnd/>
            </a:ln>
          </xdr:spPr>
        </xdr:pic>
        <xdr:pic>
          <xdr:nvPicPr>
            <xdr:cNvPr id="3096" name="Picture 163" descr="twitter1">
              <a:hlinkClick xmlns:r="http://schemas.openxmlformats.org/officeDocument/2006/relationships" r:id="rId13" tooltip="Follow us on Twitter"/>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471" y="245"/>
              <a:ext cx="34" cy="34"/>
            </a:xfrm>
            <a:prstGeom prst="rect">
              <a:avLst/>
            </a:prstGeom>
            <a:noFill/>
            <a:ln w="9525">
              <a:noFill/>
              <a:miter lim="800000"/>
              <a:headEnd/>
              <a:tailEnd/>
            </a:ln>
          </xdr:spPr>
        </xdr:pic>
      </xdr:grpSp>
      <xdr:grpSp>
        <xdr:nvGrpSpPr>
          <xdr:cNvPr id="3078" name="Group 164">
            <a:hlinkClick xmlns:r="http://schemas.openxmlformats.org/officeDocument/2006/relationships" r:id="rId15" tooltip="Write your review about this template"/>
          </xdr:cNvPr>
          <xdr:cNvGrpSpPr>
            <a:grpSpLocks/>
          </xdr:cNvGrpSpPr>
        </xdr:nvGrpSpPr>
        <xdr:grpSpPr bwMode="auto">
          <a:xfrm>
            <a:off x="972" y="87"/>
            <a:ext cx="320" cy="45"/>
            <a:chOff x="881" y="58"/>
            <a:chExt cx="320" cy="45"/>
          </a:xfrm>
        </xdr:grpSpPr>
        <xdr:pic>
          <xdr:nvPicPr>
            <xdr:cNvPr id="3087" name="Picture 165" descr="ratings"/>
            <xdr:cNvPicPr>
              <a:picLocks noChangeAspect="1" noChangeArrowheads="1"/>
            </xdr:cNvPicPr>
          </xdr:nvPicPr>
          <xdr:blipFill>
            <a:blip xmlns:r="http://schemas.openxmlformats.org/officeDocument/2006/relationships" r:embed="rId16" cstate="print"/>
            <a:srcRect/>
            <a:stretch>
              <a:fillRect/>
            </a:stretch>
          </xdr:blipFill>
          <xdr:spPr bwMode="auto">
            <a:xfrm>
              <a:off x="881" y="58"/>
              <a:ext cx="320" cy="45"/>
            </a:xfrm>
            <a:prstGeom prst="rect">
              <a:avLst/>
            </a:prstGeom>
            <a:noFill/>
            <a:ln w="9525">
              <a:noFill/>
              <a:miter lim="800000"/>
              <a:headEnd/>
              <a:tailEnd/>
            </a:ln>
          </xdr:spPr>
        </xdr:pic>
        <xdr:pic>
          <xdr:nvPicPr>
            <xdr:cNvPr id="3088" name="Picture 166" descr="stars"/>
            <xdr:cNvPicPr>
              <a:picLocks noChangeAspect="1" noChangeArrowheads="1"/>
            </xdr:cNvPicPr>
          </xdr:nvPicPr>
          <xdr:blipFill>
            <a:blip xmlns:r="http://schemas.openxmlformats.org/officeDocument/2006/relationships" r:embed="rId17" cstate="print"/>
            <a:srcRect/>
            <a:stretch>
              <a:fillRect/>
            </a:stretch>
          </xdr:blipFill>
          <xdr:spPr bwMode="auto">
            <a:xfrm>
              <a:off x="893" y="68"/>
              <a:ext cx="133" cy="25"/>
            </a:xfrm>
            <a:prstGeom prst="rect">
              <a:avLst/>
            </a:prstGeom>
            <a:noFill/>
            <a:ln w="9525">
              <a:noFill/>
              <a:miter lim="800000"/>
              <a:headEnd/>
              <a:tailEnd/>
            </a:ln>
          </xdr:spPr>
        </xdr:pic>
        <xdr:pic>
          <xdr:nvPicPr>
            <xdr:cNvPr id="3089" name="Picture 167" descr="write-your-review"/>
            <xdr:cNvPicPr>
              <a:picLocks noChangeAspect="1" noChangeArrowheads="1"/>
            </xdr:cNvPicPr>
          </xdr:nvPicPr>
          <xdr:blipFill>
            <a:blip xmlns:r="http://schemas.openxmlformats.org/officeDocument/2006/relationships" r:embed="rId18" cstate="print"/>
            <a:srcRect/>
            <a:stretch>
              <a:fillRect/>
            </a:stretch>
          </xdr:blipFill>
          <xdr:spPr bwMode="auto">
            <a:xfrm>
              <a:off x="1038" y="72"/>
              <a:ext cx="150" cy="20"/>
            </a:xfrm>
            <a:prstGeom prst="rect">
              <a:avLst/>
            </a:prstGeom>
            <a:noFill/>
            <a:ln w="9525">
              <a:noFill/>
              <a:miter lim="800000"/>
              <a:headEnd/>
              <a:tailEnd/>
            </a:ln>
          </xdr:spPr>
        </xdr:pic>
      </xdr:grpSp>
      <xdr:grpSp>
        <xdr:nvGrpSpPr>
          <xdr:cNvPr id="3079" name="Group 168">
            <a:hlinkClick xmlns:r="http://schemas.openxmlformats.org/officeDocument/2006/relationships" r:id="rId15" tooltip="Give a thumb-up to this free template on your social network"/>
          </xdr:cNvPr>
          <xdr:cNvGrpSpPr>
            <a:grpSpLocks/>
          </xdr:cNvGrpSpPr>
        </xdr:nvGrpSpPr>
        <xdr:grpSpPr bwMode="auto">
          <a:xfrm>
            <a:off x="972" y="138"/>
            <a:ext cx="320" cy="125"/>
            <a:chOff x="881" y="109"/>
            <a:chExt cx="320" cy="125"/>
          </a:xfrm>
        </xdr:grpSpPr>
        <xdr:pic>
          <xdr:nvPicPr>
            <xdr:cNvPr id="3083" name="Picture 169" descr="tumbs-up"/>
            <xdr:cNvPicPr>
              <a:picLocks noChangeAspect="1" noChangeArrowheads="1"/>
            </xdr:cNvPicPr>
          </xdr:nvPicPr>
          <xdr:blipFill>
            <a:blip xmlns:r="http://schemas.openxmlformats.org/officeDocument/2006/relationships" r:embed="rId19" cstate="print"/>
            <a:srcRect/>
            <a:stretch>
              <a:fillRect/>
            </a:stretch>
          </xdr:blipFill>
          <xdr:spPr bwMode="auto">
            <a:xfrm>
              <a:off x="881" y="109"/>
              <a:ext cx="320" cy="125"/>
            </a:xfrm>
            <a:prstGeom prst="rect">
              <a:avLst/>
            </a:prstGeom>
            <a:noFill/>
            <a:ln w="9525">
              <a:noFill/>
              <a:miter lim="800000"/>
              <a:headEnd/>
              <a:tailEnd/>
            </a:ln>
          </xdr:spPr>
        </xdr:pic>
        <xdr:sp macro="" textlink="">
          <xdr:nvSpPr>
            <xdr:cNvPr id="3084" name="Rectangle 170"/>
            <xdr:cNvSpPr>
              <a:spLocks noChangeArrowheads="1"/>
            </xdr:cNvSpPr>
          </xdr:nvSpPr>
          <xdr:spPr bwMode="auto">
            <a:xfrm>
              <a:off x="893" y="151"/>
              <a:ext cx="295" cy="77"/>
            </a:xfrm>
            <a:prstGeom prst="rect">
              <a:avLst/>
            </a:prstGeom>
            <a:solidFill>
              <a:srgbClr val="FFFFFF"/>
            </a:solidFill>
            <a:ln w="9525">
              <a:noFill/>
              <a:miter lim="800000"/>
              <a:headEnd/>
              <a:tailEnd/>
            </a:ln>
          </xdr:spPr>
        </xdr:sp>
        <xdr:pic>
          <xdr:nvPicPr>
            <xdr:cNvPr id="3085" name="Picture 171" descr="social_links"/>
            <xdr:cNvPicPr>
              <a:picLocks noChangeAspect="1" noChangeArrowheads="1"/>
            </xdr:cNvPicPr>
          </xdr:nvPicPr>
          <xdr:blipFill>
            <a:blip xmlns:r="http://schemas.openxmlformats.org/officeDocument/2006/relationships" r:embed="rId20" cstate="print"/>
            <a:srcRect/>
            <a:stretch>
              <a:fillRect/>
            </a:stretch>
          </xdr:blipFill>
          <xdr:spPr bwMode="auto">
            <a:xfrm>
              <a:off x="919" y="156"/>
              <a:ext cx="232" cy="71"/>
            </a:xfrm>
            <a:prstGeom prst="rect">
              <a:avLst/>
            </a:prstGeom>
            <a:noFill/>
            <a:ln w="9525">
              <a:noFill/>
              <a:miter lim="800000"/>
              <a:headEnd/>
              <a:tailEnd/>
            </a:ln>
          </xdr:spPr>
        </xdr:pic>
        <xdr:pic>
          <xdr:nvPicPr>
            <xdr:cNvPr id="3086" name="Picture 172" descr="thumb-up"/>
            <xdr:cNvPicPr>
              <a:picLocks noChangeAspect="1" noChangeArrowheads="1"/>
            </xdr:cNvPicPr>
          </xdr:nvPicPr>
          <xdr:blipFill>
            <a:blip xmlns:r="http://schemas.openxmlformats.org/officeDocument/2006/relationships" r:embed="rId21" cstate="print"/>
            <a:srcRect/>
            <a:stretch>
              <a:fillRect/>
            </a:stretch>
          </xdr:blipFill>
          <xdr:spPr bwMode="auto">
            <a:xfrm>
              <a:off x="893" y="115"/>
              <a:ext cx="240" cy="35"/>
            </a:xfrm>
            <a:prstGeom prst="rect">
              <a:avLst/>
            </a:prstGeom>
            <a:noFill/>
            <a:ln w="9525">
              <a:noFill/>
              <a:miter lim="800000"/>
              <a:headEnd/>
              <a:tailEnd/>
            </a:ln>
          </xdr:spPr>
        </xdr:pic>
      </xdr:grpSp>
      <xdr:sp macro="" textlink="">
        <xdr:nvSpPr>
          <xdr:cNvPr id="3245" name="Text Box 173"/>
          <xdr:cNvSpPr txBox="1">
            <a:spLocks noChangeArrowheads="1"/>
          </xdr:cNvSpPr>
        </xdr:nvSpPr>
        <xdr:spPr bwMode="auto">
          <a:xfrm>
            <a:off x="969" y="60"/>
            <a:ext cx="318" cy="21"/>
          </a:xfrm>
          <a:prstGeom prst="rect">
            <a:avLst/>
          </a:prstGeom>
          <a:noFill/>
          <a:ln>
            <a:noFill/>
          </a:ln>
          <a:extLst>
            <a:ext uri="{909E8E84-426E-40DD-AFC4-6F175D3DCCD1}"/>
            <a:ext uri="{91240B29-F687-4F45-9708-019B960494DF}"/>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 2013 Spreadsheet123 LTD All rights reserved</a:t>
            </a:r>
            <a:endParaRPr lang="en-GB"/>
          </a:p>
        </xdr:txBody>
      </xdr:sp>
      <xdr:pic>
        <xdr:nvPicPr>
          <xdr:cNvPr id="3081" name="Picture 174" descr="unlock">
            <a:hlinkClick xmlns:r="http://schemas.openxmlformats.org/officeDocument/2006/relationships" r:id="rId15" tooltip="Get Unlocked Version of Work Shift Schedule "/>
          </xdr:cNvPr>
          <xdr:cNvPicPr>
            <a:picLocks noChangeAspect="1" noChangeArrowheads="1"/>
          </xdr:cNvPicPr>
        </xdr:nvPicPr>
        <xdr:blipFill>
          <a:blip xmlns:r="http://schemas.openxmlformats.org/officeDocument/2006/relationships" r:embed="rId22" cstate="print"/>
          <a:srcRect/>
          <a:stretch>
            <a:fillRect/>
          </a:stretch>
        </xdr:blipFill>
        <xdr:spPr bwMode="auto">
          <a:xfrm>
            <a:off x="972" y="320"/>
            <a:ext cx="320" cy="50"/>
          </a:xfrm>
          <a:prstGeom prst="rect">
            <a:avLst/>
          </a:prstGeom>
          <a:noFill/>
          <a:ln w="9525">
            <a:noFill/>
            <a:miter lim="800000"/>
            <a:headEnd/>
            <a:tailEnd/>
          </a:ln>
        </xdr:spPr>
      </xdr:pic>
      <xdr:pic>
        <xdr:nvPicPr>
          <xdr:cNvPr id="3082" name="Picture 175" descr="price_tag"/>
          <xdr:cNvPicPr>
            <a:picLocks noChangeAspect="1" noChangeArrowheads="1"/>
          </xdr:cNvPicPr>
        </xdr:nvPicPr>
        <xdr:blipFill>
          <a:blip xmlns:r="http://schemas.openxmlformats.org/officeDocument/2006/relationships" r:embed="rId23" cstate="print"/>
          <a:srcRect/>
          <a:stretch>
            <a:fillRect/>
          </a:stretch>
        </xdr:blipFill>
        <xdr:spPr bwMode="auto">
          <a:xfrm>
            <a:off x="972" y="373"/>
            <a:ext cx="320" cy="150"/>
          </a:xfrm>
          <a:prstGeom prst="rect">
            <a:avLst/>
          </a:prstGeom>
          <a:noFill/>
          <a:ln w="9525">
            <a:noFill/>
            <a:miter lim="800000"/>
            <a:headEnd/>
            <a:tailEnd/>
          </a:ln>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26</xdr:row>
      <xdr:rowOff>95250</xdr:rowOff>
    </xdr:from>
    <xdr:to>
      <xdr:col>18</xdr:col>
      <xdr:colOff>600075</xdr:colOff>
      <xdr:row>43</xdr:row>
      <xdr:rowOff>76200</xdr:rowOff>
    </xdr:to>
    <xdr:graphicFrame macro="">
      <xdr:nvGraphicFramePr>
        <xdr:cNvPr id="716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38100</xdr:colOff>
      <xdr:row>0</xdr:row>
      <xdr:rowOff>47625</xdr:rowOff>
    </xdr:from>
    <xdr:to>
      <xdr:col>24</xdr:col>
      <xdr:colOff>66675</xdr:colOff>
      <xdr:row>23</xdr:row>
      <xdr:rowOff>152400</xdr:rowOff>
    </xdr:to>
    <xdr:grpSp>
      <xdr:nvGrpSpPr>
        <xdr:cNvPr id="7170" name="Group 150"/>
        <xdr:cNvGrpSpPr>
          <a:grpSpLocks/>
        </xdr:cNvGrpSpPr>
      </xdr:nvGrpSpPr>
      <xdr:grpSpPr bwMode="auto">
        <a:xfrm>
          <a:off x="12773025" y="47625"/>
          <a:ext cx="3076575" cy="4933950"/>
          <a:chOff x="969" y="5"/>
          <a:chExt cx="323" cy="518"/>
        </a:xfrm>
      </xdr:grpSpPr>
      <xdr:pic>
        <xdr:nvPicPr>
          <xdr:cNvPr id="7171" name="Picture 151"/>
          <xdr:cNvPicPr>
            <a:picLocks noChangeAspect="1" noChangeArrowheads="1"/>
          </xdr:cNvPicPr>
        </xdr:nvPicPr>
        <xdr:blipFill>
          <a:blip xmlns:r="http://schemas.openxmlformats.org/officeDocument/2006/relationships" r:embed="rId2" cstate="print"/>
          <a:srcRect/>
          <a:stretch>
            <a:fillRect/>
          </a:stretch>
        </xdr:blipFill>
        <xdr:spPr bwMode="auto">
          <a:xfrm>
            <a:off x="971" y="5"/>
            <a:ext cx="212" cy="49"/>
          </a:xfrm>
          <a:prstGeom prst="rect">
            <a:avLst/>
          </a:prstGeom>
          <a:noFill/>
          <a:ln w="9525">
            <a:noFill/>
            <a:miter lim="800000"/>
            <a:headEnd/>
            <a:tailEnd/>
          </a:ln>
        </xdr:spPr>
      </xdr:pic>
      <xdr:grpSp>
        <xdr:nvGrpSpPr>
          <xdr:cNvPr id="7172" name="Group 152"/>
          <xdr:cNvGrpSpPr>
            <a:grpSpLocks/>
          </xdr:cNvGrpSpPr>
        </xdr:nvGrpSpPr>
        <xdr:grpSpPr bwMode="auto">
          <a:xfrm>
            <a:off x="972" y="269"/>
            <a:ext cx="320" cy="45"/>
            <a:chOff x="1204" y="240"/>
            <a:chExt cx="320" cy="45"/>
          </a:xfrm>
        </xdr:grpSpPr>
        <xdr:pic>
          <xdr:nvPicPr>
            <xdr:cNvPr id="7185" name="Picture 153" descr="follow-us"/>
            <xdr:cNvPicPr>
              <a:picLocks noChangeAspect="1" noChangeArrowheads="1"/>
            </xdr:cNvPicPr>
          </xdr:nvPicPr>
          <xdr:blipFill>
            <a:blip xmlns:r="http://schemas.openxmlformats.org/officeDocument/2006/relationships" r:embed="rId3" cstate="print"/>
            <a:srcRect/>
            <a:stretch>
              <a:fillRect/>
            </a:stretch>
          </xdr:blipFill>
          <xdr:spPr bwMode="auto">
            <a:xfrm>
              <a:off x="1204" y="240"/>
              <a:ext cx="320" cy="45"/>
            </a:xfrm>
            <a:prstGeom prst="rect">
              <a:avLst/>
            </a:prstGeom>
            <a:noFill/>
            <a:ln w="9525">
              <a:noFill/>
              <a:miter lim="800000"/>
              <a:headEnd/>
              <a:tailEnd/>
            </a:ln>
          </xdr:spPr>
        </xdr:pic>
        <xdr:pic>
          <xdr:nvPicPr>
            <xdr:cNvPr id="7186" name="Picture 154" descr="follow-us"/>
            <xdr:cNvPicPr>
              <a:picLocks noChangeAspect="1" noChangeArrowheads="1"/>
            </xdr:cNvPicPr>
          </xdr:nvPicPr>
          <xdr:blipFill>
            <a:blip xmlns:r="http://schemas.openxmlformats.org/officeDocument/2006/relationships" r:embed="rId4" cstate="print"/>
            <a:srcRect/>
            <a:stretch>
              <a:fillRect/>
            </a:stretch>
          </xdr:blipFill>
          <xdr:spPr bwMode="auto">
            <a:xfrm>
              <a:off x="1214" y="252"/>
              <a:ext cx="85" cy="20"/>
            </a:xfrm>
            <a:prstGeom prst="rect">
              <a:avLst/>
            </a:prstGeom>
            <a:noFill/>
            <a:ln w="9525">
              <a:noFill/>
              <a:miter lim="800000"/>
              <a:headEnd/>
              <a:tailEnd/>
            </a:ln>
          </xdr:spPr>
        </xdr:pic>
        <xdr:pic>
          <xdr:nvPicPr>
            <xdr:cNvPr id="7187" name="Picture 155" descr="linked-in">
              <a:hlinkClick xmlns:r="http://schemas.openxmlformats.org/officeDocument/2006/relationships" r:id="rId5" tooltip="Follow us on LinkedIN"/>
            </xdr:cNvPr>
            <xdr:cNvPicPr>
              <a:picLocks noChangeAspect="1" noChangeArrowheads="1"/>
            </xdr:cNvPicPr>
          </xdr:nvPicPr>
          <xdr:blipFill>
            <a:blip xmlns:r="http://schemas.openxmlformats.org/officeDocument/2006/relationships" r:embed="rId6" cstate="print"/>
            <a:srcRect/>
            <a:stretch>
              <a:fillRect/>
            </a:stretch>
          </xdr:blipFill>
          <xdr:spPr bwMode="auto">
            <a:xfrm>
              <a:off x="1334" y="245"/>
              <a:ext cx="34" cy="34"/>
            </a:xfrm>
            <a:prstGeom prst="rect">
              <a:avLst/>
            </a:prstGeom>
            <a:noFill/>
            <a:ln w="9525">
              <a:noFill/>
              <a:miter lim="800000"/>
              <a:headEnd/>
              <a:tailEnd/>
            </a:ln>
          </xdr:spPr>
        </xdr:pic>
        <xdr:pic>
          <xdr:nvPicPr>
            <xdr:cNvPr id="7188" name="Picture 156" descr="gplus">
              <a:hlinkClick xmlns:r="http://schemas.openxmlformats.org/officeDocument/2006/relationships" r:id="rId7" tooltip="Add us to your circles on Google plus"/>
            </xdr:cNvPr>
            <xdr:cNvPicPr>
              <a:picLocks noChangeAspect="1" noChangeArrowheads="1"/>
            </xdr:cNvPicPr>
          </xdr:nvPicPr>
          <xdr:blipFill>
            <a:blip xmlns:r="http://schemas.openxmlformats.org/officeDocument/2006/relationships" r:embed="rId8" cstate="print"/>
            <a:srcRect/>
            <a:stretch>
              <a:fillRect/>
            </a:stretch>
          </xdr:blipFill>
          <xdr:spPr bwMode="auto">
            <a:xfrm>
              <a:off x="1368" y="245"/>
              <a:ext cx="34" cy="34"/>
            </a:xfrm>
            <a:prstGeom prst="rect">
              <a:avLst/>
            </a:prstGeom>
            <a:noFill/>
            <a:ln w="9525">
              <a:noFill/>
              <a:miter lim="800000"/>
              <a:headEnd/>
              <a:tailEnd/>
            </a:ln>
          </xdr:spPr>
        </xdr:pic>
        <xdr:pic>
          <xdr:nvPicPr>
            <xdr:cNvPr id="7189" name="Picture 157" descr="facebook1">
              <a:hlinkClick xmlns:r="http://schemas.openxmlformats.org/officeDocument/2006/relationships" r:id="rId9" tooltip="Become a fan on Facebook"/>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402" y="245"/>
              <a:ext cx="34" cy="34"/>
            </a:xfrm>
            <a:prstGeom prst="rect">
              <a:avLst/>
            </a:prstGeom>
            <a:noFill/>
            <a:ln w="9525">
              <a:noFill/>
              <a:miter lim="800000"/>
              <a:headEnd/>
              <a:tailEnd/>
            </a:ln>
          </xdr:spPr>
        </xdr:pic>
        <xdr:pic>
          <xdr:nvPicPr>
            <xdr:cNvPr id="7190" name="Picture 158" descr="pinterest1">
              <a:hlinkClick xmlns:r="http://schemas.openxmlformats.org/officeDocument/2006/relationships" r:id="rId11" tooltip="Follow us on Pintere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436" y="245"/>
              <a:ext cx="34" cy="34"/>
            </a:xfrm>
            <a:prstGeom prst="rect">
              <a:avLst/>
            </a:prstGeom>
            <a:noFill/>
            <a:ln w="9525">
              <a:noFill/>
              <a:miter lim="800000"/>
              <a:headEnd/>
              <a:tailEnd/>
            </a:ln>
          </xdr:spPr>
        </xdr:pic>
        <xdr:pic>
          <xdr:nvPicPr>
            <xdr:cNvPr id="7191" name="Picture 159" descr="twitter1">
              <a:hlinkClick xmlns:r="http://schemas.openxmlformats.org/officeDocument/2006/relationships" r:id="rId13" tooltip="Follow us on Twitter"/>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471" y="245"/>
              <a:ext cx="34" cy="34"/>
            </a:xfrm>
            <a:prstGeom prst="rect">
              <a:avLst/>
            </a:prstGeom>
            <a:noFill/>
            <a:ln w="9525">
              <a:noFill/>
              <a:miter lim="800000"/>
              <a:headEnd/>
              <a:tailEnd/>
            </a:ln>
          </xdr:spPr>
        </xdr:pic>
      </xdr:grpSp>
      <xdr:grpSp>
        <xdr:nvGrpSpPr>
          <xdr:cNvPr id="7173" name="Group 160">
            <a:hlinkClick xmlns:r="http://schemas.openxmlformats.org/officeDocument/2006/relationships" r:id="rId15" tooltip="Write your review about this template"/>
          </xdr:cNvPr>
          <xdr:cNvGrpSpPr>
            <a:grpSpLocks/>
          </xdr:cNvGrpSpPr>
        </xdr:nvGrpSpPr>
        <xdr:grpSpPr bwMode="auto">
          <a:xfrm>
            <a:off x="972" y="87"/>
            <a:ext cx="320" cy="45"/>
            <a:chOff x="881" y="58"/>
            <a:chExt cx="320" cy="45"/>
          </a:xfrm>
        </xdr:grpSpPr>
        <xdr:pic>
          <xdr:nvPicPr>
            <xdr:cNvPr id="7182" name="Picture 161" descr="ratings"/>
            <xdr:cNvPicPr>
              <a:picLocks noChangeAspect="1" noChangeArrowheads="1"/>
            </xdr:cNvPicPr>
          </xdr:nvPicPr>
          <xdr:blipFill>
            <a:blip xmlns:r="http://schemas.openxmlformats.org/officeDocument/2006/relationships" r:embed="rId16" cstate="print"/>
            <a:srcRect/>
            <a:stretch>
              <a:fillRect/>
            </a:stretch>
          </xdr:blipFill>
          <xdr:spPr bwMode="auto">
            <a:xfrm>
              <a:off x="881" y="58"/>
              <a:ext cx="320" cy="45"/>
            </a:xfrm>
            <a:prstGeom prst="rect">
              <a:avLst/>
            </a:prstGeom>
            <a:noFill/>
            <a:ln w="9525">
              <a:noFill/>
              <a:miter lim="800000"/>
              <a:headEnd/>
              <a:tailEnd/>
            </a:ln>
          </xdr:spPr>
        </xdr:pic>
        <xdr:pic>
          <xdr:nvPicPr>
            <xdr:cNvPr id="7183" name="Picture 162" descr="stars"/>
            <xdr:cNvPicPr>
              <a:picLocks noChangeAspect="1" noChangeArrowheads="1"/>
            </xdr:cNvPicPr>
          </xdr:nvPicPr>
          <xdr:blipFill>
            <a:blip xmlns:r="http://schemas.openxmlformats.org/officeDocument/2006/relationships" r:embed="rId17" cstate="print"/>
            <a:srcRect/>
            <a:stretch>
              <a:fillRect/>
            </a:stretch>
          </xdr:blipFill>
          <xdr:spPr bwMode="auto">
            <a:xfrm>
              <a:off x="893" y="68"/>
              <a:ext cx="133" cy="25"/>
            </a:xfrm>
            <a:prstGeom prst="rect">
              <a:avLst/>
            </a:prstGeom>
            <a:noFill/>
            <a:ln w="9525">
              <a:noFill/>
              <a:miter lim="800000"/>
              <a:headEnd/>
              <a:tailEnd/>
            </a:ln>
          </xdr:spPr>
        </xdr:pic>
        <xdr:pic>
          <xdr:nvPicPr>
            <xdr:cNvPr id="7184" name="Picture 163" descr="write-your-review"/>
            <xdr:cNvPicPr>
              <a:picLocks noChangeAspect="1" noChangeArrowheads="1"/>
            </xdr:cNvPicPr>
          </xdr:nvPicPr>
          <xdr:blipFill>
            <a:blip xmlns:r="http://schemas.openxmlformats.org/officeDocument/2006/relationships" r:embed="rId18" cstate="print"/>
            <a:srcRect/>
            <a:stretch>
              <a:fillRect/>
            </a:stretch>
          </xdr:blipFill>
          <xdr:spPr bwMode="auto">
            <a:xfrm>
              <a:off x="1038" y="72"/>
              <a:ext cx="150" cy="20"/>
            </a:xfrm>
            <a:prstGeom prst="rect">
              <a:avLst/>
            </a:prstGeom>
            <a:noFill/>
            <a:ln w="9525">
              <a:noFill/>
              <a:miter lim="800000"/>
              <a:headEnd/>
              <a:tailEnd/>
            </a:ln>
          </xdr:spPr>
        </xdr:pic>
      </xdr:grpSp>
      <xdr:grpSp>
        <xdr:nvGrpSpPr>
          <xdr:cNvPr id="7174" name="Group 164">
            <a:hlinkClick xmlns:r="http://schemas.openxmlformats.org/officeDocument/2006/relationships" r:id="rId15" tooltip="Give a thumb-up to this free template on your social network"/>
          </xdr:cNvPr>
          <xdr:cNvGrpSpPr>
            <a:grpSpLocks/>
          </xdr:cNvGrpSpPr>
        </xdr:nvGrpSpPr>
        <xdr:grpSpPr bwMode="auto">
          <a:xfrm>
            <a:off x="972" y="138"/>
            <a:ext cx="320" cy="125"/>
            <a:chOff x="881" y="109"/>
            <a:chExt cx="320" cy="125"/>
          </a:xfrm>
        </xdr:grpSpPr>
        <xdr:pic>
          <xdr:nvPicPr>
            <xdr:cNvPr id="7178" name="Picture 165" descr="tumbs-up"/>
            <xdr:cNvPicPr>
              <a:picLocks noChangeAspect="1" noChangeArrowheads="1"/>
            </xdr:cNvPicPr>
          </xdr:nvPicPr>
          <xdr:blipFill>
            <a:blip xmlns:r="http://schemas.openxmlformats.org/officeDocument/2006/relationships" r:embed="rId19" cstate="print"/>
            <a:srcRect/>
            <a:stretch>
              <a:fillRect/>
            </a:stretch>
          </xdr:blipFill>
          <xdr:spPr bwMode="auto">
            <a:xfrm>
              <a:off x="881" y="109"/>
              <a:ext cx="320" cy="125"/>
            </a:xfrm>
            <a:prstGeom prst="rect">
              <a:avLst/>
            </a:prstGeom>
            <a:noFill/>
            <a:ln w="9525">
              <a:noFill/>
              <a:miter lim="800000"/>
              <a:headEnd/>
              <a:tailEnd/>
            </a:ln>
          </xdr:spPr>
        </xdr:pic>
        <xdr:sp macro="" textlink="">
          <xdr:nvSpPr>
            <xdr:cNvPr id="7179" name="Rectangle 166"/>
            <xdr:cNvSpPr>
              <a:spLocks noChangeArrowheads="1"/>
            </xdr:cNvSpPr>
          </xdr:nvSpPr>
          <xdr:spPr bwMode="auto">
            <a:xfrm>
              <a:off x="893" y="151"/>
              <a:ext cx="295" cy="77"/>
            </a:xfrm>
            <a:prstGeom prst="rect">
              <a:avLst/>
            </a:prstGeom>
            <a:solidFill>
              <a:srgbClr val="FFFFFF"/>
            </a:solidFill>
            <a:ln w="9525">
              <a:noFill/>
              <a:miter lim="800000"/>
              <a:headEnd/>
              <a:tailEnd/>
            </a:ln>
          </xdr:spPr>
        </xdr:sp>
        <xdr:pic>
          <xdr:nvPicPr>
            <xdr:cNvPr id="7180" name="Picture 167" descr="social_links"/>
            <xdr:cNvPicPr>
              <a:picLocks noChangeAspect="1" noChangeArrowheads="1"/>
            </xdr:cNvPicPr>
          </xdr:nvPicPr>
          <xdr:blipFill>
            <a:blip xmlns:r="http://schemas.openxmlformats.org/officeDocument/2006/relationships" r:embed="rId20" cstate="print"/>
            <a:srcRect/>
            <a:stretch>
              <a:fillRect/>
            </a:stretch>
          </xdr:blipFill>
          <xdr:spPr bwMode="auto">
            <a:xfrm>
              <a:off x="919" y="156"/>
              <a:ext cx="232" cy="71"/>
            </a:xfrm>
            <a:prstGeom prst="rect">
              <a:avLst/>
            </a:prstGeom>
            <a:noFill/>
            <a:ln w="9525">
              <a:noFill/>
              <a:miter lim="800000"/>
              <a:headEnd/>
              <a:tailEnd/>
            </a:ln>
          </xdr:spPr>
        </xdr:pic>
        <xdr:pic>
          <xdr:nvPicPr>
            <xdr:cNvPr id="7181" name="Picture 168" descr="thumb-up"/>
            <xdr:cNvPicPr>
              <a:picLocks noChangeAspect="1" noChangeArrowheads="1"/>
            </xdr:cNvPicPr>
          </xdr:nvPicPr>
          <xdr:blipFill>
            <a:blip xmlns:r="http://schemas.openxmlformats.org/officeDocument/2006/relationships" r:embed="rId21" cstate="print"/>
            <a:srcRect/>
            <a:stretch>
              <a:fillRect/>
            </a:stretch>
          </xdr:blipFill>
          <xdr:spPr bwMode="auto">
            <a:xfrm>
              <a:off x="893" y="115"/>
              <a:ext cx="240" cy="35"/>
            </a:xfrm>
            <a:prstGeom prst="rect">
              <a:avLst/>
            </a:prstGeom>
            <a:noFill/>
            <a:ln w="9525">
              <a:noFill/>
              <a:miter lim="800000"/>
              <a:headEnd/>
              <a:tailEnd/>
            </a:ln>
          </xdr:spPr>
        </xdr:pic>
      </xdr:grpSp>
      <xdr:sp macro="" textlink="">
        <xdr:nvSpPr>
          <xdr:cNvPr id="8361" name="Text Box 169"/>
          <xdr:cNvSpPr txBox="1">
            <a:spLocks noChangeArrowheads="1"/>
          </xdr:cNvSpPr>
        </xdr:nvSpPr>
        <xdr:spPr bwMode="auto">
          <a:xfrm>
            <a:off x="969" y="60"/>
            <a:ext cx="318" cy="21"/>
          </a:xfrm>
          <a:prstGeom prst="rect">
            <a:avLst/>
          </a:prstGeom>
          <a:noFill/>
          <a:ln>
            <a:noFill/>
          </a:ln>
          <a:extLst>
            <a:ext uri="{909E8E84-426E-40DD-AFC4-6F175D3DCCD1}"/>
            <a:ext uri="{91240B29-F687-4F45-9708-019B960494DF}"/>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 2013 Spreadsheet123 LTD All rights reserved</a:t>
            </a:r>
            <a:endParaRPr lang="en-GB"/>
          </a:p>
        </xdr:txBody>
      </xdr:sp>
      <xdr:pic>
        <xdr:nvPicPr>
          <xdr:cNvPr id="7176" name="Picture 170" descr="unlock">
            <a:hlinkClick xmlns:r="http://schemas.openxmlformats.org/officeDocument/2006/relationships" r:id="rId15" tooltip="Get Unlocked Version of Work Shift Schedule "/>
          </xdr:cNvPr>
          <xdr:cNvPicPr>
            <a:picLocks noChangeAspect="1" noChangeArrowheads="1"/>
          </xdr:cNvPicPr>
        </xdr:nvPicPr>
        <xdr:blipFill>
          <a:blip xmlns:r="http://schemas.openxmlformats.org/officeDocument/2006/relationships" r:embed="rId22" cstate="print"/>
          <a:srcRect/>
          <a:stretch>
            <a:fillRect/>
          </a:stretch>
        </xdr:blipFill>
        <xdr:spPr bwMode="auto">
          <a:xfrm>
            <a:off x="972" y="320"/>
            <a:ext cx="320" cy="50"/>
          </a:xfrm>
          <a:prstGeom prst="rect">
            <a:avLst/>
          </a:prstGeom>
          <a:noFill/>
          <a:ln w="9525">
            <a:noFill/>
            <a:miter lim="800000"/>
            <a:headEnd/>
            <a:tailEnd/>
          </a:ln>
        </xdr:spPr>
      </xdr:pic>
      <xdr:pic>
        <xdr:nvPicPr>
          <xdr:cNvPr id="7177" name="Picture 171" descr="price_tag"/>
          <xdr:cNvPicPr>
            <a:picLocks noChangeAspect="1" noChangeArrowheads="1"/>
          </xdr:cNvPicPr>
        </xdr:nvPicPr>
        <xdr:blipFill>
          <a:blip xmlns:r="http://schemas.openxmlformats.org/officeDocument/2006/relationships" r:embed="rId23" cstate="print"/>
          <a:srcRect/>
          <a:stretch>
            <a:fillRect/>
          </a:stretch>
        </xdr:blipFill>
        <xdr:spPr bwMode="auto">
          <a:xfrm>
            <a:off x="972" y="373"/>
            <a:ext cx="320" cy="150"/>
          </a:xfrm>
          <a:prstGeom prst="rect">
            <a:avLst/>
          </a:prstGeom>
          <a:noFill/>
          <a:ln w="9525">
            <a:noFill/>
            <a:miter lim="800000"/>
            <a:headEnd/>
            <a:tailEnd/>
          </a:ln>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26</xdr:row>
      <xdr:rowOff>38100</xdr:rowOff>
    </xdr:from>
    <xdr:to>
      <xdr:col>8</xdr:col>
      <xdr:colOff>771525</xdr:colOff>
      <xdr:row>51</xdr:row>
      <xdr:rowOff>161925</xdr:rowOff>
    </xdr:to>
    <xdr:grpSp>
      <xdr:nvGrpSpPr>
        <xdr:cNvPr id="9217" name="Group 36"/>
        <xdr:cNvGrpSpPr>
          <a:grpSpLocks/>
        </xdr:cNvGrpSpPr>
      </xdr:nvGrpSpPr>
      <xdr:grpSpPr bwMode="auto">
        <a:xfrm>
          <a:off x="0" y="5286375"/>
          <a:ext cx="6677025" cy="4886325"/>
          <a:chOff x="0" y="555"/>
          <a:chExt cx="701" cy="513"/>
        </a:xfrm>
      </xdr:grpSpPr>
      <xdr:graphicFrame macro="">
        <xdr:nvGraphicFramePr>
          <xdr:cNvPr id="9240" name="Chart 12"/>
          <xdr:cNvGraphicFramePr>
            <a:graphicFrameLocks/>
          </xdr:cNvGraphicFramePr>
        </xdr:nvGraphicFramePr>
        <xdr:xfrm>
          <a:off x="2" y="555"/>
          <a:ext cx="699" cy="9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9241" name="Chart 19"/>
          <xdr:cNvGraphicFramePr>
            <a:graphicFrameLocks/>
          </xdr:cNvGraphicFramePr>
        </xdr:nvGraphicFramePr>
        <xdr:xfrm>
          <a:off x="0" y="664"/>
          <a:ext cx="170" cy="18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242" name="Chart 21"/>
          <xdr:cNvGraphicFramePr>
            <a:graphicFrameLocks/>
          </xdr:cNvGraphicFramePr>
        </xdr:nvGraphicFramePr>
        <xdr:xfrm>
          <a:off x="340" y="664"/>
          <a:ext cx="170" cy="18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9243" name="Chart 22"/>
          <xdr:cNvGraphicFramePr>
            <a:graphicFrameLocks/>
          </xdr:cNvGraphicFramePr>
        </xdr:nvGraphicFramePr>
        <xdr:xfrm>
          <a:off x="170" y="664"/>
          <a:ext cx="170" cy="18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244" name="Chart 24"/>
          <xdr:cNvGraphicFramePr>
            <a:graphicFrameLocks/>
          </xdr:cNvGraphicFramePr>
        </xdr:nvGraphicFramePr>
        <xdr:xfrm>
          <a:off x="510" y="664"/>
          <a:ext cx="170" cy="18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245" name="Chart 25"/>
          <xdr:cNvGraphicFramePr>
            <a:graphicFrameLocks/>
          </xdr:cNvGraphicFramePr>
        </xdr:nvGraphicFramePr>
        <xdr:xfrm>
          <a:off x="85" y="883"/>
          <a:ext cx="170" cy="18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246" name="Chart 26"/>
          <xdr:cNvGraphicFramePr>
            <a:graphicFrameLocks/>
          </xdr:cNvGraphicFramePr>
        </xdr:nvGraphicFramePr>
        <xdr:xfrm>
          <a:off x="255" y="883"/>
          <a:ext cx="170" cy="185"/>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9247" name="Chart 27"/>
          <xdr:cNvGraphicFramePr>
            <a:graphicFrameLocks/>
          </xdr:cNvGraphicFramePr>
        </xdr:nvGraphicFramePr>
        <xdr:xfrm>
          <a:off x="425" y="883"/>
          <a:ext cx="170" cy="185"/>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43388" name="Text Box 28"/>
          <xdr:cNvSpPr txBox="1">
            <a:spLocks noChangeArrowheads="1"/>
          </xdr:cNvSpPr>
        </xdr:nvSpPr>
        <xdr:spPr bwMode="auto">
          <a:xfrm>
            <a:off x="38" y="641"/>
            <a:ext cx="114" cy="29"/>
          </a:xfrm>
          <a:prstGeom prst="rect">
            <a:avLst/>
          </a:prstGeom>
          <a:noFill/>
          <a:ln>
            <a:noFill/>
          </a:ln>
          <a:extLst>
            <a:ext uri="{909E8E84-426E-40DD-AFC4-6F175D3DCCD1}"/>
            <a:ext uri="{91240B29-F687-4F45-9708-019B960494DF}"/>
          </a:extLst>
        </xdr:spPr>
        <xdr:txBody>
          <a:bodyPr vertOverflow="clip" wrap="square" lIns="36576" tIns="32004" rIns="0" bIns="0" anchor="t" upright="1"/>
          <a:lstStyle/>
          <a:p>
            <a:pPr algn="l" rtl="0">
              <a:defRPr sz="1000"/>
            </a:pPr>
            <a:r>
              <a:rPr lang="en-GB" sz="1400" b="0" i="0" u="none" strike="noStrike" baseline="0">
                <a:solidFill>
                  <a:srgbClr val="000000"/>
                </a:solidFill>
                <a:latin typeface="Calibri"/>
              </a:rPr>
              <a:t>Monday</a:t>
            </a:r>
            <a:endParaRPr lang="en-GB"/>
          </a:p>
        </xdr:txBody>
      </xdr:sp>
      <xdr:sp macro="" textlink="">
        <xdr:nvSpPr>
          <xdr:cNvPr id="143389" name="Text Box 29"/>
          <xdr:cNvSpPr txBox="1">
            <a:spLocks noChangeArrowheads="1"/>
          </xdr:cNvSpPr>
        </xdr:nvSpPr>
        <xdr:spPr bwMode="auto">
          <a:xfrm>
            <a:off x="209" y="641"/>
            <a:ext cx="114" cy="29"/>
          </a:xfrm>
          <a:prstGeom prst="rect">
            <a:avLst/>
          </a:prstGeom>
          <a:noFill/>
          <a:ln>
            <a:noFill/>
          </a:ln>
          <a:extLst>
            <a:ext uri="{909E8E84-426E-40DD-AFC4-6F175D3DCCD1}"/>
            <a:ext uri="{91240B29-F687-4F45-9708-019B960494DF}"/>
          </a:extLst>
        </xdr:spPr>
        <xdr:txBody>
          <a:bodyPr vertOverflow="clip" wrap="square" lIns="36576" tIns="32004" rIns="0" bIns="0" anchor="t" upright="1"/>
          <a:lstStyle/>
          <a:p>
            <a:pPr algn="l" rtl="0">
              <a:defRPr sz="1000"/>
            </a:pPr>
            <a:r>
              <a:rPr lang="en-GB" sz="1400" b="0" i="0" u="none" strike="noStrike" baseline="0">
                <a:solidFill>
                  <a:srgbClr val="000000"/>
                </a:solidFill>
                <a:latin typeface="Calibri"/>
              </a:rPr>
              <a:t>Tuesday</a:t>
            </a:r>
            <a:endParaRPr lang="en-GB"/>
          </a:p>
        </xdr:txBody>
      </xdr:sp>
      <xdr:sp macro="" textlink="">
        <xdr:nvSpPr>
          <xdr:cNvPr id="143390" name="Text Box 30"/>
          <xdr:cNvSpPr txBox="1">
            <a:spLocks noChangeArrowheads="1"/>
          </xdr:cNvSpPr>
        </xdr:nvSpPr>
        <xdr:spPr bwMode="auto">
          <a:xfrm>
            <a:off x="375" y="641"/>
            <a:ext cx="114" cy="29"/>
          </a:xfrm>
          <a:prstGeom prst="rect">
            <a:avLst/>
          </a:prstGeom>
          <a:noFill/>
          <a:ln>
            <a:noFill/>
          </a:ln>
          <a:extLst>
            <a:ext uri="{909E8E84-426E-40DD-AFC4-6F175D3DCCD1}"/>
            <a:ext uri="{91240B29-F687-4F45-9708-019B960494DF}"/>
          </a:extLst>
        </xdr:spPr>
        <xdr:txBody>
          <a:bodyPr vertOverflow="clip" wrap="square" lIns="36576" tIns="32004" rIns="0" bIns="0" anchor="t" upright="1"/>
          <a:lstStyle/>
          <a:p>
            <a:pPr algn="l" rtl="0">
              <a:defRPr sz="1000"/>
            </a:pPr>
            <a:r>
              <a:rPr lang="en-GB" sz="1400" b="0" i="0" u="none" strike="noStrike" baseline="0">
                <a:solidFill>
                  <a:srgbClr val="000000"/>
                </a:solidFill>
                <a:latin typeface="Calibri"/>
              </a:rPr>
              <a:t>Wednesday</a:t>
            </a:r>
            <a:endParaRPr lang="en-GB"/>
          </a:p>
        </xdr:txBody>
      </xdr:sp>
      <xdr:sp macro="" textlink="">
        <xdr:nvSpPr>
          <xdr:cNvPr id="143391" name="Text Box 31"/>
          <xdr:cNvSpPr txBox="1">
            <a:spLocks noChangeArrowheads="1"/>
          </xdr:cNvSpPr>
        </xdr:nvSpPr>
        <xdr:spPr bwMode="auto">
          <a:xfrm>
            <a:off x="544" y="641"/>
            <a:ext cx="114" cy="29"/>
          </a:xfrm>
          <a:prstGeom prst="rect">
            <a:avLst/>
          </a:prstGeom>
          <a:noFill/>
          <a:ln>
            <a:noFill/>
          </a:ln>
          <a:extLst>
            <a:ext uri="{909E8E84-426E-40DD-AFC4-6F175D3DCCD1}"/>
            <a:ext uri="{91240B29-F687-4F45-9708-019B960494DF}"/>
          </a:extLst>
        </xdr:spPr>
        <xdr:txBody>
          <a:bodyPr vertOverflow="clip" wrap="square" lIns="36576" tIns="32004" rIns="0" bIns="0" anchor="t" upright="1"/>
          <a:lstStyle/>
          <a:p>
            <a:pPr algn="l" rtl="0">
              <a:defRPr sz="1000"/>
            </a:pPr>
            <a:r>
              <a:rPr lang="en-GB" sz="1400" b="0" i="0" u="none" strike="noStrike" baseline="0">
                <a:solidFill>
                  <a:srgbClr val="000000"/>
                </a:solidFill>
                <a:latin typeface="Calibri"/>
              </a:rPr>
              <a:t>Thursday</a:t>
            </a:r>
            <a:endParaRPr lang="en-GB"/>
          </a:p>
        </xdr:txBody>
      </xdr:sp>
      <xdr:sp macro="" textlink="">
        <xdr:nvSpPr>
          <xdr:cNvPr id="143392" name="Text Box 32"/>
          <xdr:cNvSpPr txBox="1">
            <a:spLocks noChangeArrowheads="1"/>
          </xdr:cNvSpPr>
        </xdr:nvSpPr>
        <xdr:spPr bwMode="auto">
          <a:xfrm>
            <a:off x="126" y="861"/>
            <a:ext cx="114" cy="29"/>
          </a:xfrm>
          <a:prstGeom prst="rect">
            <a:avLst/>
          </a:prstGeom>
          <a:noFill/>
          <a:ln>
            <a:noFill/>
          </a:ln>
          <a:extLst>
            <a:ext uri="{909E8E84-426E-40DD-AFC4-6F175D3DCCD1}"/>
            <a:ext uri="{91240B29-F687-4F45-9708-019B960494DF}"/>
          </a:extLst>
        </xdr:spPr>
        <xdr:txBody>
          <a:bodyPr vertOverflow="clip" wrap="square" lIns="36576" tIns="32004" rIns="0" bIns="0" anchor="t" upright="1"/>
          <a:lstStyle/>
          <a:p>
            <a:pPr algn="l" rtl="0">
              <a:defRPr sz="1000"/>
            </a:pPr>
            <a:r>
              <a:rPr lang="en-GB" sz="1400" b="0" i="0" u="none" strike="noStrike" baseline="0">
                <a:solidFill>
                  <a:srgbClr val="000000"/>
                </a:solidFill>
                <a:latin typeface="Calibri"/>
              </a:rPr>
              <a:t>Friday</a:t>
            </a:r>
            <a:endParaRPr lang="en-GB"/>
          </a:p>
        </xdr:txBody>
      </xdr:sp>
      <xdr:sp macro="" textlink="">
        <xdr:nvSpPr>
          <xdr:cNvPr id="143393" name="Text Box 33"/>
          <xdr:cNvSpPr txBox="1">
            <a:spLocks noChangeArrowheads="1"/>
          </xdr:cNvSpPr>
        </xdr:nvSpPr>
        <xdr:spPr bwMode="auto">
          <a:xfrm>
            <a:off x="292" y="861"/>
            <a:ext cx="114" cy="29"/>
          </a:xfrm>
          <a:prstGeom prst="rect">
            <a:avLst/>
          </a:prstGeom>
          <a:noFill/>
          <a:ln>
            <a:noFill/>
          </a:ln>
          <a:extLst>
            <a:ext uri="{909E8E84-426E-40DD-AFC4-6F175D3DCCD1}"/>
            <a:ext uri="{91240B29-F687-4F45-9708-019B960494DF}"/>
          </a:extLst>
        </xdr:spPr>
        <xdr:txBody>
          <a:bodyPr vertOverflow="clip" wrap="square" lIns="36576" tIns="32004" rIns="0" bIns="0" anchor="t" upright="1"/>
          <a:lstStyle/>
          <a:p>
            <a:pPr algn="l" rtl="0">
              <a:defRPr sz="1000"/>
            </a:pPr>
            <a:r>
              <a:rPr lang="en-GB" sz="1400" b="0" i="0" u="none" strike="noStrike" baseline="0">
                <a:solidFill>
                  <a:srgbClr val="000000"/>
                </a:solidFill>
                <a:latin typeface="Calibri"/>
              </a:rPr>
              <a:t>Saturday</a:t>
            </a:r>
            <a:endParaRPr lang="en-GB"/>
          </a:p>
        </xdr:txBody>
      </xdr:sp>
      <xdr:sp macro="" textlink="">
        <xdr:nvSpPr>
          <xdr:cNvPr id="143394" name="Text Box 34"/>
          <xdr:cNvSpPr txBox="1">
            <a:spLocks noChangeArrowheads="1"/>
          </xdr:cNvSpPr>
        </xdr:nvSpPr>
        <xdr:spPr bwMode="auto">
          <a:xfrm>
            <a:off x="461" y="861"/>
            <a:ext cx="114" cy="29"/>
          </a:xfrm>
          <a:prstGeom prst="rect">
            <a:avLst/>
          </a:prstGeom>
          <a:noFill/>
          <a:ln>
            <a:noFill/>
          </a:ln>
          <a:extLst>
            <a:ext uri="{909E8E84-426E-40DD-AFC4-6F175D3DCCD1}"/>
            <a:ext uri="{91240B29-F687-4F45-9708-019B960494DF}"/>
          </a:extLst>
        </xdr:spPr>
        <xdr:txBody>
          <a:bodyPr vertOverflow="clip" wrap="square" lIns="36576" tIns="32004" rIns="0" bIns="0" anchor="t" upright="1"/>
          <a:lstStyle/>
          <a:p>
            <a:pPr algn="l" rtl="0">
              <a:defRPr sz="1000"/>
            </a:pPr>
            <a:r>
              <a:rPr lang="en-GB" sz="1400" b="0" i="0" u="none" strike="noStrike" baseline="0">
                <a:solidFill>
                  <a:srgbClr val="000000"/>
                </a:solidFill>
                <a:latin typeface="Calibri"/>
              </a:rPr>
              <a:t>Sunday</a:t>
            </a:r>
            <a:endParaRPr lang="en-GB"/>
          </a:p>
        </xdr:txBody>
      </xdr:sp>
    </xdr:grpSp>
    <xdr:clientData/>
  </xdr:twoCellAnchor>
  <xdr:twoCellAnchor>
    <xdr:from>
      <xdr:col>9</xdr:col>
      <xdr:colOff>47625</xdr:colOff>
      <xdr:row>0</xdr:row>
      <xdr:rowOff>47625</xdr:rowOff>
    </xdr:from>
    <xdr:to>
      <xdr:col>14</xdr:col>
      <xdr:colOff>76200</xdr:colOff>
      <xdr:row>24</xdr:row>
      <xdr:rowOff>114300</xdr:rowOff>
    </xdr:to>
    <xdr:grpSp>
      <xdr:nvGrpSpPr>
        <xdr:cNvPr id="9218" name="Group 57"/>
        <xdr:cNvGrpSpPr>
          <a:grpSpLocks/>
        </xdr:cNvGrpSpPr>
      </xdr:nvGrpSpPr>
      <xdr:grpSpPr bwMode="auto">
        <a:xfrm>
          <a:off x="6734175" y="47625"/>
          <a:ext cx="3076575" cy="4933950"/>
          <a:chOff x="969" y="5"/>
          <a:chExt cx="323" cy="518"/>
        </a:xfrm>
      </xdr:grpSpPr>
      <xdr:pic>
        <xdr:nvPicPr>
          <xdr:cNvPr id="9219" name="Picture 58"/>
          <xdr:cNvPicPr>
            <a:picLocks noChangeAspect="1" noChangeArrowheads="1"/>
          </xdr:cNvPicPr>
        </xdr:nvPicPr>
        <xdr:blipFill>
          <a:blip xmlns:r="http://schemas.openxmlformats.org/officeDocument/2006/relationships" r:embed="rId9" cstate="print"/>
          <a:srcRect/>
          <a:stretch>
            <a:fillRect/>
          </a:stretch>
        </xdr:blipFill>
        <xdr:spPr bwMode="auto">
          <a:xfrm>
            <a:off x="971" y="5"/>
            <a:ext cx="212" cy="49"/>
          </a:xfrm>
          <a:prstGeom prst="rect">
            <a:avLst/>
          </a:prstGeom>
          <a:noFill/>
          <a:ln w="9525">
            <a:noFill/>
            <a:miter lim="800000"/>
            <a:headEnd/>
            <a:tailEnd/>
          </a:ln>
        </xdr:spPr>
      </xdr:pic>
      <xdr:grpSp>
        <xdr:nvGrpSpPr>
          <xdr:cNvPr id="9220" name="Group 59"/>
          <xdr:cNvGrpSpPr>
            <a:grpSpLocks/>
          </xdr:cNvGrpSpPr>
        </xdr:nvGrpSpPr>
        <xdr:grpSpPr bwMode="auto">
          <a:xfrm>
            <a:off x="972" y="269"/>
            <a:ext cx="320" cy="45"/>
            <a:chOff x="1204" y="240"/>
            <a:chExt cx="320" cy="45"/>
          </a:xfrm>
        </xdr:grpSpPr>
        <xdr:pic>
          <xdr:nvPicPr>
            <xdr:cNvPr id="9233" name="Picture 60" descr="follow-us"/>
            <xdr:cNvPicPr>
              <a:picLocks noChangeAspect="1" noChangeArrowheads="1"/>
            </xdr:cNvPicPr>
          </xdr:nvPicPr>
          <xdr:blipFill>
            <a:blip xmlns:r="http://schemas.openxmlformats.org/officeDocument/2006/relationships" r:embed="rId10" cstate="print"/>
            <a:srcRect/>
            <a:stretch>
              <a:fillRect/>
            </a:stretch>
          </xdr:blipFill>
          <xdr:spPr bwMode="auto">
            <a:xfrm>
              <a:off x="1204" y="240"/>
              <a:ext cx="320" cy="45"/>
            </a:xfrm>
            <a:prstGeom prst="rect">
              <a:avLst/>
            </a:prstGeom>
            <a:noFill/>
            <a:ln w="9525">
              <a:noFill/>
              <a:miter lim="800000"/>
              <a:headEnd/>
              <a:tailEnd/>
            </a:ln>
          </xdr:spPr>
        </xdr:pic>
        <xdr:pic>
          <xdr:nvPicPr>
            <xdr:cNvPr id="9234" name="Picture 61" descr="follow-us"/>
            <xdr:cNvPicPr>
              <a:picLocks noChangeAspect="1" noChangeArrowheads="1"/>
            </xdr:cNvPicPr>
          </xdr:nvPicPr>
          <xdr:blipFill>
            <a:blip xmlns:r="http://schemas.openxmlformats.org/officeDocument/2006/relationships" r:embed="rId11" cstate="print"/>
            <a:srcRect/>
            <a:stretch>
              <a:fillRect/>
            </a:stretch>
          </xdr:blipFill>
          <xdr:spPr bwMode="auto">
            <a:xfrm>
              <a:off x="1214" y="252"/>
              <a:ext cx="85" cy="20"/>
            </a:xfrm>
            <a:prstGeom prst="rect">
              <a:avLst/>
            </a:prstGeom>
            <a:noFill/>
            <a:ln w="9525">
              <a:noFill/>
              <a:miter lim="800000"/>
              <a:headEnd/>
              <a:tailEnd/>
            </a:ln>
          </xdr:spPr>
        </xdr:pic>
        <xdr:pic>
          <xdr:nvPicPr>
            <xdr:cNvPr id="9235" name="Picture 62" descr="linked-in">
              <a:hlinkClick xmlns:r="http://schemas.openxmlformats.org/officeDocument/2006/relationships" r:id="rId12" tooltip="Follow us on LinkedIN"/>
            </xdr:cNvPr>
            <xdr:cNvPicPr>
              <a:picLocks noChangeAspect="1" noChangeArrowheads="1"/>
            </xdr:cNvPicPr>
          </xdr:nvPicPr>
          <xdr:blipFill>
            <a:blip xmlns:r="http://schemas.openxmlformats.org/officeDocument/2006/relationships" r:embed="rId13" cstate="print"/>
            <a:srcRect/>
            <a:stretch>
              <a:fillRect/>
            </a:stretch>
          </xdr:blipFill>
          <xdr:spPr bwMode="auto">
            <a:xfrm>
              <a:off x="1334" y="245"/>
              <a:ext cx="34" cy="34"/>
            </a:xfrm>
            <a:prstGeom prst="rect">
              <a:avLst/>
            </a:prstGeom>
            <a:noFill/>
            <a:ln w="9525">
              <a:noFill/>
              <a:miter lim="800000"/>
              <a:headEnd/>
              <a:tailEnd/>
            </a:ln>
          </xdr:spPr>
        </xdr:pic>
        <xdr:pic>
          <xdr:nvPicPr>
            <xdr:cNvPr id="9236" name="Picture 63" descr="gplus">
              <a:hlinkClick xmlns:r="http://schemas.openxmlformats.org/officeDocument/2006/relationships" r:id="rId14" tooltip="Add us to your circles on Google plus"/>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368" y="245"/>
              <a:ext cx="34" cy="34"/>
            </a:xfrm>
            <a:prstGeom prst="rect">
              <a:avLst/>
            </a:prstGeom>
            <a:noFill/>
            <a:ln w="9525">
              <a:noFill/>
              <a:miter lim="800000"/>
              <a:headEnd/>
              <a:tailEnd/>
            </a:ln>
          </xdr:spPr>
        </xdr:pic>
        <xdr:pic>
          <xdr:nvPicPr>
            <xdr:cNvPr id="9237" name="Picture 64" descr="facebook1">
              <a:hlinkClick xmlns:r="http://schemas.openxmlformats.org/officeDocument/2006/relationships" r:id="rId16" tooltip="Become a fan on Facebook"/>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402" y="245"/>
              <a:ext cx="34" cy="34"/>
            </a:xfrm>
            <a:prstGeom prst="rect">
              <a:avLst/>
            </a:prstGeom>
            <a:noFill/>
            <a:ln w="9525">
              <a:noFill/>
              <a:miter lim="800000"/>
              <a:headEnd/>
              <a:tailEnd/>
            </a:ln>
          </xdr:spPr>
        </xdr:pic>
        <xdr:pic>
          <xdr:nvPicPr>
            <xdr:cNvPr id="9238" name="Picture 65" descr="pinterest1">
              <a:hlinkClick xmlns:r="http://schemas.openxmlformats.org/officeDocument/2006/relationships" r:id="rId18" tooltip="Follow us on Pintere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1436" y="245"/>
              <a:ext cx="34" cy="34"/>
            </a:xfrm>
            <a:prstGeom prst="rect">
              <a:avLst/>
            </a:prstGeom>
            <a:noFill/>
            <a:ln w="9525">
              <a:noFill/>
              <a:miter lim="800000"/>
              <a:headEnd/>
              <a:tailEnd/>
            </a:ln>
          </xdr:spPr>
        </xdr:pic>
        <xdr:pic>
          <xdr:nvPicPr>
            <xdr:cNvPr id="9239" name="Picture 66" descr="twitter1">
              <a:hlinkClick xmlns:r="http://schemas.openxmlformats.org/officeDocument/2006/relationships" r:id="rId20" tooltip="Follow us on Twitter"/>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471" y="245"/>
              <a:ext cx="34" cy="34"/>
            </a:xfrm>
            <a:prstGeom prst="rect">
              <a:avLst/>
            </a:prstGeom>
            <a:noFill/>
            <a:ln w="9525">
              <a:noFill/>
              <a:miter lim="800000"/>
              <a:headEnd/>
              <a:tailEnd/>
            </a:ln>
          </xdr:spPr>
        </xdr:pic>
      </xdr:grpSp>
      <xdr:grpSp>
        <xdr:nvGrpSpPr>
          <xdr:cNvPr id="9221" name="Group 67">
            <a:hlinkClick xmlns:r="http://schemas.openxmlformats.org/officeDocument/2006/relationships" r:id="rId22" tooltip="Write your review about this template"/>
          </xdr:cNvPr>
          <xdr:cNvGrpSpPr>
            <a:grpSpLocks/>
          </xdr:cNvGrpSpPr>
        </xdr:nvGrpSpPr>
        <xdr:grpSpPr bwMode="auto">
          <a:xfrm>
            <a:off x="972" y="87"/>
            <a:ext cx="320" cy="45"/>
            <a:chOff x="881" y="58"/>
            <a:chExt cx="320" cy="45"/>
          </a:xfrm>
        </xdr:grpSpPr>
        <xdr:pic>
          <xdr:nvPicPr>
            <xdr:cNvPr id="9230" name="Picture 68" descr="ratings"/>
            <xdr:cNvPicPr>
              <a:picLocks noChangeAspect="1" noChangeArrowheads="1"/>
            </xdr:cNvPicPr>
          </xdr:nvPicPr>
          <xdr:blipFill>
            <a:blip xmlns:r="http://schemas.openxmlformats.org/officeDocument/2006/relationships" r:embed="rId23" cstate="print"/>
            <a:srcRect/>
            <a:stretch>
              <a:fillRect/>
            </a:stretch>
          </xdr:blipFill>
          <xdr:spPr bwMode="auto">
            <a:xfrm>
              <a:off x="881" y="58"/>
              <a:ext cx="320" cy="45"/>
            </a:xfrm>
            <a:prstGeom prst="rect">
              <a:avLst/>
            </a:prstGeom>
            <a:noFill/>
            <a:ln w="9525">
              <a:noFill/>
              <a:miter lim="800000"/>
              <a:headEnd/>
              <a:tailEnd/>
            </a:ln>
          </xdr:spPr>
        </xdr:pic>
        <xdr:pic>
          <xdr:nvPicPr>
            <xdr:cNvPr id="9231" name="Picture 69" descr="stars"/>
            <xdr:cNvPicPr>
              <a:picLocks noChangeAspect="1" noChangeArrowheads="1"/>
            </xdr:cNvPicPr>
          </xdr:nvPicPr>
          <xdr:blipFill>
            <a:blip xmlns:r="http://schemas.openxmlformats.org/officeDocument/2006/relationships" r:embed="rId24" cstate="print"/>
            <a:srcRect/>
            <a:stretch>
              <a:fillRect/>
            </a:stretch>
          </xdr:blipFill>
          <xdr:spPr bwMode="auto">
            <a:xfrm>
              <a:off x="893" y="68"/>
              <a:ext cx="133" cy="25"/>
            </a:xfrm>
            <a:prstGeom prst="rect">
              <a:avLst/>
            </a:prstGeom>
            <a:noFill/>
            <a:ln w="9525">
              <a:noFill/>
              <a:miter lim="800000"/>
              <a:headEnd/>
              <a:tailEnd/>
            </a:ln>
          </xdr:spPr>
        </xdr:pic>
        <xdr:pic>
          <xdr:nvPicPr>
            <xdr:cNvPr id="9232" name="Picture 70" descr="write-your-review"/>
            <xdr:cNvPicPr>
              <a:picLocks noChangeAspect="1" noChangeArrowheads="1"/>
            </xdr:cNvPicPr>
          </xdr:nvPicPr>
          <xdr:blipFill>
            <a:blip xmlns:r="http://schemas.openxmlformats.org/officeDocument/2006/relationships" r:embed="rId25" cstate="print"/>
            <a:srcRect/>
            <a:stretch>
              <a:fillRect/>
            </a:stretch>
          </xdr:blipFill>
          <xdr:spPr bwMode="auto">
            <a:xfrm>
              <a:off x="1038" y="72"/>
              <a:ext cx="150" cy="20"/>
            </a:xfrm>
            <a:prstGeom prst="rect">
              <a:avLst/>
            </a:prstGeom>
            <a:noFill/>
            <a:ln w="9525">
              <a:noFill/>
              <a:miter lim="800000"/>
              <a:headEnd/>
              <a:tailEnd/>
            </a:ln>
          </xdr:spPr>
        </xdr:pic>
      </xdr:grpSp>
      <xdr:grpSp>
        <xdr:nvGrpSpPr>
          <xdr:cNvPr id="9222" name="Group 71">
            <a:hlinkClick xmlns:r="http://schemas.openxmlformats.org/officeDocument/2006/relationships" r:id="rId22" tooltip="Give a thumb-up to this free template on your social network"/>
          </xdr:cNvPr>
          <xdr:cNvGrpSpPr>
            <a:grpSpLocks/>
          </xdr:cNvGrpSpPr>
        </xdr:nvGrpSpPr>
        <xdr:grpSpPr bwMode="auto">
          <a:xfrm>
            <a:off x="972" y="138"/>
            <a:ext cx="320" cy="125"/>
            <a:chOff x="881" y="109"/>
            <a:chExt cx="320" cy="125"/>
          </a:xfrm>
        </xdr:grpSpPr>
        <xdr:pic>
          <xdr:nvPicPr>
            <xdr:cNvPr id="9226" name="Picture 72" descr="tumbs-up"/>
            <xdr:cNvPicPr>
              <a:picLocks noChangeAspect="1" noChangeArrowheads="1"/>
            </xdr:cNvPicPr>
          </xdr:nvPicPr>
          <xdr:blipFill>
            <a:blip xmlns:r="http://schemas.openxmlformats.org/officeDocument/2006/relationships" r:embed="rId26" cstate="print"/>
            <a:srcRect/>
            <a:stretch>
              <a:fillRect/>
            </a:stretch>
          </xdr:blipFill>
          <xdr:spPr bwMode="auto">
            <a:xfrm>
              <a:off x="881" y="109"/>
              <a:ext cx="320" cy="125"/>
            </a:xfrm>
            <a:prstGeom prst="rect">
              <a:avLst/>
            </a:prstGeom>
            <a:noFill/>
            <a:ln w="9525">
              <a:noFill/>
              <a:miter lim="800000"/>
              <a:headEnd/>
              <a:tailEnd/>
            </a:ln>
          </xdr:spPr>
        </xdr:pic>
        <xdr:sp macro="" textlink="">
          <xdr:nvSpPr>
            <xdr:cNvPr id="9227" name="Rectangle 73"/>
            <xdr:cNvSpPr>
              <a:spLocks noChangeArrowheads="1"/>
            </xdr:cNvSpPr>
          </xdr:nvSpPr>
          <xdr:spPr bwMode="auto">
            <a:xfrm>
              <a:off x="893" y="151"/>
              <a:ext cx="295" cy="77"/>
            </a:xfrm>
            <a:prstGeom prst="rect">
              <a:avLst/>
            </a:prstGeom>
            <a:solidFill>
              <a:srgbClr val="FFFFFF"/>
            </a:solidFill>
            <a:ln w="9525">
              <a:noFill/>
              <a:miter lim="800000"/>
              <a:headEnd/>
              <a:tailEnd/>
            </a:ln>
          </xdr:spPr>
        </xdr:sp>
        <xdr:pic>
          <xdr:nvPicPr>
            <xdr:cNvPr id="9228" name="Picture 74" descr="social_links"/>
            <xdr:cNvPicPr>
              <a:picLocks noChangeAspect="1" noChangeArrowheads="1"/>
            </xdr:cNvPicPr>
          </xdr:nvPicPr>
          <xdr:blipFill>
            <a:blip xmlns:r="http://schemas.openxmlformats.org/officeDocument/2006/relationships" r:embed="rId27" cstate="print"/>
            <a:srcRect/>
            <a:stretch>
              <a:fillRect/>
            </a:stretch>
          </xdr:blipFill>
          <xdr:spPr bwMode="auto">
            <a:xfrm>
              <a:off x="919" y="156"/>
              <a:ext cx="232" cy="71"/>
            </a:xfrm>
            <a:prstGeom prst="rect">
              <a:avLst/>
            </a:prstGeom>
            <a:noFill/>
            <a:ln w="9525">
              <a:noFill/>
              <a:miter lim="800000"/>
              <a:headEnd/>
              <a:tailEnd/>
            </a:ln>
          </xdr:spPr>
        </xdr:pic>
        <xdr:pic>
          <xdr:nvPicPr>
            <xdr:cNvPr id="9229" name="Picture 75" descr="thumb-up"/>
            <xdr:cNvPicPr>
              <a:picLocks noChangeAspect="1" noChangeArrowheads="1"/>
            </xdr:cNvPicPr>
          </xdr:nvPicPr>
          <xdr:blipFill>
            <a:blip xmlns:r="http://schemas.openxmlformats.org/officeDocument/2006/relationships" r:embed="rId28" cstate="print"/>
            <a:srcRect/>
            <a:stretch>
              <a:fillRect/>
            </a:stretch>
          </xdr:blipFill>
          <xdr:spPr bwMode="auto">
            <a:xfrm>
              <a:off x="893" y="115"/>
              <a:ext cx="240" cy="35"/>
            </a:xfrm>
            <a:prstGeom prst="rect">
              <a:avLst/>
            </a:prstGeom>
            <a:noFill/>
            <a:ln w="9525">
              <a:noFill/>
              <a:miter lim="800000"/>
              <a:headEnd/>
              <a:tailEnd/>
            </a:ln>
          </xdr:spPr>
        </xdr:pic>
      </xdr:grpSp>
      <xdr:sp macro="" textlink="">
        <xdr:nvSpPr>
          <xdr:cNvPr id="143436" name="Text Box 76"/>
          <xdr:cNvSpPr txBox="1">
            <a:spLocks noChangeArrowheads="1"/>
          </xdr:cNvSpPr>
        </xdr:nvSpPr>
        <xdr:spPr bwMode="auto">
          <a:xfrm>
            <a:off x="969" y="60"/>
            <a:ext cx="318" cy="21"/>
          </a:xfrm>
          <a:prstGeom prst="rect">
            <a:avLst/>
          </a:prstGeom>
          <a:noFill/>
          <a:ln>
            <a:noFill/>
          </a:ln>
          <a:extLst>
            <a:ext uri="{909E8E84-426E-40DD-AFC4-6F175D3DCCD1}"/>
            <a:ext uri="{91240B29-F687-4F45-9708-019B960494DF}"/>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 2013 Spreadsheet123 LTD All rights reserved</a:t>
            </a:r>
            <a:endParaRPr lang="en-GB"/>
          </a:p>
        </xdr:txBody>
      </xdr:sp>
      <xdr:pic>
        <xdr:nvPicPr>
          <xdr:cNvPr id="9224" name="Picture 77" descr="unlock">
            <a:hlinkClick xmlns:r="http://schemas.openxmlformats.org/officeDocument/2006/relationships" r:id="rId22" tooltip="Get Unlocked Version of Work Shift Schedule "/>
          </xdr:cNvPr>
          <xdr:cNvPicPr>
            <a:picLocks noChangeAspect="1" noChangeArrowheads="1"/>
          </xdr:cNvPicPr>
        </xdr:nvPicPr>
        <xdr:blipFill>
          <a:blip xmlns:r="http://schemas.openxmlformats.org/officeDocument/2006/relationships" r:embed="rId29" cstate="print"/>
          <a:srcRect/>
          <a:stretch>
            <a:fillRect/>
          </a:stretch>
        </xdr:blipFill>
        <xdr:spPr bwMode="auto">
          <a:xfrm>
            <a:off x="972" y="320"/>
            <a:ext cx="320" cy="50"/>
          </a:xfrm>
          <a:prstGeom prst="rect">
            <a:avLst/>
          </a:prstGeom>
          <a:noFill/>
          <a:ln w="9525">
            <a:noFill/>
            <a:miter lim="800000"/>
            <a:headEnd/>
            <a:tailEnd/>
          </a:ln>
        </xdr:spPr>
      </xdr:pic>
      <xdr:pic>
        <xdr:nvPicPr>
          <xdr:cNvPr id="9225" name="Picture 78" descr="price_tag"/>
          <xdr:cNvPicPr>
            <a:picLocks noChangeAspect="1" noChangeArrowheads="1"/>
          </xdr:cNvPicPr>
        </xdr:nvPicPr>
        <xdr:blipFill>
          <a:blip xmlns:r="http://schemas.openxmlformats.org/officeDocument/2006/relationships" r:embed="rId30" cstate="print"/>
          <a:srcRect/>
          <a:stretch>
            <a:fillRect/>
          </a:stretch>
        </xdr:blipFill>
        <xdr:spPr bwMode="auto">
          <a:xfrm>
            <a:off x="972" y="373"/>
            <a:ext cx="320" cy="150"/>
          </a:xfrm>
          <a:prstGeom prst="rect">
            <a:avLst/>
          </a:prstGeom>
          <a:noFill/>
          <a:ln w="9525">
            <a:noFill/>
            <a:miter lim="800000"/>
            <a:headEnd/>
            <a:tailEnd/>
          </a:ln>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26</xdr:row>
      <xdr:rowOff>9525</xdr:rowOff>
    </xdr:from>
    <xdr:to>
      <xdr:col>8</xdr:col>
      <xdr:colOff>771525</xdr:colOff>
      <xdr:row>53</xdr:row>
      <xdr:rowOff>114300</xdr:rowOff>
    </xdr:to>
    <xdr:grpSp>
      <xdr:nvGrpSpPr>
        <xdr:cNvPr id="18433" name="Group 38"/>
        <xdr:cNvGrpSpPr>
          <a:grpSpLocks/>
        </xdr:cNvGrpSpPr>
      </xdr:nvGrpSpPr>
      <xdr:grpSpPr bwMode="auto">
        <a:xfrm>
          <a:off x="66675" y="5257800"/>
          <a:ext cx="6610350" cy="5248275"/>
          <a:chOff x="7" y="552"/>
          <a:chExt cx="694" cy="551"/>
        </a:xfrm>
      </xdr:grpSpPr>
      <xdr:graphicFrame macro="">
        <xdr:nvGraphicFramePr>
          <xdr:cNvPr id="18456" name="Chart 21"/>
          <xdr:cNvGraphicFramePr>
            <a:graphicFrameLocks/>
          </xdr:cNvGraphicFramePr>
        </xdr:nvGraphicFramePr>
        <xdr:xfrm>
          <a:off x="40" y="621"/>
          <a:ext cx="661" cy="6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8457" name="Chart 22"/>
          <xdr:cNvGraphicFramePr>
            <a:graphicFrameLocks/>
          </xdr:cNvGraphicFramePr>
        </xdr:nvGraphicFramePr>
        <xdr:xfrm>
          <a:off x="40" y="552"/>
          <a:ext cx="661" cy="6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8458" name="Chart 23"/>
          <xdr:cNvGraphicFramePr>
            <a:graphicFrameLocks/>
          </xdr:cNvGraphicFramePr>
        </xdr:nvGraphicFramePr>
        <xdr:xfrm>
          <a:off x="40" y="690"/>
          <a:ext cx="661" cy="6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8459" name="Chart 24"/>
          <xdr:cNvGraphicFramePr>
            <a:graphicFrameLocks/>
          </xdr:cNvGraphicFramePr>
        </xdr:nvGraphicFramePr>
        <xdr:xfrm>
          <a:off x="40" y="758"/>
          <a:ext cx="661" cy="6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8460" name="Chart 25"/>
          <xdr:cNvGraphicFramePr>
            <a:graphicFrameLocks/>
          </xdr:cNvGraphicFramePr>
        </xdr:nvGraphicFramePr>
        <xdr:xfrm>
          <a:off x="40" y="827"/>
          <a:ext cx="661" cy="69"/>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8461" name="Chart 26"/>
          <xdr:cNvGraphicFramePr>
            <a:graphicFrameLocks/>
          </xdr:cNvGraphicFramePr>
        </xdr:nvGraphicFramePr>
        <xdr:xfrm>
          <a:off x="40" y="896"/>
          <a:ext cx="661" cy="68"/>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8462" name="Chart 27"/>
          <xdr:cNvGraphicFramePr>
            <a:graphicFrameLocks/>
          </xdr:cNvGraphicFramePr>
        </xdr:nvGraphicFramePr>
        <xdr:xfrm>
          <a:off x="40" y="964"/>
          <a:ext cx="661" cy="69"/>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8463" name="Chart 30"/>
          <xdr:cNvGraphicFramePr>
            <a:graphicFrameLocks/>
          </xdr:cNvGraphicFramePr>
        </xdr:nvGraphicFramePr>
        <xdr:xfrm>
          <a:off x="40" y="1033"/>
          <a:ext cx="661" cy="7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46463" name="Text Box 31"/>
          <xdr:cNvSpPr txBox="1">
            <a:spLocks noChangeArrowheads="1"/>
          </xdr:cNvSpPr>
        </xdr:nvSpPr>
        <xdr:spPr bwMode="auto">
          <a:xfrm>
            <a:off x="7" y="553"/>
            <a:ext cx="27" cy="67"/>
          </a:xfrm>
          <a:prstGeom prst="rect">
            <a:avLst/>
          </a:prstGeom>
          <a:solidFill>
            <a:srgbClr val="FFFFFF"/>
          </a:solidFill>
          <a:ln>
            <a:noFill/>
          </a:ln>
          <a:extLst>
            <a:ext uri="{91240B29-F687-4F45-9708-019B960494DF}"/>
          </a:extLst>
        </xdr:spPr>
        <xdr:txBody>
          <a:bodyPr vertOverflow="clip" vert="vert270" wrap="square" lIns="36576" tIns="32004" rIns="36576" bIns="32004" anchor="ctr" upright="1"/>
          <a:lstStyle/>
          <a:p>
            <a:pPr algn="ctr" rtl="0">
              <a:defRPr sz="1000"/>
            </a:pPr>
            <a:r>
              <a:rPr lang="en-GB" sz="1400" b="0" i="0" u="none" strike="noStrike" baseline="0">
                <a:solidFill>
                  <a:srgbClr val="000000"/>
                </a:solidFill>
                <a:latin typeface="Calibri"/>
              </a:rPr>
              <a:t>Mon</a:t>
            </a:r>
            <a:endParaRPr lang="en-GB"/>
          </a:p>
        </xdr:txBody>
      </xdr:sp>
      <xdr:sp macro="" textlink="">
        <xdr:nvSpPr>
          <xdr:cNvPr id="146464" name="Text Box 32"/>
          <xdr:cNvSpPr txBox="1">
            <a:spLocks noChangeArrowheads="1"/>
          </xdr:cNvSpPr>
        </xdr:nvSpPr>
        <xdr:spPr bwMode="auto">
          <a:xfrm>
            <a:off x="7" y="622"/>
            <a:ext cx="27" cy="67"/>
          </a:xfrm>
          <a:prstGeom prst="rect">
            <a:avLst/>
          </a:prstGeom>
          <a:solidFill>
            <a:srgbClr val="FFFFFF"/>
          </a:solidFill>
          <a:ln>
            <a:noFill/>
          </a:ln>
          <a:extLst>
            <a:ext uri="{91240B29-F687-4F45-9708-019B960494DF}"/>
          </a:extLst>
        </xdr:spPr>
        <xdr:txBody>
          <a:bodyPr vertOverflow="clip" vert="vert270" wrap="square" lIns="36576" tIns="32004" rIns="36576" bIns="32004" anchor="ctr" upright="1"/>
          <a:lstStyle/>
          <a:p>
            <a:pPr algn="ctr" rtl="0">
              <a:defRPr sz="1000"/>
            </a:pPr>
            <a:r>
              <a:rPr lang="en-GB" sz="1400" b="0" i="0" u="none" strike="noStrike" baseline="0">
                <a:solidFill>
                  <a:srgbClr val="000000"/>
                </a:solidFill>
                <a:latin typeface="Calibri"/>
              </a:rPr>
              <a:t>Tue</a:t>
            </a:r>
            <a:endParaRPr lang="en-GB"/>
          </a:p>
        </xdr:txBody>
      </xdr:sp>
      <xdr:sp macro="" textlink="">
        <xdr:nvSpPr>
          <xdr:cNvPr id="146465" name="Text Box 33"/>
          <xdr:cNvSpPr txBox="1">
            <a:spLocks noChangeArrowheads="1"/>
          </xdr:cNvSpPr>
        </xdr:nvSpPr>
        <xdr:spPr bwMode="auto">
          <a:xfrm>
            <a:off x="7" y="691"/>
            <a:ext cx="27" cy="67"/>
          </a:xfrm>
          <a:prstGeom prst="rect">
            <a:avLst/>
          </a:prstGeom>
          <a:solidFill>
            <a:srgbClr val="FFFFFF"/>
          </a:solidFill>
          <a:ln>
            <a:noFill/>
          </a:ln>
          <a:extLst>
            <a:ext uri="{91240B29-F687-4F45-9708-019B960494DF}"/>
          </a:extLst>
        </xdr:spPr>
        <xdr:txBody>
          <a:bodyPr vertOverflow="clip" vert="vert270" wrap="square" lIns="36576" tIns="32004" rIns="36576" bIns="32004" anchor="ctr" upright="1"/>
          <a:lstStyle/>
          <a:p>
            <a:pPr algn="ctr" rtl="0">
              <a:defRPr sz="1000"/>
            </a:pPr>
            <a:r>
              <a:rPr lang="en-GB" sz="1400" b="0" i="0" u="none" strike="noStrike" baseline="0">
                <a:solidFill>
                  <a:srgbClr val="000000"/>
                </a:solidFill>
                <a:latin typeface="Calibri"/>
              </a:rPr>
              <a:t>Wed</a:t>
            </a:r>
            <a:endParaRPr lang="en-GB"/>
          </a:p>
        </xdr:txBody>
      </xdr:sp>
      <xdr:sp macro="" textlink="">
        <xdr:nvSpPr>
          <xdr:cNvPr id="146466" name="Text Box 34"/>
          <xdr:cNvSpPr txBox="1">
            <a:spLocks noChangeArrowheads="1"/>
          </xdr:cNvSpPr>
        </xdr:nvSpPr>
        <xdr:spPr bwMode="auto">
          <a:xfrm>
            <a:off x="7" y="759"/>
            <a:ext cx="27" cy="67"/>
          </a:xfrm>
          <a:prstGeom prst="rect">
            <a:avLst/>
          </a:prstGeom>
          <a:solidFill>
            <a:srgbClr val="FFFFFF"/>
          </a:solidFill>
          <a:ln>
            <a:noFill/>
          </a:ln>
          <a:extLst>
            <a:ext uri="{91240B29-F687-4F45-9708-019B960494DF}"/>
          </a:extLst>
        </xdr:spPr>
        <xdr:txBody>
          <a:bodyPr vertOverflow="clip" vert="vert270" wrap="square" lIns="36576" tIns="32004" rIns="36576" bIns="32004" anchor="ctr" upright="1"/>
          <a:lstStyle/>
          <a:p>
            <a:pPr algn="ctr" rtl="0">
              <a:defRPr sz="1000"/>
            </a:pPr>
            <a:r>
              <a:rPr lang="en-GB" sz="1400" b="0" i="0" u="none" strike="noStrike" baseline="0">
                <a:solidFill>
                  <a:srgbClr val="000000"/>
                </a:solidFill>
                <a:latin typeface="Calibri"/>
              </a:rPr>
              <a:t>Thu</a:t>
            </a:r>
            <a:endParaRPr lang="en-GB"/>
          </a:p>
        </xdr:txBody>
      </xdr:sp>
      <xdr:sp macro="" textlink="">
        <xdr:nvSpPr>
          <xdr:cNvPr id="146467" name="Text Box 35"/>
          <xdr:cNvSpPr txBox="1">
            <a:spLocks noChangeArrowheads="1"/>
          </xdr:cNvSpPr>
        </xdr:nvSpPr>
        <xdr:spPr bwMode="auto">
          <a:xfrm>
            <a:off x="7" y="828"/>
            <a:ext cx="27" cy="67"/>
          </a:xfrm>
          <a:prstGeom prst="rect">
            <a:avLst/>
          </a:prstGeom>
          <a:solidFill>
            <a:srgbClr val="FFFFFF"/>
          </a:solidFill>
          <a:ln>
            <a:noFill/>
          </a:ln>
          <a:extLst>
            <a:ext uri="{91240B29-F687-4F45-9708-019B960494DF}"/>
          </a:extLst>
        </xdr:spPr>
        <xdr:txBody>
          <a:bodyPr vertOverflow="clip" vert="vert270" wrap="square" lIns="36576" tIns="32004" rIns="36576" bIns="32004" anchor="ctr" upright="1"/>
          <a:lstStyle/>
          <a:p>
            <a:pPr algn="ctr" rtl="0">
              <a:defRPr sz="1000"/>
            </a:pPr>
            <a:r>
              <a:rPr lang="en-GB" sz="1400" b="0" i="0" u="none" strike="noStrike" baseline="0">
                <a:solidFill>
                  <a:srgbClr val="000000"/>
                </a:solidFill>
                <a:latin typeface="Calibri"/>
              </a:rPr>
              <a:t>Fri</a:t>
            </a:r>
            <a:endParaRPr lang="en-GB"/>
          </a:p>
        </xdr:txBody>
      </xdr:sp>
      <xdr:sp macro="" textlink="">
        <xdr:nvSpPr>
          <xdr:cNvPr id="146468" name="Text Box 36"/>
          <xdr:cNvSpPr txBox="1">
            <a:spLocks noChangeArrowheads="1"/>
          </xdr:cNvSpPr>
        </xdr:nvSpPr>
        <xdr:spPr bwMode="auto">
          <a:xfrm>
            <a:off x="7" y="897"/>
            <a:ext cx="27" cy="67"/>
          </a:xfrm>
          <a:prstGeom prst="rect">
            <a:avLst/>
          </a:prstGeom>
          <a:solidFill>
            <a:srgbClr val="FFFFFF"/>
          </a:solidFill>
          <a:ln>
            <a:noFill/>
          </a:ln>
          <a:extLst>
            <a:ext uri="{91240B29-F687-4F45-9708-019B960494DF}"/>
          </a:extLst>
        </xdr:spPr>
        <xdr:txBody>
          <a:bodyPr vertOverflow="clip" vert="vert270" wrap="square" lIns="36576" tIns="32004" rIns="36576" bIns="32004" anchor="ctr" upright="1"/>
          <a:lstStyle/>
          <a:p>
            <a:pPr algn="ctr" rtl="0">
              <a:defRPr sz="1000"/>
            </a:pPr>
            <a:r>
              <a:rPr lang="en-GB" sz="1400" b="0" i="0" u="none" strike="noStrike" baseline="0">
                <a:solidFill>
                  <a:srgbClr val="000000"/>
                </a:solidFill>
                <a:latin typeface="Calibri"/>
              </a:rPr>
              <a:t>Sat</a:t>
            </a:r>
            <a:endParaRPr lang="en-GB"/>
          </a:p>
        </xdr:txBody>
      </xdr:sp>
      <xdr:sp macro="" textlink="">
        <xdr:nvSpPr>
          <xdr:cNvPr id="146469" name="Text Box 37"/>
          <xdr:cNvSpPr txBox="1">
            <a:spLocks noChangeArrowheads="1"/>
          </xdr:cNvSpPr>
        </xdr:nvSpPr>
        <xdr:spPr bwMode="auto">
          <a:xfrm>
            <a:off x="7" y="964"/>
            <a:ext cx="27" cy="67"/>
          </a:xfrm>
          <a:prstGeom prst="rect">
            <a:avLst/>
          </a:prstGeom>
          <a:solidFill>
            <a:srgbClr val="FFFFFF"/>
          </a:solidFill>
          <a:ln>
            <a:noFill/>
          </a:ln>
          <a:extLst>
            <a:ext uri="{91240B29-F687-4F45-9708-019B960494DF}"/>
          </a:extLst>
        </xdr:spPr>
        <xdr:txBody>
          <a:bodyPr vertOverflow="clip" vert="vert270" wrap="square" lIns="36576" tIns="32004" rIns="36576" bIns="32004" anchor="ctr" upright="1"/>
          <a:lstStyle/>
          <a:p>
            <a:pPr algn="ctr" rtl="0">
              <a:defRPr sz="1000"/>
            </a:pPr>
            <a:r>
              <a:rPr lang="en-GB" sz="1400" b="0" i="0" u="none" strike="noStrike" baseline="0">
                <a:solidFill>
                  <a:srgbClr val="000000"/>
                </a:solidFill>
                <a:latin typeface="Calibri"/>
              </a:rPr>
              <a:t>Sun</a:t>
            </a:r>
            <a:endParaRPr lang="en-GB"/>
          </a:p>
        </xdr:txBody>
      </xdr:sp>
    </xdr:grpSp>
    <xdr:clientData/>
  </xdr:twoCellAnchor>
  <xdr:twoCellAnchor>
    <xdr:from>
      <xdr:col>9</xdr:col>
      <xdr:colOff>104775</xdr:colOff>
      <xdr:row>0</xdr:row>
      <xdr:rowOff>47625</xdr:rowOff>
    </xdr:from>
    <xdr:to>
      <xdr:col>14</xdr:col>
      <xdr:colOff>133350</xdr:colOff>
      <xdr:row>24</xdr:row>
      <xdr:rowOff>114300</xdr:rowOff>
    </xdr:to>
    <xdr:grpSp>
      <xdr:nvGrpSpPr>
        <xdr:cNvPr id="18434" name="Group 59"/>
        <xdr:cNvGrpSpPr>
          <a:grpSpLocks/>
        </xdr:cNvGrpSpPr>
      </xdr:nvGrpSpPr>
      <xdr:grpSpPr bwMode="auto">
        <a:xfrm>
          <a:off x="6791325" y="47625"/>
          <a:ext cx="3076575" cy="4933950"/>
          <a:chOff x="969" y="5"/>
          <a:chExt cx="323" cy="518"/>
        </a:xfrm>
      </xdr:grpSpPr>
      <xdr:pic>
        <xdr:nvPicPr>
          <xdr:cNvPr id="18435" name="Picture 60"/>
          <xdr:cNvPicPr>
            <a:picLocks noChangeAspect="1" noChangeArrowheads="1"/>
          </xdr:cNvPicPr>
        </xdr:nvPicPr>
        <xdr:blipFill>
          <a:blip xmlns:r="http://schemas.openxmlformats.org/officeDocument/2006/relationships" r:embed="rId9" cstate="print"/>
          <a:srcRect/>
          <a:stretch>
            <a:fillRect/>
          </a:stretch>
        </xdr:blipFill>
        <xdr:spPr bwMode="auto">
          <a:xfrm>
            <a:off x="971" y="5"/>
            <a:ext cx="212" cy="49"/>
          </a:xfrm>
          <a:prstGeom prst="rect">
            <a:avLst/>
          </a:prstGeom>
          <a:noFill/>
          <a:ln w="9525">
            <a:noFill/>
            <a:miter lim="800000"/>
            <a:headEnd/>
            <a:tailEnd/>
          </a:ln>
        </xdr:spPr>
      </xdr:pic>
      <xdr:grpSp>
        <xdr:nvGrpSpPr>
          <xdr:cNvPr id="18436" name="Group 61"/>
          <xdr:cNvGrpSpPr>
            <a:grpSpLocks/>
          </xdr:cNvGrpSpPr>
        </xdr:nvGrpSpPr>
        <xdr:grpSpPr bwMode="auto">
          <a:xfrm>
            <a:off x="972" y="269"/>
            <a:ext cx="320" cy="45"/>
            <a:chOff x="1204" y="240"/>
            <a:chExt cx="320" cy="45"/>
          </a:xfrm>
        </xdr:grpSpPr>
        <xdr:pic>
          <xdr:nvPicPr>
            <xdr:cNvPr id="18449" name="Picture 62" descr="follow-us"/>
            <xdr:cNvPicPr>
              <a:picLocks noChangeAspect="1" noChangeArrowheads="1"/>
            </xdr:cNvPicPr>
          </xdr:nvPicPr>
          <xdr:blipFill>
            <a:blip xmlns:r="http://schemas.openxmlformats.org/officeDocument/2006/relationships" r:embed="rId10" cstate="print"/>
            <a:srcRect/>
            <a:stretch>
              <a:fillRect/>
            </a:stretch>
          </xdr:blipFill>
          <xdr:spPr bwMode="auto">
            <a:xfrm>
              <a:off x="1204" y="240"/>
              <a:ext cx="320" cy="45"/>
            </a:xfrm>
            <a:prstGeom prst="rect">
              <a:avLst/>
            </a:prstGeom>
            <a:noFill/>
            <a:ln w="9525">
              <a:noFill/>
              <a:miter lim="800000"/>
              <a:headEnd/>
              <a:tailEnd/>
            </a:ln>
          </xdr:spPr>
        </xdr:pic>
        <xdr:pic>
          <xdr:nvPicPr>
            <xdr:cNvPr id="18450" name="Picture 63" descr="follow-us"/>
            <xdr:cNvPicPr>
              <a:picLocks noChangeAspect="1" noChangeArrowheads="1"/>
            </xdr:cNvPicPr>
          </xdr:nvPicPr>
          <xdr:blipFill>
            <a:blip xmlns:r="http://schemas.openxmlformats.org/officeDocument/2006/relationships" r:embed="rId11" cstate="print"/>
            <a:srcRect/>
            <a:stretch>
              <a:fillRect/>
            </a:stretch>
          </xdr:blipFill>
          <xdr:spPr bwMode="auto">
            <a:xfrm>
              <a:off x="1214" y="252"/>
              <a:ext cx="85" cy="20"/>
            </a:xfrm>
            <a:prstGeom prst="rect">
              <a:avLst/>
            </a:prstGeom>
            <a:noFill/>
            <a:ln w="9525">
              <a:noFill/>
              <a:miter lim="800000"/>
              <a:headEnd/>
              <a:tailEnd/>
            </a:ln>
          </xdr:spPr>
        </xdr:pic>
        <xdr:pic>
          <xdr:nvPicPr>
            <xdr:cNvPr id="18451" name="Picture 64" descr="linked-in">
              <a:hlinkClick xmlns:r="http://schemas.openxmlformats.org/officeDocument/2006/relationships" r:id="rId12" tooltip="Follow us on LinkedIN"/>
            </xdr:cNvPr>
            <xdr:cNvPicPr>
              <a:picLocks noChangeAspect="1" noChangeArrowheads="1"/>
            </xdr:cNvPicPr>
          </xdr:nvPicPr>
          <xdr:blipFill>
            <a:blip xmlns:r="http://schemas.openxmlformats.org/officeDocument/2006/relationships" r:embed="rId13" cstate="print"/>
            <a:srcRect/>
            <a:stretch>
              <a:fillRect/>
            </a:stretch>
          </xdr:blipFill>
          <xdr:spPr bwMode="auto">
            <a:xfrm>
              <a:off x="1334" y="245"/>
              <a:ext cx="34" cy="34"/>
            </a:xfrm>
            <a:prstGeom prst="rect">
              <a:avLst/>
            </a:prstGeom>
            <a:noFill/>
            <a:ln w="9525">
              <a:noFill/>
              <a:miter lim="800000"/>
              <a:headEnd/>
              <a:tailEnd/>
            </a:ln>
          </xdr:spPr>
        </xdr:pic>
        <xdr:pic>
          <xdr:nvPicPr>
            <xdr:cNvPr id="18452" name="Picture 65" descr="gplus">
              <a:hlinkClick xmlns:r="http://schemas.openxmlformats.org/officeDocument/2006/relationships" r:id="rId14" tooltip="Add us to your circles on Google plus"/>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368" y="245"/>
              <a:ext cx="34" cy="34"/>
            </a:xfrm>
            <a:prstGeom prst="rect">
              <a:avLst/>
            </a:prstGeom>
            <a:noFill/>
            <a:ln w="9525">
              <a:noFill/>
              <a:miter lim="800000"/>
              <a:headEnd/>
              <a:tailEnd/>
            </a:ln>
          </xdr:spPr>
        </xdr:pic>
        <xdr:pic>
          <xdr:nvPicPr>
            <xdr:cNvPr id="18453" name="Picture 66" descr="facebook1">
              <a:hlinkClick xmlns:r="http://schemas.openxmlformats.org/officeDocument/2006/relationships" r:id="rId16" tooltip="Become a fan on Facebook"/>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402" y="245"/>
              <a:ext cx="34" cy="34"/>
            </a:xfrm>
            <a:prstGeom prst="rect">
              <a:avLst/>
            </a:prstGeom>
            <a:noFill/>
            <a:ln w="9525">
              <a:noFill/>
              <a:miter lim="800000"/>
              <a:headEnd/>
              <a:tailEnd/>
            </a:ln>
          </xdr:spPr>
        </xdr:pic>
        <xdr:pic>
          <xdr:nvPicPr>
            <xdr:cNvPr id="18454" name="Picture 67" descr="pinterest1">
              <a:hlinkClick xmlns:r="http://schemas.openxmlformats.org/officeDocument/2006/relationships" r:id="rId18" tooltip="Follow us on Pintere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1436" y="245"/>
              <a:ext cx="34" cy="34"/>
            </a:xfrm>
            <a:prstGeom prst="rect">
              <a:avLst/>
            </a:prstGeom>
            <a:noFill/>
            <a:ln w="9525">
              <a:noFill/>
              <a:miter lim="800000"/>
              <a:headEnd/>
              <a:tailEnd/>
            </a:ln>
          </xdr:spPr>
        </xdr:pic>
        <xdr:pic>
          <xdr:nvPicPr>
            <xdr:cNvPr id="18455" name="Picture 68" descr="twitter1">
              <a:hlinkClick xmlns:r="http://schemas.openxmlformats.org/officeDocument/2006/relationships" r:id="rId20" tooltip="Follow us on Twitter"/>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471" y="245"/>
              <a:ext cx="34" cy="34"/>
            </a:xfrm>
            <a:prstGeom prst="rect">
              <a:avLst/>
            </a:prstGeom>
            <a:noFill/>
            <a:ln w="9525">
              <a:noFill/>
              <a:miter lim="800000"/>
              <a:headEnd/>
              <a:tailEnd/>
            </a:ln>
          </xdr:spPr>
        </xdr:pic>
      </xdr:grpSp>
      <xdr:grpSp>
        <xdr:nvGrpSpPr>
          <xdr:cNvPr id="18437" name="Group 69">
            <a:hlinkClick xmlns:r="http://schemas.openxmlformats.org/officeDocument/2006/relationships" r:id="rId22" tooltip="Write your review about this template"/>
          </xdr:cNvPr>
          <xdr:cNvGrpSpPr>
            <a:grpSpLocks/>
          </xdr:cNvGrpSpPr>
        </xdr:nvGrpSpPr>
        <xdr:grpSpPr bwMode="auto">
          <a:xfrm>
            <a:off x="972" y="87"/>
            <a:ext cx="320" cy="45"/>
            <a:chOff x="881" y="58"/>
            <a:chExt cx="320" cy="45"/>
          </a:xfrm>
        </xdr:grpSpPr>
        <xdr:pic>
          <xdr:nvPicPr>
            <xdr:cNvPr id="18446" name="Picture 70" descr="ratings"/>
            <xdr:cNvPicPr>
              <a:picLocks noChangeAspect="1" noChangeArrowheads="1"/>
            </xdr:cNvPicPr>
          </xdr:nvPicPr>
          <xdr:blipFill>
            <a:blip xmlns:r="http://schemas.openxmlformats.org/officeDocument/2006/relationships" r:embed="rId23" cstate="print"/>
            <a:srcRect/>
            <a:stretch>
              <a:fillRect/>
            </a:stretch>
          </xdr:blipFill>
          <xdr:spPr bwMode="auto">
            <a:xfrm>
              <a:off x="881" y="58"/>
              <a:ext cx="320" cy="45"/>
            </a:xfrm>
            <a:prstGeom prst="rect">
              <a:avLst/>
            </a:prstGeom>
            <a:noFill/>
            <a:ln w="9525">
              <a:noFill/>
              <a:miter lim="800000"/>
              <a:headEnd/>
              <a:tailEnd/>
            </a:ln>
          </xdr:spPr>
        </xdr:pic>
        <xdr:pic>
          <xdr:nvPicPr>
            <xdr:cNvPr id="18447" name="Picture 71" descr="stars"/>
            <xdr:cNvPicPr>
              <a:picLocks noChangeAspect="1" noChangeArrowheads="1"/>
            </xdr:cNvPicPr>
          </xdr:nvPicPr>
          <xdr:blipFill>
            <a:blip xmlns:r="http://schemas.openxmlformats.org/officeDocument/2006/relationships" r:embed="rId24" cstate="print"/>
            <a:srcRect/>
            <a:stretch>
              <a:fillRect/>
            </a:stretch>
          </xdr:blipFill>
          <xdr:spPr bwMode="auto">
            <a:xfrm>
              <a:off x="893" y="68"/>
              <a:ext cx="133" cy="25"/>
            </a:xfrm>
            <a:prstGeom prst="rect">
              <a:avLst/>
            </a:prstGeom>
            <a:noFill/>
            <a:ln w="9525">
              <a:noFill/>
              <a:miter lim="800000"/>
              <a:headEnd/>
              <a:tailEnd/>
            </a:ln>
          </xdr:spPr>
        </xdr:pic>
        <xdr:pic>
          <xdr:nvPicPr>
            <xdr:cNvPr id="18448" name="Picture 72" descr="write-your-review"/>
            <xdr:cNvPicPr>
              <a:picLocks noChangeAspect="1" noChangeArrowheads="1"/>
            </xdr:cNvPicPr>
          </xdr:nvPicPr>
          <xdr:blipFill>
            <a:blip xmlns:r="http://schemas.openxmlformats.org/officeDocument/2006/relationships" r:embed="rId25" cstate="print"/>
            <a:srcRect/>
            <a:stretch>
              <a:fillRect/>
            </a:stretch>
          </xdr:blipFill>
          <xdr:spPr bwMode="auto">
            <a:xfrm>
              <a:off x="1038" y="72"/>
              <a:ext cx="150" cy="20"/>
            </a:xfrm>
            <a:prstGeom prst="rect">
              <a:avLst/>
            </a:prstGeom>
            <a:noFill/>
            <a:ln w="9525">
              <a:noFill/>
              <a:miter lim="800000"/>
              <a:headEnd/>
              <a:tailEnd/>
            </a:ln>
          </xdr:spPr>
        </xdr:pic>
      </xdr:grpSp>
      <xdr:grpSp>
        <xdr:nvGrpSpPr>
          <xdr:cNvPr id="18438" name="Group 73">
            <a:hlinkClick xmlns:r="http://schemas.openxmlformats.org/officeDocument/2006/relationships" r:id="rId22" tooltip="Give a thumb-up to this free template on your social network"/>
          </xdr:cNvPr>
          <xdr:cNvGrpSpPr>
            <a:grpSpLocks/>
          </xdr:cNvGrpSpPr>
        </xdr:nvGrpSpPr>
        <xdr:grpSpPr bwMode="auto">
          <a:xfrm>
            <a:off x="972" y="138"/>
            <a:ext cx="320" cy="125"/>
            <a:chOff x="881" y="109"/>
            <a:chExt cx="320" cy="125"/>
          </a:xfrm>
        </xdr:grpSpPr>
        <xdr:pic>
          <xdr:nvPicPr>
            <xdr:cNvPr id="18442" name="Picture 74" descr="tumbs-up"/>
            <xdr:cNvPicPr>
              <a:picLocks noChangeAspect="1" noChangeArrowheads="1"/>
            </xdr:cNvPicPr>
          </xdr:nvPicPr>
          <xdr:blipFill>
            <a:blip xmlns:r="http://schemas.openxmlformats.org/officeDocument/2006/relationships" r:embed="rId26" cstate="print"/>
            <a:srcRect/>
            <a:stretch>
              <a:fillRect/>
            </a:stretch>
          </xdr:blipFill>
          <xdr:spPr bwMode="auto">
            <a:xfrm>
              <a:off x="881" y="109"/>
              <a:ext cx="320" cy="125"/>
            </a:xfrm>
            <a:prstGeom prst="rect">
              <a:avLst/>
            </a:prstGeom>
            <a:noFill/>
            <a:ln w="9525">
              <a:noFill/>
              <a:miter lim="800000"/>
              <a:headEnd/>
              <a:tailEnd/>
            </a:ln>
          </xdr:spPr>
        </xdr:pic>
        <xdr:sp macro="" textlink="">
          <xdr:nvSpPr>
            <xdr:cNvPr id="18443" name="Rectangle 75"/>
            <xdr:cNvSpPr>
              <a:spLocks noChangeArrowheads="1"/>
            </xdr:cNvSpPr>
          </xdr:nvSpPr>
          <xdr:spPr bwMode="auto">
            <a:xfrm>
              <a:off x="893" y="151"/>
              <a:ext cx="295" cy="77"/>
            </a:xfrm>
            <a:prstGeom prst="rect">
              <a:avLst/>
            </a:prstGeom>
            <a:solidFill>
              <a:srgbClr val="FFFFFF"/>
            </a:solidFill>
            <a:ln w="9525">
              <a:noFill/>
              <a:miter lim="800000"/>
              <a:headEnd/>
              <a:tailEnd/>
            </a:ln>
          </xdr:spPr>
        </xdr:sp>
        <xdr:pic>
          <xdr:nvPicPr>
            <xdr:cNvPr id="18444" name="Picture 76" descr="social_links"/>
            <xdr:cNvPicPr>
              <a:picLocks noChangeAspect="1" noChangeArrowheads="1"/>
            </xdr:cNvPicPr>
          </xdr:nvPicPr>
          <xdr:blipFill>
            <a:blip xmlns:r="http://schemas.openxmlformats.org/officeDocument/2006/relationships" r:embed="rId27" cstate="print"/>
            <a:srcRect/>
            <a:stretch>
              <a:fillRect/>
            </a:stretch>
          </xdr:blipFill>
          <xdr:spPr bwMode="auto">
            <a:xfrm>
              <a:off x="919" y="156"/>
              <a:ext cx="232" cy="71"/>
            </a:xfrm>
            <a:prstGeom prst="rect">
              <a:avLst/>
            </a:prstGeom>
            <a:noFill/>
            <a:ln w="9525">
              <a:noFill/>
              <a:miter lim="800000"/>
              <a:headEnd/>
              <a:tailEnd/>
            </a:ln>
          </xdr:spPr>
        </xdr:pic>
        <xdr:pic>
          <xdr:nvPicPr>
            <xdr:cNvPr id="18445" name="Picture 77" descr="thumb-up"/>
            <xdr:cNvPicPr>
              <a:picLocks noChangeAspect="1" noChangeArrowheads="1"/>
            </xdr:cNvPicPr>
          </xdr:nvPicPr>
          <xdr:blipFill>
            <a:blip xmlns:r="http://schemas.openxmlformats.org/officeDocument/2006/relationships" r:embed="rId28" cstate="print"/>
            <a:srcRect/>
            <a:stretch>
              <a:fillRect/>
            </a:stretch>
          </xdr:blipFill>
          <xdr:spPr bwMode="auto">
            <a:xfrm>
              <a:off x="893" y="115"/>
              <a:ext cx="240" cy="35"/>
            </a:xfrm>
            <a:prstGeom prst="rect">
              <a:avLst/>
            </a:prstGeom>
            <a:noFill/>
            <a:ln w="9525">
              <a:noFill/>
              <a:miter lim="800000"/>
              <a:headEnd/>
              <a:tailEnd/>
            </a:ln>
          </xdr:spPr>
        </xdr:pic>
      </xdr:grpSp>
      <xdr:sp macro="" textlink="">
        <xdr:nvSpPr>
          <xdr:cNvPr id="146510" name="Text Box 78"/>
          <xdr:cNvSpPr txBox="1">
            <a:spLocks noChangeArrowheads="1"/>
          </xdr:cNvSpPr>
        </xdr:nvSpPr>
        <xdr:spPr bwMode="auto">
          <a:xfrm>
            <a:off x="969" y="60"/>
            <a:ext cx="318" cy="21"/>
          </a:xfrm>
          <a:prstGeom prst="rect">
            <a:avLst/>
          </a:prstGeom>
          <a:noFill/>
          <a:ln>
            <a:noFill/>
          </a:ln>
          <a:extLst>
            <a:ext uri="{909E8E84-426E-40DD-AFC4-6F175D3DCCD1}"/>
            <a:ext uri="{91240B29-F687-4F45-9708-019B960494DF}"/>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 2013 Spreadsheet123 LTD All rights reserved</a:t>
            </a:r>
            <a:endParaRPr lang="en-GB"/>
          </a:p>
        </xdr:txBody>
      </xdr:sp>
      <xdr:pic>
        <xdr:nvPicPr>
          <xdr:cNvPr id="18440" name="Picture 79" descr="unlock">
            <a:hlinkClick xmlns:r="http://schemas.openxmlformats.org/officeDocument/2006/relationships" r:id="rId22" tooltip="Get Unlocked Version of Work Shift Schedule "/>
          </xdr:cNvPr>
          <xdr:cNvPicPr>
            <a:picLocks noChangeAspect="1" noChangeArrowheads="1"/>
          </xdr:cNvPicPr>
        </xdr:nvPicPr>
        <xdr:blipFill>
          <a:blip xmlns:r="http://schemas.openxmlformats.org/officeDocument/2006/relationships" r:embed="rId29" cstate="print"/>
          <a:srcRect/>
          <a:stretch>
            <a:fillRect/>
          </a:stretch>
        </xdr:blipFill>
        <xdr:spPr bwMode="auto">
          <a:xfrm>
            <a:off x="972" y="320"/>
            <a:ext cx="320" cy="50"/>
          </a:xfrm>
          <a:prstGeom prst="rect">
            <a:avLst/>
          </a:prstGeom>
          <a:noFill/>
          <a:ln w="9525">
            <a:noFill/>
            <a:miter lim="800000"/>
            <a:headEnd/>
            <a:tailEnd/>
          </a:ln>
        </xdr:spPr>
      </xdr:pic>
      <xdr:pic>
        <xdr:nvPicPr>
          <xdr:cNvPr id="18441" name="Picture 80" descr="price_tag"/>
          <xdr:cNvPicPr>
            <a:picLocks noChangeAspect="1" noChangeArrowheads="1"/>
          </xdr:cNvPicPr>
        </xdr:nvPicPr>
        <xdr:blipFill>
          <a:blip xmlns:r="http://schemas.openxmlformats.org/officeDocument/2006/relationships" r:embed="rId30" cstate="print"/>
          <a:srcRect/>
          <a:stretch>
            <a:fillRect/>
          </a:stretch>
        </xdr:blipFill>
        <xdr:spPr bwMode="auto">
          <a:xfrm>
            <a:off x="972" y="373"/>
            <a:ext cx="320" cy="150"/>
          </a:xfrm>
          <a:prstGeom prst="rect">
            <a:avLst/>
          </a:prstGeom>
          <a:noFill/>
          <a:ln w="9525">
            <a:noFill/>
            <a:miter lim="800000"/>
            <a:headEnd/>
            <a:tailEnd/>
          </a:ln>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66675</xdr:colOff>
      <xdr:row>23</xdr:row>
      <xdr:rowOff>104775</xdr:rowOff>
    </xdr:from>
    <xdr:to>
      <xdr:col>7</xdr:col>
      <xdr:colOff>361950</xdr:colOff>
      <xdr:row>23</xdr:row>
      <xdr:rowOff>104775</xdr:rowOff>
    </xdr:to>
    <xdr:sp macro="" textlink="">
      <xdr:nvSpPr>
        <xdr:cNvPr id="4237" name="Line 141"/>
        <xdr:cNvSpPr>
          <a:spLocks noChangeShapeType="1"/>
        </xdr:cNvSpPr>
      </xdr:nvSpPr>
      <xdr:spPr bwMode="auto">
        <a:xfrm flipH="1">
          <a:off x="4953000" y="4914900"/>
          <a:ext cx="295275" cy="0"/>
        </a:xfrm>
        <a:prstGeom prst="line">
          <a:avLst/>
        </a:prstGeom>
        <a:noFill/>
        <a:ln w="9525">
          <a:solidFill>
            <a:srgbClr val="000000"/>
          </a:solidFill>
          <a:round/>
          <a:headEnd/>
          <a:tailEnd type="triangle" w="med" len="me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228600</xdr:colOff>
      <xdr:row>0</xdr:row>
      <xdr:rowOff>0</xdr:rowOff>
    </xdr:from>
    <xdr:to>
      <xdr:col>2</xdr:col>
      <xdr:colOff>485775</xdr:colOff>
      <xdr:row>0</xdr:row>
      <xdr:rowOff>0</xdr:rowOff>
    </xdr:to>
    <xdr:sp macro="" textlink="">
      <xdr:nvSpPr>
        <xdr:cNvPr id="147502" name="Text Box 46"/>
        <xdr:cNvSpPr txBox="1">
          <a:spLocks noChangeArrowheads="1"/>
        </xdr:cNvSpPr>
      </xdr:nvSpPr>
      <xdr:spPr bwMode="auto">
        <a:xfrm>
          <a:off x="228600" y="0"/>
          <a:ext cx="1476375" cy="0"/>
        </a:xfrm>
        <a:prstGeom prst="rect">
          <a:avLst/>
        </a:prstGeom>
        <a:solidFill>
          <a:srgbClr val="E6E6E6"/>
        </a:solidFill>
        <a:ln w="9525">
          <a:solidFill>
            <a:srgbClr val="808080"/>
          </a:solidFill>
          <a:miter lim="800000"/>
          <a:headEnd/>
          <a:tailEnd/>
        </a:ln>
      </xdr:spPr>
      <xdr:txBody>
        <a:bodyPr vertOverflow="clip" wrap="square" lIns="36576" tIns="32004" rIns="36576" bIns="0" anchor="t" upright="1"/>
        <a:lstStyle/>
        <a:p>
          <a:pPr algn="ctr" rtl="0">
            <a:defRPr sz="1000"/>
          </a:pPr>
          <a:r>
            <a:rPr lang="en-GB" sz="1300" b="0" i="0" u="none" strike="noStrike" baseline="0">
              <a:solidFill>
                <a:srgbClr val="000000"/>
              </a:solidFill>
              <a:latin typeface="Calibri"/>
            </a:rPr>
            <a:t>Regular Time</a:t>
          </a:r>
          <a:endParaRPr lang="en-GB"/>
        </a:p>
      </xdr:txBody>
    </xdr:sp>
    <xdr:clientData/>
  </xdr:twoCellAnchor>
  <xdr:twoCellAnchor>
    <xdr:from>
      <xdr:col>0</xdr:col>
      <xdr:colOff>228600</xdr:colOff>
      <xdr:row>0</xdr:row>
      <xdr:rowOff>0</xdr:rowOff>
    </xdr:from>
    <xdr:to>
      <xdr:col>2</xdr:col>
      <xdr:colOff>485775</xdr:colOff>
      <xdr:row>0</xdr:row>
      <xdr:rowOff>0</xdr:rowOff>
    </xdr:to>
    <xdr:sp macro="" textlink="">
      <xdr:nvSpPr>
        <xdr:cNvPr id="147503" name="Text Box 47"/>
        <xdr:cNvSpPr txBox="1">
          <a:spLocks noChangeArrowheads="1"/>
        </xdr:cNvSpPr>
      </xdr:nvSpPr>
      <xdr:spPr bwMode="auto">
        <a:xfrm>
          <a:off x="228600" y="0"/>
          <a:ext cx="1476375" cy="0"/>
        </a:xfrm>
        <a:prstGeom prst="rect">
          <a:avLst/>
        </a:prstGeom>
        <a:solidFill>
          <a:srgbClr val="E6E6E6"/>
        </a:solidFill>
        <a:ln w="9525">
          <a:solidFill>
            <a:srgbClr val="808080"/>
          </a:solidFill>
          <a:miter lim="800000"/>
          <a:headEnd/>
          <a:tailEnd/>
        </a:ln>
      </xdr:spPr>
      <xdr:txBody>
        <a:bodyPr vertOverflow="clip" wrap="square" lIns="36576" tIns="32004" rIns="36576" bIns="0" anchor="t" upright="1"/>
        <a:lstStyle/>
        <a:p>
          <a:pPr algn="ctr" rtl="0">
            <a:defRPr sz="1000"/>
          </a:pPr>
          <a:r>
            <a:rPr lang="en-GB" sz="1300" b="0" i="0" u="none" strike="noStrike" baseline="0">
              <a:solidFill>
                <a:srgbClr val="000000"/>
              </a:solidFill>
              <a:latin typeface="Calibri"/>
            </a:rPr>
            <a:t>Overtime</a:t>
          </a:r>
          <a:endParaRPr lang="en-GB"/>
        </a:p>
      </xdr:txBody>
    </xdr:sp>
    <xdr:clientData/>
  </xdr:twoCellAnchor>
  <xdr:twoCellAnchor>
    <xdr:from>
      <xdr:col>9</xdr:col>
      <xdr:colOff>200025</xdr:colOff>
      <xdr:row>0</xdr:row>
      <xdr:rowOff>0</xdr:rowOff>
    </xdr:from>
    <xdr:to>
      <xdr:col>11</xdr:col>
      <xdr:colOff>457200</xdr:colOff>
      <xdr:row>0</xdr:row>
      <xdr:rowOff>0</xdr:rowOff>
    </xdr:to>
    <xdr:sp macro="" textlink="">
      <xdr:nvSpPr>
        <xdr:cNvPr id="147504" name="Text Box 48"/>
        <xdr:cNvSpPr txBox="1">
          <a:spLocks noChangeArrowheads="1"/>
        </xdr:cNvSpPr>
      </xdr:nvSpPr>
      <xdr:spPr bwMode="auto">
        <a:xfrm>
          <a:off x="5686425" y="0"/>
          <a:ext cx="1476375" cy="0"/>
        </a:xfrm>
        <a:prstGeom prst="rect">
          <a:avLst/>
        </a:prstGeom>
        <a:solidFill>
          <a:srgbClr val="E6E6E6"/>
        </a:solidFill>
        <a:ln w="9525">
          <a:solidFill>
            <a:srgbClr val="808080"/>
          </a:solidFill>
          <a:miter lim="800000"/>
          <a:headEnd/>
          <a:tailEnd/>
        </a:ln>
      </xdr:spPr>
      <xdr:txBody>
        <a:bodyPr vertOverflow="clip" wrap="square" lIns="36576" tIns="32004" rIns="36576" bIns="0" anchor="t" upright="1"/>
        <a:lstStyle/>
        <a:p>
          <a:pPr algn="ctr" rtl="0">
            <a:defRPr sz="1000"/>
          </a:pPr>
          <a:r>
            <a:rPr lang="en-GB" sz="1300" b="0" i="0" u="none" strike="noStrike" baseline="0">
              <a:solidFill>
                <a:srgbClr val="000000"/>
              </a:solidFill>
              <a:latin typeface="Calibri"/>
            </a:rPr>
            <a:t>Cumulative Rate</a:t>
          </a:r>
          <a:endParaRPr lang="en-GB"/>
        </a:p>
      </xdr:txBody>
    </xdr:sp>
    <xdr:clientData/>
  </xdr:twoCellAnchor>
  <xdr:twoCellAnchor>
    <xdr:from>
      <xdr:col>9</xdr:col>
      <xdr:colOff>200025</xdr:colOff>
      <xdr:row>0</xdr:row>
      <xdr:rowOff>0</xdr:rowOff>
    </xdr:from>
    <xdr:to>
      <xdr:col>11</xdr:col>
      <xdr:colOff>457200</xdr:colOff>
      <xdr:row>0</xdr:row>
      <xdr:rowOff>0</xdr:rowOff>
    </xdr:to>
    <xdr:sp macro="" textlink="">
      <xdr:nvSpPr>
        <xdr:cNvPr id="147505" name="Text Box 49"/>
        <xdr:cNvSpPr txBox="1">
          <a:spLocks noChangeArrowheads="1"/>
        </xdr:cNvSpPr>
      </xdr:nvSpPr>
      <xdr:spPr bwMode="auto">
        <a:xfrm>
          <a:off x="5686425" y="0"/>
          <a:ext cx="1476375" cy="0"/>
        </a:xfrm>
        <a:prstGeom prst="rect">
          <a:avLst/>
        </a:prstGeom>
        <a:solidFill>
          <a:srgbClr val="E6E6E6"/>
        </a:solidFill>
        <a:ln w="9525">
          <a:solidFill>
            <a:srgbClr val="808080"/>
          </a:solidFill>
          <a:miter lim="800000"/>
          <a:headEnd/>
          <a:tailEnd/>
        </a:ln>
      </xdr:spPr>
      <xdr:txBody>
        <a:bodyPr vertOverflow="clip" wrap="square" lIns="36576" tIns="32004" rIns="36576" bIns="0" anchor="t" upright="1"/>
        <a:lstStyle/>
        <a:p>
          <a:pPr algn="ctr" rtl="0">
            <a:defRPr sz="1000"/>
          </a:pPr>
          <a:r>
            <a:rPr lang="en-GB" sz="1300" b="0" i="0" u="none" strike="noStrike" baseline="0">
              <a:solidFill>
                <a:srgbClr val="000000"/>
              </a:solidFill>
              <a:latin typeface="Calibri"/>
            </a:rPr>
            <a:t>Public Holiday</a:t>
          </a:r>
          <a:endParaRPr lang="en-GB"/>
        </a:p>
      </xdr:txBody>
    </xdr:sp>
    <xdr:clientData/>
  </xdr:twoCellAnchor>
  <xdr:twoCellAnchor editAs="oneCell">
    <xdr:from>
      <xdr:col>0</xdr:col>
      <xdr:colOff>19050</xdr:colOff>
      <xdr:row>39</xdr:row>
      <xdr:rowOff>28575</xdr:rowOff>
    </xdr:from>
    <xdr:to>
      <xdr:col>0</xdr:col>
      <xdr:colOff>495300</xdr:colOff>
      <xdr:row>40</xdr:row>
      <xdr:rowOff>0</xdr:rowOff>
    </xdr:to>
    <xdr:pic>
      <xdr:nvPicPr>
        <xdr:cNvPr id="27653" name="Picture 55" descr="warning_sm"/>
        <xdr:cNvPicPr>
          <a:picLocks noChangeAspect="1" noChangeArrowheads="1"/>
        </xdr:cNvPicPr>
      </xdr:nvPicPr>
      <xdr:blipFill>
        <a:blip xmlns:r="http://schemas.openxmlformats.org/officeDocument/2006/relationships" r:embed="rId1" cstate="print"/>
        <a:srcRect/>
        <a:stretch>
          <a:fillRect/>
        </a:stretch>
      </xdr:blipFill>
      <xdr:spPr bwMode="auto">
        <a:xfrm>
          <a:off x="19050" y="16297275"/>
          <a:ext cx="476250" cy="428625"/>
        </a:xfrm>
        <a:prstGeom prst="rect">
          <a:avLst/>
        </a:prstGeom>
        <a:noFill/>
        <a:ln w="9525">
          <a:noFill/>
          <a:miter lim="800000"/>
          <a:headEnd/>
          <a:tailEnd/>
        </a:ln>
      </xdr:spPr>
    </xdr:pic>
    <xdr:clientData/>
  </xdr:twoCellAnchor>
  <xdr:twoCellAnchor editAs="oneCell">
    <xdr:from>
      <xdr:col>0</xdr:col>
      <xdr:colOff>19050</xdr:colOff>
      <xdr:row>41</xdr:row>
      <xdr:rowOff>28575</xdr:rowOff>
    </xdr:from>
    <xdr:to>
      <xdr:col>0</xdr:col>
      <xdr:colOff>495300</xdr:colOff>
      <xdr:row>41</xdr:row>
      <xdr:rowOff>457200</xdr:rowOff>
    </xdr:to>
    <xdr:pic>
      <xdr:nvPicPr>
        <xdr:cNvPr id="27654" name="Picture 56" descr="warning_sm"/>
        <xdr:cNvPicPr>
          <a:picLocks noChangeAspect="1" noChangeArrowheads="1"/>
        </xdr:cNvPicPr>
      </xdr:nvPicPr>
      <xdr:blipFill>
        <a:blip xmlns:r="http://schemas.openxmlformats.org/officeDocument/2006/relationships" r:embed="rId1" cstate="print"/>
        <a:srcRect/>
        <a:stretch>
          <a:fillRect/>
        </a:stretch>
      </xdr:blipFill>
      <xdr:spPr bwMode="auto">
        <a:xfrm>
          <a:off x="19050" y="16944975"/>
          <a:ext cx="476250" cy="428625"/>
        </a:xfrm>
        <a:prstGeom prst="rect">
          <a:avLst/>
        </a:prstGeom>
        <a:noFill/>
        <a:ln w="9525">
          <a:noFill/>
          <a:miter lim="800000"/>
          <a:headEnd/>
          <a:tailEnd/>
        </a:ln>
      </xdr:spPr>
    </xdr:pic>
    <xdr:clientData/>
  </xdr:twoCellAnchor>
  <xdr:twoCellAnchor editAs="oneCell">
    <xdr:from>
      <xdr:col>3</xdr:col>
      <xdr:colOff>371475</xdr:colOff>
      <xdr:row>20</xdr:row>
      <xdr:rowOff>104775</xdr:rowOff>
    </xdr:from>
    <xdr:to>
      <xdr:col>8</xdr:col>
      <xdr:colOff>171450</xdr:colOff>
      <xdr:row>20</xdr:row>
      <xdr:rowOff>1257300</xdr:rowOff>
    </xdr:to>
    <xdr:pic>
      <xdr:nvPicPr>
        <xdr:cNvPr id="27655" name="Picture 57" descr="Work-Shift-Schedules-Hourly-Rate"/>
        <xdr:cNvPicPr>
          <a:picLocks noChangeAspect="1" noChangeArrowheads="1"/>
        </xdr:cNvPicPr>
      </xdr:nvPicPr>
      <xdr:blipFill>
        <a:blip xmlns:r="http://schemas.openxmlformats.org/officeDocument/2006/relationships" r:embed="rId2" cstate="print"/>
        <a:srcRect/>
        <a:stretch>
          <a:fillRect/>
        </a:stretch>
      </xdr:blipFill>
      <xdr:spPr bwMode="auto">
        <a:xfrm>
          <a:off x="2200275" y="6543675"/>
          <a:ext cx="2847975" cy="1152525"/>
        </a:xfrm>
        <a:prstGeom prst="rect">
          <a:avLst/>
        </a:prstGeom>
        <a:noFill/>
        <a:ln w="9525">
          <a:noFill/>
          <a:miter lim="800000"/>
          <a:headEnd/>
          <a:tailEnd/>
        </a:ln>
      </xdr:spPr>
    </xdr:pic>
    <xdr:clientData/>
  </xdr:twoCellAnchor>
  <xdr:twoCellAnchor>
    <xdr:from>
      <xdr:col>0</xdr:col>
      <xdr:colOff>228600</xdr:colOff>
      <xdr:row>20</xdr:row>
      <xdr:rowOff>304800</xdr:rowOff>
    </xdr:from>
    <xdr:to>
      <xdr:col>2</xdr:col>
      <xdr:colOff>485775</xdr:colOff>
      <xdr:row>20</xdr:row>
      <xdr:rowOff>552450</xdr:rowOff>
    </xdr:to>
    <xdr:sp macro="" textlink="">
      <xdr:nvSpPr>
        <xdr:cNvPr id="147514" name="Text Box 58"/>
        <xdr:cNvSpPr txBox="1">
          <a:spLocks noChangeArrowheads="1"/>
        </xdr:cNvSpPr>
      </xdr:nvSpPr>
      <xdr:spPr bwMode="auto">
        <a:xfrm>
          <a:off x="228600" y="6743700"/>
          <a:ext cx="1476375" cy="247650"/>
        </a:xfrm>
        <a:prstGeom prst="rect">
          <a:avLst/>
        </a:prstGeom>
        <a:solidFill>
          <a:srgbClr val="E6E6E6"/>
        </a:solidFill>
        <a:ln w="9525">
          <a:solidFill>
            <a:srgbClr val="808080"/>
          </a:solidFill>
          <a:miter lim="800000"/>
          <a:headEnd/>
          <a:tailEnd/>
        </a:ln>
      </xdr:spPr>
      <xdr:txBody>
        <a:bodyPr vertOverflow="clip" wrap="square" lIns="36576" tIns="32004" rIns="36576" bIns="0" anchor="t" upright="1"/>
        <a:lstStyle/>
        <a:p>
          <a:pPr algn="ctr" rtl="0">
            <a:defRPr sz="1000"/>
          </a:pPr>
          <a:r>
            <a:rPr lang="en-GB" sz="1300" b="0" i="0" u="none" strike="noStrike" baseline="0">
              <a:solidFill>
                <a:srgbClr val="000000"/>
              </a:solidFill>
              <a:latin typeface="Calibri"/>
            </a:rPr>
            <a:t>Regular Time</a:t>
          </a:r>
          <a:endParaRPr lang="en-GB"/>
        </a:p>
      </xdr:txBody>
    </xdr:sp>
    <xdr:clientData/>
  </xdr:twoCellAnchor>
  <xdr:twoCellAnchor>
    <xdr:from>
      <xdr:col>0</xdr:col>
      <xdr:colOff>228600</xdr:colOff>
      <xdr:row>20</xdr:row>
      <xdr:rowOff>809625</xdr:rowOff>
    </xdr:from>
    <xdr:to>
      <xdr:col>2</xdr:col>
      <xdr:colOff>485775</xdr:colOff>
      <xdr:row>20</xdr:row>
      <xdr:rowOff>1057275</xdr:rowOff>
    </xdr:to>
    <xdr:sp macro="" textlink="">
      <xdr:nvSpPr>
        <xdr:cNvPr id="147515" name="Text Box 59"/>
        <xdr:cNvSpPr txBox="1">
          <a:spLocks noChangeArrowheads="1"/>
        </xdr:cNvSpPr>
      </xdr:nvSpPr>
      <xdr:spPr bwMode="auto">
        <a:xfrm>
          <a:off x="228600" y="7248525"/>
          <a:ext cx="1476375" cy="247650"/>
        </a:xfrm>
        <a:prstGeom prst="rect">
          <a:avLst/>
        </a:prstGeom>
        <a:solidFill>
          <a:srgbClr val="E6E6E6"/>
        </a:solidFill>
        <a:ln w="9525">
          <a:solidFill>
            <a:srgbClr val="808080"/>
          </a:solidFill>
          <a:miter lim="800000"/>
          <a:headEnd/>
          <a:tailEnd/>
        </a:ln>
      </xdr:spPr>
      <xdr:txBody>
        <a:bodyPr vertOverflow="clip" wrap="square" lIns="36576" tIns="32004" rIns="36576" bIns="0" anchor="t" upright="1"/>
        <a:lstStyle/>
        <a:p>
          <a:pPr algn="ctr" rtl="0">
            <a:defRPr sz="1000"/>
          </a:pPr>
          <a:r>
            <a:rPr lang="en-GB" sz="1300" b="0" i="0" u="none" strike="noStrike" baseline="0">
              <a:solidFill>
                <a:srgbClr val="000000"/>
              </a:solidFill>
              <a:latin typeface="Calibri"/>
            </a:rPr>
            <a:t>Overtime</a:t>
          </a:r>
          <a:endParaRPr lang="en-GB"/>
        </a:p>
      </xdr:txBody>
    </xdr:sp>
    <xdr:clientData/>
  </xdr:twoCellAnchor>
  <xdr:twoCellAnchor>
    <xdr:from>
      <xdr:col>9</xdr:col>
      <xdr:colOff>200025</xdr:colOff>
      <xdr:row>20</xdr:row>
      <xdr:rowOff>285750</xdr:rowOff>
    </xdr:from>
    <xdr:to>
      <xdr:col>11</xdr:col>
      <xdr:colOff>457200</xdr:colOff>
      <xdr:row>20</xdr:row>
      <xdr:rowOff>533400</xdr:rowOff>
    </xdr:to>
    <xdr:sp macro="" textlink="">
      <xdr:nvSpPr>
        <xdr:cNvPr id="147516" name="Text Box 60"/>
        <xdr:cNvSpPr txBox="1">
          <a:spLocks noChangeArrowheads="1"/>
        </xdr:cNvSpPr>
      </xdr:nvSpPr>
      <xdr:spPr bwMode="auto">
        <a:xfrm>
          <a:off x="5686425" y="6724650"/>
          <a:ext cx="1476375" cy="247650"/>
        </a:xfrm>
        <a:prstGeom prst="rect">
          <a:avLst/>
        </a:prstGeom>
        <a:solidFill>
          <a:srgbClr val="E6E6E6"/>
        </a:solidFill>
        <a:ln w="9525">
          <a:solidFill>
            <a:srgbClr val="808080"/>
          </a:solidFill>
          <a:miter lim="800000"/>
          <a:headEnd/>
          <a:tailEnd/>
        </a:ln>
      </xdr:spPr>
      <xdr:txBody>
        <a:bodyPr vertOverflow="clip" wrap="square" lIns="36576" tIns="32004" rIns="36576" bIns="0" anchor="t" upright="1"/>
        <a:lstStyle/>
        <a:p>
          <a:pPr algn="ctr" rtl="0">
            <a:defRPr sz="1000"/>
          </a:pPr>
          <a:r>
            <a:rPr lang="en-GB" sz="1300" b="0" i="0" u="none" strike="noStrike" baseline="0">
              <a:solidFill>
                <a:srgbClr val="000000"/>
              </a:solidFill>
              <a:latin typeface="Calibri"/>
            </a:rPr>
            <a:t>Cumulative Rate</a:t>
          </a:r>
          <a:endParaRPr lang="en-GB"/>
        </a:p>
      </xdr:txBody>
    </xdr:sp>
    <xdr:clientData/>
  </xdr:twoCellAnchor>
  <xdr:twoCellAnchor>
    <xdr:from>
      <xdr:col>9</xdr:col>
      <xdr:colOff>200025</xdr:colOff>
      <xdr:row>20</xdr:row>
      <xdr:rowOff>790575</xdr:rowOff>
    </xdr:from>
    <xdr:to>
      <xdr:col>11</xdr:col>
      <xdr:colOff>457200</xdr:colOff>
      <xdr:row>20</xdr:row>
      <xdr:rowOff>1038225</xdr:rowOff>
    </xdr:to>
    <xdr:sp macro="" textlink="">
      <xdr:nvSpPr>
        <xdr:cNvPr id="147517" name="Text Box 61"/>
        <xdr:cNvSpPr txBox="1">
          <a:spLocks noChangeArrowheads="1"/>
        </xdr:cNvSpPr>
      </xdr:nvSpPr>
      <xdr:spPr bwMode="auto">
        <a:xfrm>
          <a:off x="5686425" y="7229475"/>
          <a:ext cx="1476375" cy="247650"/>
        </a:xfrm>
        <a:prstGeom prst="rect">
          <a:avLst/>
        </a:prstGeom>
        <a:solidFill>
          <a:srgbClr val="E6E6E6"/>
        </a:solidFill>
        <a:ln w="9525">
          <a:solidFill>
            <a:srgbClr val="808080"/>
          </a:solidFill>
          <a:miter lim="800000"/>
          <a:headEnd/>
          <a:tailEnd/>
        </a:ln>
      </xdr:spPr>
      <xdr:txBody>
        <a:bodyPr vertOverflow="clip" wrap="square" lIns="36576" tIns="32004" rIns="36576" bIns="0" anchor="t" upright="1"/>
        <a:lstStyle/>
        <a:p>
          <a:pPr algn="ctr" rtl="0">
            <a:defRPr sz="1000"/>
          </a:pPr>
          <a:r>
            <a:rPr lang="en-GB" sz="1300" b="0" i="0" u="none" strike="noStrike" baseline="0">
              <a:solidFill>
                <a:srgbClr val="000000"/>
              </a:solidFill>
              <a:latin typeface="Calibri"/>
            </a:rPr>
            <a:t>Public Holiday</a:t>
          </a:r>
          <a:endParaRPr lang="en-GB"/>
        </a:p>
      </xdr:txBody>
    </xdr:sp>
    <xdr:clientData/>
  </xdr:twoCellAnchor>
  <xdr:twoCellAnchor>
    <xdr:from>
      <xdr:col>2</xdr:col>
      <xdr:colOff>495300</xdr:colOff>
      <xdr:row>20</xdr:row>
      <xdr:rowOff>409575</xdr:rowOff>
    </xdr:from>
    <xdr:to>
      <xdr:col>3</xdr:col>
      <xdr:colOff>371475</xdr:colOff>
      <xdr:row>20</xdr:row>
      <xdr:rowOff>409575</xdr:rowOff>
    </xdr:to>
    <xdr:sp macro="" textlink="">
      <xdr:nvSpPr>
        <xdr:cNvPr id="27660" name="Line 62"/>
        <xdr:cNvSpPr>
          <a:spLocks noChangeShapeType="1"/>
        </xdr:cNvSpPr>
      </xdr:nvSpPr>
      <xdr:spPr bwMode="auto">
        <a:xfrm>
          <a:off x="1714500" y="6848475"/>
          <a:ext cx="485775" cy="0"/>
        </a:xfrm>
        <a:prstGeom prst="line">
          <a:avLst/>
        </a:prstGeom>
        <a:noFill/>
        <a:ln w="9525">
          <a:solidFill>
            <a:srgbClr val="000000"/>
          </a:solidFill>
          <a:round/>
          <a:headEnd/>
          <a:tailEnd type="triangle" w="med" len="med"/>
        </a:ln>
      </xdr:spPr>
    </xdr:sp>
    <xdr:clientData/>
  </xdr:twoCellAnchor>
  <xdr:twoCellAnchor>
    <xdr:from>
      <xdr:col>2</xdr:col>
      <xdr:colOff>495300</xdr:colOff>
      <xdr:row>20</xdr:row>
      <xdr:rowOff>504825</xdr:rowOff>
    </xdr:from>
    <xdr:to>
      <xdr:col>5</xdr:col>
      <xdr:colOff>171450</xdr:colOff>
      <xdr:row>20</xdr:row>
      <xdr:rowOff>942975</xdr:rowOff>
    </xdr:to>
    <xdr:sp macro="" textlink="">
      <xdr:nvSpPr>
        <xdr:cNvPr id="27661" name="Line 63"/>
        <xdr:cNvSpPr>
          <a:spLocks noChangeShapeType="1"/>
        </xdr:cNvSpPr>
      </xdr:nvSpPr>
      <xdr:spPr bwMode="auto">
        <a:xfrm flipV="1">
          <a:off x="1714500" y="6943725"/>
          <a:ext cx="1504950" cy="438150"/>
        </a:xfrm>
        <a:prstGeom prst="line">
          <a:avLst/>
        </a:prstGeom>
        <a:noFill/>
        <a:ln w="9525">
          <a:solidFill>
            <a:srgbClr val="000000"/>
          </a:solidFill>
          <a:round/>
          <a:headEnd/>
          <a:tailEnd type="triangle" w="med" len="med"/>
        </a:ln>
      </xdr:spPr>
    </xdr:sp>
    <xdr:clientData/>
  </xdr:twoCellAnchor>
  <xdr:twoCellAnchor>
    <xdr:from>
      <xdr:col>6</xdr:col>
      <xdr:colOff>342900</xdr:colOff>
      <xdr:row>20</xdr:row>
      <xdr:rowOff>514350</xdr:rowOff>
    </xdr:from>
    <xdr:to>
      <xdr:col>9</xdr:col>
      <xdr:colOff>190500</xdr:colOff>
      <xdr:row>20</xdr:row>
      <xdr:rowOff>971550</xdr:rowOff>
    </xdr:to>
    <xdr:sp macro="" textlink="">
      <xdr:nvSpPr>
        <xdr:cNvPr id="27662" name="Line 64"/>
        <xdr:cNvSpPr>
          <a:spLocks noChangeShapeType="1"/>
        </xdr:cNvSpPr>
      </xdr:nvSpPr>
      <xdr:spPr bwMode="auto">
        <a:xfrm flipH="1" flipV="1">
          <a:off x="4000500" y="6953250"/>
          <a:ext cx="1676400" cy="457200"/>
        </a:xfrm>
        <a:prstGeom prst="line">
          <a:avLst/>
        </a:prstGeom>
        <a:noFill/>
        <a:ln w="9525">
          <a:solidFill>
            <a:srgbClr val="000000"/>
          </a:solidFill>
          <a:round/>
          <a:headEnd/>
          <a:tailEnd type="triangle" w="med" len="med"/>
        </a:ln>
      </xdr:spPr>
    </xdr:sp>
    <xdr:clientData/>
  </xdr:twoCellAnchor>
  <xdr:twoCellAnchor>
    <xdr:from>
      <xdr:col>8</xdr:col>
      <xdr:colOff>180975</xdr:colOff>
      <xdr:row>20</xdr:row>
      <xdr:rowOff>371475</xdr:rowOff>
    </xdr:from>
    <xdr:to>
      <xdr:col>9</xdr:col>
      <xdr:colOff>190500</xdr:colOff>
      <xdr:row>20</xdr:row>
      <xdr:rowOff>371475</xdr:rowOff>
    </xdr:to>
    <xdr:sp macro="" textlink="">
      <xdr:nvSpPr>
        <xdr:cNvPr id="27663" name="Line 65"/>
        <xdr:cNvSpPr>
          <a:spLocks noChangeShapeType="1"/>
        </xdr:cNvSpPr>
      </xdr:nvSpPr>
      <xdr:spPr bwMode="auto">
        <a:xfrm flipH="1">
          <a:off x="5057775" y="6810375"/>
          <a:ext cx="619125" cy="0"/>
        </a:xfrm>
        <a:prstGeom prst="line">
          <a:avLst/>
        </a:prstGeom>
        <a:noFill/>
        <a:ln w="9525">
          <a:solidFill>
            <a:srgbClr val="000000"/>
          </a:solidFill>
          <a:round/>
          <a:headEnd/>
          <a:tailEnd type="triangle" w="med" len="med"/>
        </a:ln>
      </xdr:spPr>
    </xdr:sp>
    <xdr:clientData/>
  </xdr:twoCellAnchor>
  <xdr:twoCellAnchor editAs="oneCell">
    <xdr:from>
      <xdr:col>0</xdr:col>
      <xdr:colOff>495300</xdr:colOff>
      <xdr:row>47</xdr:row>
      <xdr:rowOff>95250</xdr:rowOff>
    </xdr:from>
    <xdr:to>
      <xdr:col>10</xdr:col>
      <xdr:colOff>161925</xdr:colOff>
      <xdr:row>47</xdr:row>
      <xdr:rowOff>3495675</xdr:rowOff>
    </xdr:to>
    <xdr:pic>
      <xdr:nvPicPr>
        <xdr:cNvPr id="27664" name="Picture 66" descr="inserting-new-row"/>
        <xdr:cNvPicPr>
          <a:picLocks noChangeAspect="1" noChangeArrowheads="1"/>
        </xdr:cNvPicPr>
      </xdr:nvPicPr>
      <xdr:blipFill>
        <a:blip xmlns:r="http://schemas.openxmlformats.org/officeDocument/2006/relationships" r:embed="rId3" cstate="print"/>
        <a:srcRect/>
        <a:stretch>
          <a:fillRect/>
        </a:stretch>
      </xdr:blipFill>
      <xdr:spPr bwMode="auto">
        <a:xfrm>
          <a:off x="495300" y="19202400"/>
          <a:ext cx="5762625" cy="3400425"/>
        </a:xfrm>
        <a:prstGeom prst="rect">
          <a:avLst/>
        </a:prstGeom>
        <a:noFill/>
        <a:ln w="9525">
          <a:noFill/>
          <a:miter lim="800000"/>
          <a:headEnd/>
          <a:tailEnd/>
        </a:ln>
      </xdr:spPr>
    </xdr:pic>
    <xdr:clientData/>
  </xdr:twoCellAnchor>
  <xdr:twoCellAnchor editAs="oneCell">
    <xdr:from>
      <xdr:col>1</xdr:col>
      <xdr:colOff>295275</xdr:colOff>
      <xdr:row>52</xdr:row>
      <xdr:rowOff>95250</xdr:rowOff>
    </xdr:from>
    <xdr:to>
      <xdr:col>9</xdr:col>
      <xdr:colOff>180975</xdr:colOff>
      <xdr:row>54</xdr:row>
      <xdr:rowOff>19050</xdr:rowOff>
    </xdr:to>
    <xdr:pic>
      <xdr:nvPicPr>
        <xdr:cNvPr id="27665" name="Picture 67" descr="special-hours"/>
        <xdr:cNvPicPr>
          <a:picLocks noChangeAspect="1" noChangeArrowheads="1"/>
        </xdr:cNvPicPr>
      </xdr:nvPicPr>
      <xdr:blipFill>
        <a:blip xmlns:r="http://schemas.openxmlformats.org/officeDocument/2006/relationships" r:embed="rId4" cstate="print"/>
        <a:srcRect/>
        <a:stretch>
          <a:fillRect/>
        </a:stretch>
      </xdr:blipFill>
      <xdr:spPr bwMode="auto">
        <a:xfrm>
          <a:off x="904875" y="24126825"/>
          <a:ext cx="4762500" cy="266700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323850</xdr:colOff>
      <xdr:row>0</xdr:row>
      <xdr:rowOff>28575</xdr:rowOff>
    </xdr:from>
    <xdr:to>
      <xdr:col>8</xdr:col>
      <xdr:colOff>2343150</xdr:colOff>
      <xdr:row>1</xdr:row>
      <xdr:rowOff>114300</xdr:rowOff>
    </xdr:to>
    <xdr:pic>
      <xdr:nvPicPr>
        <xdr:cNvPr id="28673" name="Picture 122"/>
        <xdr:cNvPicPr>
          <a:picLocks noChangeAspect="1" noChangeArrowheads="1"/>
        </xdr:cNvPicPr>
      </xdr:nvPicPr>
      <xdr:blipFill>
        <a:blip xmlns:r="http://schemas.openxmlformats.org/officeDocument/2006/relationships" r:embed="rId1" cstate="print"/>
        <a:srcRect/>
        <a:stretch>
          <a:fillRect/>
        </a:stretch>
      </xdr:blipFill>
      <xdr:spPr bwMode="auto">
        <a:xfrm>
          <a:off x="5200650" y="28575"/>
          <a:ext cx="2019300" cy="4667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https://en.wikipedia.org/wiki/Overtime" TargetMode="External"/><Relationship Id="rId2" Type="http://schemas.openxmlformats.org/officeDocument/2006/relationships/hyperlink" Target="http://www.dol.gov/dol/topic/wages/overtimepay.htm" TargetMode="External"/><Relationship Id="rId1" Type="http://schemas.openxmlformats.org/officeDocument/2006/relationships/hyperlink" Target="http://www.dol.gov/dol/topic/workhours/overtime.htm" TargetMode="Externa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A1:H56"/>
  <sheetViews>
    <sheetView showGridLines="0" workbookViewId="0">
      <selection activeCell="B8" sqref="B8"/>
    </sheetView>
  </sheetViews>
  <sheetFormatPr defaultRowHeight="15"/>
  <cols>
    <col min="1" max="1" width="9.140625" style="6"/>
    <col min="2" max="2" width="44.28515625" style="128" customWidth="1"/>
    <col min="3" max="3" width="20.7109375" style="123" customWidth="1"/>
    <col min="4" max="4" width="20.7109375" style="128" customWidth="1"/>
    <col min="5" max="8" width="10.7109375" style="5" customWidth="1"/>
    <col min="9" max="16384" width="9.140625" style="5"/>
  </cols>
  <sheetData>
    <row r="1" spans="1:8" s="45" customFormat="1" ht="35.1" customHeight="1">
      <c r="A1" s="74" t="s">
        <v>92</v>
      </c>
      <c r="B1" s="122"/>
      <c r="C1" s="122"/>
      <c r="D1" s="122"/>
      <c r="E1" s="74"/>
      <c r="F1" s="74"/>
      <c r="G1" s="74"/>
      <c r="H1" s="74"/>
    </row>
    <row r="2" spans="1:8">
      <c r="A2" s="213" t="s">
        <v>137</v>
      </c>
      <c r="H2" s="7"/>
    </row>
    <row r="4" spans="1:8">
      <c r="A4" s="217" t="s">
        <v>17</v>
      </c>
      <c r="B4" s="219" t="s">
        <v>11</v>
      </c>
      <c r="C4" s="221" t="s">
        <v>15</v>
      </c>
      <c r="D4" s="219" t="s">
        <v>16</v>
      </c>
      <c r="E4" s="216" t="s">
        <v>153</v>
      </c>
      <c r="F4" s="216"/>
      <c r="G4" s="216"/>
      <c r="H4" s="216"/>
    </row>
    <row r="5" spans="1:8">
      <c r="A5" s="218"/>
      <c r="B5" s="220"/>
      <c r="C5" s="222"/>
      <c r="D5" s="220"/>
      <c r="E5" s="117" t="s">
        <v>154</v>
      </c>
      <c r="F5" s="117" t="s">
        <v>148</v>
      </c>
      <c r="G5" s="117" t="s">
        <v>1</v>
      </c>
      <c r="H5" s="117" t="s">
        <v>51</v>
      </c>
    </row>
    <row r="6" spans="1:8">
      <c r="A6" s="156">
        <v>1</v>
      </c>
      <c r="B6" s="129" t="s">
        <v>12</v>
      </c>
      <c r="C6" s="126">
        <v>40</v>
      </c>
      <c r="D6" s="129" t="s">
        <v>23</v>
      </c>
      <c r="E6" s="4">
        <v>15</v>
      </c>
      <c r="F6" s="9">
        <f ca="1">IF(ISBLANK($E6),0,$E6*Settings!$J$11)</f>
        <v>22.5</v>
      </c>
      <c r="G6" s="9">
        <f ca="1">IF(ISBLANK($E6),0,$E6*Settings!$J$15)</f>
        <v>30</v>
      </c>
      <c r="H6" s="9">
        <f>IF(ISBLANK($E6),0,C6*E6)</f>
        <v>600</v>
      </c>
    </row>
    <row r="7" spans="1:8">
      <c r="A7" s="156">
        <f>A6+1</f>
        <v>2</v>
      </c>
      <c r="B7" s="129" t="s">
        <v>13</v>
      </c>
      <c r="C7" s="126">
        <v>20</v>
      </c>
      <c r="D7" s="129" t="s">
        <v>63</v>
      </c>
      <c r="E7" s="4">
        <v>12</v>
      </c>
      <c r="F7" s="9">
        <f ca="1">IF(ISBLANK($E7),0,$E7*Settings!$J$11)</f>
        <v>18</v>
      </c>
      <c r="G7" s="9">
        <f ca="1">IF(ISBLANK($E7),0,$E7*Settings!$J$15)</f>
        <v>24</v>
      </c>
      <c r="H7" s="9">
        <f t="shared" ref="H7:H55" si="0">IF(ISBLANK($E7),0,C7*E7)</f>
        <v>240</v>
      </c>
    </row>
    <row r="8" spans="1:8">
      <c r="A8" s="156">
        <f t="shared" ref="A8:A33" si="1">A7+1</f>
        <v>3</v>
      </c>
      <c r="B8" s="129" t="s">
        <v>14</v>
      </c>
      <c r="C8" s="126">
        <v>30</v>
      </c>
      <c r="D8" s="129" t="s">
        <v>24</v>
      </c>
      <c r="E8" s="4">
        <v>10</v>
      </c>
      <c r="F8" s="9">
        <f ca="1">IF(ISBLANK($E8),0,$E8*Settings!$J$11)</f>
        <v>15</v>
      </c>
      <c r="G8" s="9">
        <f ca="1">IF(ISBLANK($E8),0,$E8*Settings!$J$15)</f>
        <v>20</v>
      </c>
      <c r="H8" s="9">
        <f t="shared" si="0"/>
        <v>300</v>
      </c>
    </row>
    <row r="9" spans="1:8">
      <c r="A9" s="156">
        <f t="shared" si="1"/>
        <v>4</v>
      </c>
      <c r="B9" s="129" t="s">
        <v>26</v>
      </c>
      <c r="C9" s="126">
        <v>40</v>
      </c>
      <c r="D9" s="129" t="s">
        <v>25</v>
      </c>
      <c r="E9" s="4">
        <v>10</v>
      </c>
      <c r="F9" s="9">
        <f ca="1">IF(ISBLANK($E9),0,$E9*Settings!$J$11)</f>
        <v>15</v>
      </c>
      <c r="G9" s="9">
        <f ca="1">IF(ISBLANK($E9),0,$E9*Settings!$J$15)</f>
        <v>20</v>
      </c>
      <c r="H9" s="9">
        <f t="shared" si="0"/>
        <v>400</v>
      </c>
    </row>
    <row r="10" spans="1:8">
      <c r="A10" s="156">
        <f t="shared" si="1"/>
        <v>5</v>
      </c>
      <c r="B10" s="129"/>
      <c r="C10" s="126"/>
      <c r="D10" s="129"/>
      <c r="E10" s="4"/>
      <c r="F10" s="9">
        <f ca="1">IF(ISBLANK($E10),0,$E10*Settings!$J$11)</f>
        <v>0</v>
      </c>
      <c r="G10" s="9">
        <f ca="1">IF(ISBLANK($E10),0,$E10*Settings!$J$15)</f>
        <v>0</v>
      </c>
      <c r="H10" s="9">
        <f t="shared" si="0"/>
        <v>0</v>
      </c>
    </row>
    <row r="11" spans="1:8">
      <c r="A11" s="156">
        <f t="shared" si="1"/>
        <v>6</v>
      </c>
      <c r="B11" s="129"/>
      <c r="C11" s="126"/>
      <c r="D11" s="129"/>
      <c r="E11" s="4"/>
      <c r="F11" s="9">
        <f ca="1">IF(ISBLANK($E11),0,$E11*Settings!$J$11)</f>
        <v>0</v>
      </c>
      <c r="G11" s="9">
        <f ca="1">IF(ISBLANK($E11),0,$E11*Settings!$J$15)</f>
        <v>0</v>
      </c>
      <c r="H11" s="9">
        <f t="shared" si="0"/>
        <v>0</v>
      </c>
    </row>
    <row r="12" spans="1:8">
      <c r="A12" s="156">
        <f t="shared" si="1"/>
        <v>7</v>
      </c>
      <c r="B12" s="129"/>
      <c r="C12" s="126"/>
      <c r="D12" s="129"/>
      <c r="E12" s="4"/>
      <c r="F12" s="9">
        <f ca="1">IF(ISBLANK($E12),0,$E12*Settings!$J$11)</f>
        <v>0</v>
      </c>
      <c r="G12" s="9">
        <f ca="1">IF(ISBLANK($E12),0,$E12*Settings!$J$15)</f>
        <v>0</v>
      </c>
      <c r="H12" s="9">
        <f t="shared" si="0"/>
        <v>0</v>
      </c>
    </row>
    <row r="13" spans="1:8">
      <c r="A13" s="156">
        <f t="shared" si="1"/>
        <v>8</v>
      </c>
      <c r="B13" s="129"/>
      <c r="C13" s="126"/>
      <c r="D13" s="129"/>
      <c r="E13" s="4"/>
      <c r="F13" s="9">
        <f ca="1">IF(ISBLANK($E13),0,$E13*Settings!$J$11)</f>
        <v>0</v>
      </c>
      <c r="G13" s="9">
        <f ca="1">IF(ISBLANK($E13),0,$E13*Settings!$J$15)</f>
        <v>0</v>
      </c>
      <c r="H13" s="9">
        <f t="shared" si="0"/>
        <v>0</v>
      </c>
    </row>
    <row r="14" spans="1:8">
      <c r="A14" s="156">
        <f t="shared" si="1"/>
        <v>9</v>
      </c>
      <c r="B14" s="129"/>
      <c r="C14" s="126"/>
      <c r="D14" s="129"/>
      <c r="E14" s="4"/>
      <c r="F14" s="9">
        <f ca="1">IF(ISBLANK($E14),0,$E14*Settings!$J$11)</f>
        <v>0</v>
      </c>
      <c r="G14" s="9">
        <f ca="1">IF(ISBLANK($E14),0,$E14*Settings!$J$15)</f>
        <v>0</v>
      </c>
      <c r="H14" s="9">
        <f t="shared" si="0"/>
        <v>0</v>
      </c>
    </row>
    <row r="15" spans="1:8">
      <c r="A15" s="156">
        <f t="shared" si="1"/>
        <v>10</v>
      </c>
      <c r="B15" s="129"/>
      <c r="C15" s="126"/>
      <c r="D15" s="129"/>
      <c r="E15" s="4"/>
      <c r="F15" s="9">
        <f ca="1">IF(ISBLANK($E15),0,$E15*Settings!$J$11)</f>
        <v>0</v>
      </c>
      <c r="G15" s="9">
        <f ca="1">IF(ISBLANK($E15),0,$E15*Settings!$J$15)</f>
        <v>0</v>
      </c>
      <c r="H15" s="9">
        <f t="shared" si="0"/>
        <v>0</v>
      </c>
    </row>
    <row r="16" spans="1:8">
      <c r="A16" s="156">
        <f t="shared" si="1"/>
        <v>11</v>
      </c>
      <c r="B16" s="130"/>
      <c r="C16" s="127"/>
      <c r="D16" s="130"/>
      <c r="E16" s="9"/>
      <c r="F16" s="9">
        <f ca="1">IF(ISBLANK($E16),0,$E16*Settings!$J$11)</f>
        <v>0</v>
      </c>
      <c r="G16" s="9">
        <f ca="1">IF(ISBLANK($E16),0,$E16*Settings!$J$15)</f>
        <v>0</v>
      </c>
      <c r="H16" s="9">
        <f t="shared" si="0"/>
        <v>0</v>
      </c>
    </row>
    <row r="17" spans="1:8">
      <c r="A17" s="156">
        <f t="shared" si="1"/>
        <v>12</v>
      </c>
      <c r="B17" s="130"/>
      <c r="C17" s="127"/>
      <c r="D17" s="130"/>
      <c r="E17" s="9"/>
      <c r="F17" s="9">
        <f ca="1">IF(ISBLANK($E17),0,$E17*Settings!$J$11)</f>
        <v>0</v>
      </c>
      <c r="G17" s="9">
        <f ca="1">IF(ISBLANK($E17),0,$E17*Settings!$J$15)</f>
        <v>0</v>
      </c>
      <c r="H17" s="9">
        <f t="shared" si="0"/>
        <v>0</v>
      </c>
    </row>
    <row r="18" spans="1:8">
      <c r="A18" s="156">
        <f t="shared" si="1"/>
        <v>13</v>
      </c>
      <c r="B18" s="130"/>
      <c r="C18" s="127"/>
      <c r="D18" s="130"/>
      <c r="E18" s="9"/>
      <c r="F18" s="9">
        <f ca="1">IF(ISBLANK($E18),0,$E18*Settings!$J$11)</f>
        <v>0</v>
      </c>
      <c r="G18" s="9">
        <f ca="1">IF(ISBLANK($E18),0,$E18*Settings!$J$15)</f>
        <v>0</v>
      </c>
      <c r="H18" s="9">
        <f t="shared" si="0"/>
        <v>0</v>
      </c>
    </row>
    <row r="19" spans="1:8">
      <c r="A19" s="156">
        <f t="shared" si="1"/>
        <v>14</v>
      </c>
      <c r="B19" s="130"/>
      <c r="C19" s="127"/>
      <c r="D19" s="130"/>
      <c r="E19" s="9"/>
      <c r="F19" s="9">
        <f ca="1">IF(ISBLANK($E19),0,$E19*Settings!$J$11)</f>
        <v>0</v>
      </c>
      <c r="G19" s="9">
        <f ca="1">IF(ISBLANK($E19),0,$E19*Settings!$J$15)</f>
        <v>0</v>
      </c>
      <c r="H19" s="9">
        <f t="shared" si="0"/>
        <v>0</v>
      </c>
    </row>
    <row r="20" spans="1:8">
      <c r="A20" s="156">
        <f t="shared" si="1"/>
        <v>15</v>
      </c>
      <c r="B20" s="130"/>
      <c r="C20" s="127"/>
      <c r="D20" s="130"/>
      <c r="E20" s="9"/>
      <c r="F20" s="9">
        <f ca="1">IF(ISBLANK($E20),0,$E20*Settings!$J$11)</f>
        <v>0</v>
      </c>
      <c r="G20" s="9">
        <f ca="1">IF(ISBLANK($E20),0,$E20*Settings!$J$15)</f>
        <v>0</v>
      </c>
      <c r="H20" s="9">
        <f t="shared" si="0"/>
        <v>0</v>
      </c>
    </row>
    <row r="21" spans="1:8">
      <c r="A21" s="156">
        <f t="shared" si="1"/>
        <v>16</v>
      </c>
      <c r="B21" s="130"/>
      <c r="C21" s="127"/>
      <c r="D21" s="130"/>
      <c r="E21" s="9"/>
      <c r="F21" s="9">
        <f ca="1">IF(ISBLANK($E21),0,$E21*Settings!$J$11)</f>
        <v>0</v>
      </c>
      <c r="G21" s="9">
        <f ca="1">IF(ISBLANK($E21),0,$E21*Settings!$J$15)</f>
        <v>0</v>
      </c>
      <c r="H21" s="9">
        <f t="shared" si="0"/>
        <v>0</v>
      </c>
    </row>
    <row r="22" spans="1:8">
      <c r="A22" s="156">
        <f t="shared" si="1"/>
        <v>17</v>
      </c>
      <c r="B22" s="130"/>
      <c r="C22" s="127"/>
      <c r="D22" s="130"/>
      <c r="E22" s="9"/>
      <c r="F22" s="9">
        <f ca="1">IF(ISBLANK($E22),0,$E22*Settings!$J$11)</f>
        <v>0</v>
      </c>
      <c r="G22" s="9">
        <f ca="1">IF(ISBLANK($E22),0,$E22*Settings!$J$15)</f>
        <v>0</v>
      </c>
      <c r="H22" s="9">
        <f t="shared" si="0"/>
        <v>0</v>
      </c>
    </row>
    <row r="23" spans="1:8">
      <c r="A23" s="156">
        <f t="shared" si="1"/>
        <v>18</v>
      </c>
      <c r="B23" s="130"/>
      <c r="C23" s="127"/>
      <c r="D23" s="130"/>
      <c r="E23" s="9"/>
      <c r="F23" s="9">
        <f ca="1">IF(ISBLANK($E23),0,$E23*Settings!$J$11)</f>
        <v>0</v>
      </c>
      <c r="G23" s="9">
        <f ca="1">IF(ISBLANK($E23),0,$E23*Settings!$J$15)</f>
        <v>0</v>
      </c>
      <c r="H23" s="9">
        <f t="shared" si="0"/>
        <v>0</v>
      </c>
    </row>
    <row r="24" spans="1:8">
      <c r="A24" s="156">
        <f t="shared" si="1"/>
        <v>19</v>
      </c>
      <c r="B24" s="130"/>
      <c r="C24" s="127"/>
      <c r="D24" s="130"/>
      <c r="E24" s="9"/>
      <c r="F24" s="9">
        <f ca="1">IF(ISBLANK($E24),0,$E24*Settings!$J$11)</f>
        <v>0</v>
      </c>
      <c r="G24" s="9">
        <f ca="1">IF(ISBLANK($E24),0,$E24*Settings!$J$15)</f>
        <v>0</v>
      </c>
      <c r="H24" s="9">
        <f t="shared" si="0"/>
        <v>0</v>
      </c>
    </row>
    <row r="25" spans="1:8">
      <c r="A25" s="156">
        <f t="shared" si="1"/>
        <v>20</v>
      </c>
      <c r="B25" s="130"/>
      <c r="C25" s="127"/>
      <c r="D25" s="130"/>
      <c r="E25" s="9"/>
      <c r="F25" s="9">
        <f ca="1">IF(ISBLANK($E25),0,$E25*Settings!$J$11)</f>
        <v>0</v>
      </c>
      <c r="G25" s="9">
        <f ca="1">IF(ISBLANK($E25),0,$E25*Settings!$J$15)</f>
        <v>0</v>
      </c>
      <c r="H25" s="9">
        <f t="shared" si="0"/>
        <v>0</v>
      </c>
    </row>
    <row r="26" spans="1:8">
      <c r="A26" s="156">
        <f t="shared" si="1"/>
        <v>21</v>
      </c>
      <c r="B26" s="130"/>
      <c r="C26" s="127"/>
      <c r="D26" s="130"/>
      <c r="E26" s="9"/>
      <c r="F26" s="9">
        <f ca="1">IF(ISBLANK($E26),0,$E26*Settings!$J$11)</f>
        <v>0</v>
      </c>
      <c r="G26" s="9">
        <f ca="1">IF(ISBLANK($E26),0,$E26*Settings!$J$15)</f>
        <v>0</v>
      </c>
      <c r="H26" s="9">
        <f t="shared" si="0"/>
        <v>0</v>
      </c>
    </row>
    <row r="27" spans="1:8">
      <c r="A27" s="156">
        <f t="shared" si="1"/>
        <v>22</v>
      </c>
      <c r="B27" s="130"/>
      <c r="C27" s="127"/>
      <c r="D27" s="130"/>
      <c r="E27" s="9"/>
      <c r="F27" s="9">
        <f ca="1">IF(ISBLANK($E27),0,$E27*Settings!$J$11)</f>
        <v>0</v>
      </c>
      <c r="G27" s="9">
        <f ca="1">IF(ISBLANK($E27),0,$E27*Settings!$J$15)</f>
        <v>0</v>
      </c>
      <c r="H27" s="9">
        <f t="shared" si="0"/>
        <v>0</v>
      </c>
    </row>
    <row r="28" spans="1:8">
      <c r="A28" s="156">
        <f t="shared" si="1"/>
        <v>23</v>
      </c>
      <c r="B28" s="130"/>
      <c r="C28" s="127"/>
      <c r="D28" s="130"/>
      <c r="E28" s="9"/>
      <c r="F28" s="9">
        <f ca="1">IF(ISBLANK($E28),0,$E28*Settings!$J$11)</f>
        <v>0</v>
      </c>
      <c r="G28" s="9">
        <f ca="1">IF(ISBLANK($E28),0,$E28*Settings!$J$15)</f>
        <v>0</v>
      </c>
      <c r="H28" s="9">
        <f t="shared" si="0"/>
        <v>0</v>
      </c>
    </row>
    <row r="29" spans="1:8">
      <c r="A29" s="156">
        <f t="shared" si="1"/>
        <v>24</v>
      </c>
      <c r="B29" s="130"/>
      <c r="C29" s="127"/>
      <c r="D29" s="130"/>
      <c r="E29" s="9"/>
      <c r="F29" s="9">
        <f ca="1">IF(ISBLANK($E29),0,$E29*Settings!$J$11)</f>
        <v>0</v>
      </c>
      <c r="G29" s="9">
        <f ca="1">IF(ISBLANK($E29),0,$E29*Settings!$J$15)</f>
        <v>0</v>
      </c>
      <c r="H29" s="9">
        <f t="shared" si="0"/>
        <v>0</v>
      </c>
    </row>
    <row r="30" spans="1:8">
      <c r="A30" s="156">
        <f t="shared" si="1"/>
        <v>25</v>
      </c>
      <c r="B30" s="130"/>
      <c r="C30" s="127"/>
      <c r="D30" s="130"/>
      <c r="E30" s="9"/>
      <c r="F30" s="9">
        <f ca="1">IF(ISBLANK($E30),0,$E30*Settings!$J$11)</f>
        <v>0</v>
      </c>
      <c r="G30" s="9">
        <f ca="1">IF(ISBLANK($E30),0,$E30*Settings!$J$15)</f>
        <v>0</v>
      </c>
      <c r="H30" s="9">
        <f t="shared" si="0"/>
        <v>0</v>
      </c>
    </row>
    <row r="31" spans="1:8">
      <c r="A31" s="156">
        <f t="shared" si="1"/>
        <v>26</v>
      </c>
      <c r="B31" s="130"/>
      <c r="C31" s="127"/>
      <c r="D31" s="130"/>
      <c r="E31" s="9"/>
      <c r="F31" s="9">
        <f ca="1">IF(ISBLANK($E31),0,$E31*Settings!$J$11)</f>
        <v>0</v>
      </c>
      <c r="G31" s="9">
        <f ca="1">IF(ISBLANK($E31),0,$E31*Settings!$J$15)</f>
        <v>0</v>
      </c>
      <c r="H31" s="9">
        <f t="shared" si="0"/>
        <v>0</v>
      </c>
    </row>
    <row r="32" spans="1:8">
      <c r="A32" s="156">
        <f t="shared" si="1"/>
        <v>27</v>
      </c>
      <c r="B32" s="130"/>
      <c r="C32" s="127"/>
      <c r="D32" s="130"/>
      <c r="E32" s="9"/>
      <c r="F32" s="9">
        <f ca="1">IF(ISBLANK($E32),0,$E32*Settings!$J$11)</f>
        <v>0</v>
      </c>
      <c r="G32" s="9">
        <f ca="1">IF(ISBLANK($E32),0,$E32*Settings!$J$15)</f>
        <v>0</v>
      </c>
      <c r="H32" s="9">
        <f t="shared" si="0"/>
        <v>0</v>
      </c>
    </row>
    <row r="33" spans="1:8">
      <c r="A33" s="156">
        <f t="shared" si="1"/>
        <v>28</v>
      </c>
      <c r="B33" s="130"/>
      <c r="C33" s="127"/>
      <c r="D33" s="130"/>
      <c r="E33" s="9"/>
      <c r="F33" s="9">
        <f ca="1">IF(ISBLANK($E33),0,$E33*Settings!$J$11)</f>
        <v>0</v>
      </c>
      <c r="G33" s="9">
        <f ca="1">IF(ISBLANK($E33),0,$E33*Settings!$J$15)</f>
        <v>0</v>
      </c>
      <c r="H33" s="9">
        <f t="shared" si="0"/>
        <v>0</v>
      </c>
    </row>
    <row r="34" spans="1:8">
      <c r="A34" s="156">
        <f t="shared" ref="A34:A49" si="2">A33+1</f>
        <v>29</v>
      </c>
      <c r="B34" s="130"/>
      <c r="C34" s="127"/>
      <c r="D34" s="130"/>
      <c r="E34" s="9"/>
      <c r="F34" s="9">
        <f ca="1">IF(ISBLANK($E34),0,$E34*Settings!$J$11)</f>
        <v>0</v>
      </c>
      <c r="G34" s="9">
        <f ca="1">IF(ISBLANK($E34),0,$E34*Settings!$J$15)</f>
        <v>0</v>
      </c>
      <c r="H34" s="9">
        <f t="shared" si="0"/>
        <v>0</v>
      </c>
    </row>
    <row r="35" spans="1:8">
      <c r="A35" s="156">
        <f t="shared" si="2"/>
        <v>30</v>
      </c>
      <c r="B35" s="130"/>
      <c r="C35" s="127"/>
      <c r="D35" s="130"/>
      <c r="E35" s="9"/>
      <c r="F35" s="9">
        <f ca="1">IF(ISBLANK($E35),0,$E35*Settings!$J$11)</f>
        <v>0</v>
      </c>
      <c r="G35" s="9">
        <f ca="1">IF(ISBLANK($E35),0,$E35*Settings!$J$15)</f>
        <v>0</v>
      </c>
      <c r="H35" s="9">
        <f t="shared" si="0"/>
        <v>0</v>
      </c>
    </row>
    <row r="36" spans="1:8">
      <c r="A36" s="156">
        <f t="shared" si="2"/>
        <v>31</v>
      </c>
      <c r="B36" s="130"/>
      <c r="C36" s="127"/>
      <c r="D36" s="130"/>
      <c r="E36" s="9"/>
      <c r="F36" s="9">
        <f ca="1">IF(ISBLANK($E36),0,$E36*Settings!$J$11)</f>
        <v>0</v>
      </c>
      <c r="G36" s="9">
        <f ca="1">IF(ISBLANK($E36),0,$E36*Settings!$J$15)</f>
        <v>0</v>
      </c>
      <c r="H36" s="9">
        <f t="shared" si="0"/>
        <v>0</v>
      </c>
    </row>
    <row r="37" spans="1:8">
      <c r="A37" s="156">
        <f t="shared" si="2"/>
        <v>32</v>
      </c>
      <c r="B37" s="130"/>
      <c r="C37" s="127"/>
      <c r="D37" s="130"/>
      <c r="E37" s="9"/>
      <c r="F37" s="9">
        <f ca="1">IF(ISBLANK($E37),0,$E37*Settings!$J$11)</f>
        <v>0</v>
      </c>
      <c r="G37" s="9">
        <f ca="1">IF(ISBLANK($E37),0,$E37*Settings!$J$15)</f>
        <v>0</v>
      </c>
      <c r="H37" s="9">
        <f t="shared" si="0"/>
        <v>0</v>
      </c>
    </row>
    <row r="38" spans="1:8">
      <c r="A38" s="156">
        <f t="shared" si="2"/>
        <v>33</v>
      </c>
      <c r="B38" s="130"/>
      <c r="C38" s="127"/>
      <c r="D38" s="130"/>
      <c r="E38" s="9"/>
      <c r="F38" s="9">
        <f ca="1">IF(ISBLANK($E38),0,$E38*Settings!$J$11)</f>
        <v>0</v>
      </c>
      <c r="G38" s="9">
        <f ca="1">IF(ISBLANK($E38),0,$E38*Settings!$J$15)</f>
        <v>0</v>
      </c>
      <c r="H38" s="9">
        <f t="shared" si="0"/>
        <v>0</v>
      </c>
    </row>
    <row r="39" spans="1:8">
      <c r="A39" s="156">
        <f t="shared" si="2"/>
        <v>34</v>
      </c>
      <c r="B39" s="130"/>
      <c r="C39" s="127"/>
      <c r="D39" s="130"/>
      <c r="E39" s="9"/>
      <c r="F39" s="9">
        <f ca="1">IF(ISBLANK($E39),0,$E39*Settings!$J$11)</f>
        <v>0</v>
      </c>
      <c r="G39" s="9">
        <f ca="1">IF(ISBLANK($E39),0,$E39*Settings!$J$15)</f>
        <v>0</v>
      </c>
      <c r="H39" s="9">
        <f t="shared" si="0"/>
        <v>0</v>
      </c>
    </row>
    <row r="40" spans="1:8">
      <c r="A40" s="156">
        <f t="shared" si="2"/>
        <v>35</v>
      </c>
      <c r="B40" s="130"/>
      <c r="C40" s="127"/>
      <c r="D40" s="130"/>
      <c r="E40" s="9"/>
      <c r="F40" s="9">
        <f ca="1">IF(ISBLANK($E40),0,$E40*Settings!$J$11)</f>
        <v>0</v>
      </c>
      <c r="G40" s="9">
        <f ca="1">IF(ISBLANK($E40),0,$E40*Settings!$J$15)</f>
        <v>0</v>
      </c>
      <c r="H40" s="9">
        <f t="shared" si="0"/>
        <v>0</v>
      </c>
    </row>
    <row r="41" spans="1:8">
      <c r="A41" s="156">
        <f t="shared" si="2"/>
        <v>36</v>
      </c>
      <c r="B41" s="130"/>
      <c r="C41" s="127"/>
      <c r="D41" s="130"/>
      <c r="E41" s="9"/>
      <c r="F41" s="9">
        <f ca="1">IF(ISBLANK($E41),0,$E41*Settings!$J$11)</f>
        <v>0</v>
      </c>
      <c r="G41" s="9">
        <f ca="1">IF(ISBLANK($E41),0,$E41*Settings!$J$15)</f>
        <v>0</v>
      </c>
      <c r="H41" s="9">
        <f t="shared" si="0"/>
        <v>0</v>
      </c>
    </row>
    <row r="42" spans="1:8">
      <c r="A42" s="156">
        <f t="shared" si="2"/>
        <v>37</v>
      </c>
      <c r="B42" s="130"/>
      <c r="C42" s="127"/>
      <c r="D42" s="130"/>
      <c r="E42" s="9"/>
      <c r="F42" s="9">
        <f ca="1">IF(ISBLANK($E42),0,$E42*Settings!$J$11)</f>
        <v>0</v>
      </c>
      <c r="G42" s="9">
        <f ca="1">IF(ISBLANK($E42),0,$E42*Settings!$J$15)</f>
        <v>0</v>
      </c>
      <c r="H42" s="9">
        <f t="shared" si="0"/>
        <v>0</v>
      </c>
    </row>
    <row r="43" spans="1:8">
      <c r="A43" s="156">
        <f t="shared" si="2"/>
        <v>38</v>
      </c>
      <c r="B43" s="130"/>
      <c r="C43" s="127"/>
      <c r="D43" s="130"/>
      <c r="E43" s="9"/>
      <c r="F43" s="9">
        <f ca="1">IF(ISBLANK($E43),0,$E43*Settings!$J$11)</f>
        <v>0</v>
      </c>
      <c r="G43" s="9">
        <f ca="1">IF(ISBLANK($E43),0,$E43*Settings!$J$15)</f>
        <v>0</v>
      </c>
      <c r="H43" s="9">
        <f t="shared" si="0"/>
        <v>0</v>
      </c>
    </row>
    <row r="44" spans="1:8">
      <c r="A44" s="156">
        <f t="shared" si="2"/>
        <v>39</v>
      </c>
      <c r="B44" s="130"/>
      <c r="C44" s="127"/>
      <c r="D44" s="130"/>
      <c r="E44" s="9"/>
      <c r="F44" s="9">
        <f ca="1">IF(ISBLANK($E44),0,$E44*Settings!$J$11)</f>
        <v>0</v>
      </c>
      <c r="G44" s="9">
        <f ca="1">IF(ISBLANK($E44),0,$E44*Settings!$J$15)</f>
        <v>0</v>
      </c>
      <c r="H44" s="9">
        <f t="shared" si="0"/>
        <v>0</v>
      </c>
    </row>
    <row r="45" spans="1:8">
      <c r="A45" s="156">
        <f t="shared" si="2"/>
        <v>40</v>
      </c>
      <c r="B45" s="130"/>
      <c r="C45" s="127"/>
      <c r="D45" s="130"/>
      <c r="E45" s="9"/>
      <c r="F45" s="9">
        <f ca="1">IF(ISBLANK($E45),0,$E45*Settings!$J$11)</f>
        <v>0</v>
      </c>
      <c r="G45" s="9">
        <f ca="1">IF(ISBLANK($E45),0,$E45*Settings!$J$15)</f>
        <v>0</v>
      </c>
      <c r="H45" s="9">
        <f t="shared" si="0"/>
        <v>0</v>
      </c>
    </row>
    <row r="46" spans="1:8">
      <c r="A46" s="156">
        <f t="shared" si="2"/>
        <v>41</v>
      </c>
      <c r="B46" s="130"/>
      <c r="C46" s="127"/>
      <c r="D46" s="130"/>
      <c r="E46" s="9"/>
      <c r="F46" s="9">
        <f ca="1">IF(ISBLANK($E46),0,$E46*Settings!$J$11)</f>
        <v>0</v>
      </c>
      <c r="G46" s="9">
        <f ca="1">IF(ISBLANK($E46),0,$E46*Settings!$J$15)</f>
        <v>0</v>
      </c>
      <c r="H46" s="9">
        <f t="shared" si="0"/>
        <v>0</v>
      </c>
    </row>
    <row r="47" spans="1:8">
      <c r="A47" s="156">
        <f t="shared" si="2"/>
        <v>42</v>
      </c>
      <c r="B47" s="130"/>
      <c r="C47" s="127"/>
      <c r="D47" s="130"/>
      <c r="E47" s="9"/>
      <c r="F47" s="9">
        <f ca="1">IF(ISBLANK($E47),0,$E47*Settings!$J$11)</f>
        <v>0</v>
      </c>
      <c r="G47" s="9">
        <f ca="1">IF(ISBLANK($E47),0,$E47*Settings!$J$15)</f>
        <v>0</v>
      </c>
      <c r="H47" s="9">
        <f t="shared" si="0"/>
        <v>0</v>
      </c>
    </row>
    <row r="48" spans="1:8">
      <c r="A48" s="156">
        <f t="shared" si="2"/>
        <v>43</v>
      </c>
      <c r="B48" s="130"/>
      <c r="C48" s="127"/>
      <c r="D48" s="130"/>
      <c r="E48" s="9"/>
      <c r="F48" s="9">
        <f ca="1">IF(ISBLANK($E48),0,$E48*Settings!$J$11)</f>
        <v>0</v>
      </c>
      <c r="G48" s="9">
        <f ca="1">IF(ISBLANK($E48),0,$E48*Settings!$J$15)</f>
        <v>0</v>
      </c>
      <c r="H48" s="9">
        <f t="shared" si="0"/>
        <v>0</v>
      </c>
    </row>
    <row r="49" spans="1:8">
      <c r="A49" s="156">
        <f t="shared" si="2"/>
        <v>44</v>
      </c>
      <c r="B49" s="130"/>
      <c r="C49" s="127"/>
      <c r="D49" s="130"/>
      <c r="E49" s="9"/>
      <c r="F49" s="9">
        <f ca="1">IF(ISBLANK($E49),0,$E49*Settings!$J$11)</f>
        <v>0</v>
      </c>
      <c r="G49" s="9">
        <f ca="1">IF(ISBLANK($E49),0,$E49*Settings!$J$15)</f>
        <v>0</v>
      </c>
      <c r="H49" s="9">
        <f t="shared" si="0"/>
        <v>0</v>
      </c>
    </row>
    <row r="50" spans="1:8">
      <c r="A50" s="156">
        <f t="shared" ref="A50:A55" si="3">A49+1</f>
        <v>45</v>
      </c>
      <c r="B50" s="130"/>
      <c r="C50" s="127"/>
      <c r="D50" s="130"/>
      <c r="E50" s="9"/>
      <c r="F50" s="9">
        <f ca="1">IF(ISBLANK($E50),0,$E50*Settings!$J$11)</f>
        <v>0</v>
      </c>
      <c r="G50" s="9">
        <f ca="1">IF(ISBLANK($E50),0,$E50*Settings!$J$15)</f>
        <v>0</v>
      </c>
      <c r="H50" s="9">
        <f t="shared" si="0"/>
        <v>0</v>
      </c>
    </row>
    <row r="51" spans="1:8">
      <c r="A51" s="156">
        <f t="shared" si="3"/>
        <v>46</v>
      </c>
      <c r="B51" s="130"/>
      <c r="C51" s="127"/>
      <c r="D51" s="130"/>
      <c r="E51" s="9"/>
      <c r="F51" s="9">
        <f ca="1">IF(ISBLANK($E51),0,$E51*Settings!$J$11)</f>
        <v>0</v>
      </c>
      <c r="G51" s="9">
        <f ca="1">IF(ISBLANK($E51),0,$E51*Settings!$J$15)</f>
        <v>0</v>
      </c>
      <c r="H51" s="9">
        <f t="shared" si="0"/>
        <v>0</v>
      </c>
    </row>
    <row r="52" spans="1:8">
      <c r="A52" s="156">
        <f t="shared" si="3"/>
        <v>47</v>
      </c>
      <c r="B52" s="130"/>
      <c r="C52" s="127"/>
      <c r="D52" s="130"/>
      <c r="E52" s="9"/>
      <c r="F52" s="9">
        <f ca="1">IF(ISBLANK($E52),0,$E52*Settings!$J$11)</f>
        <v>0</v>
      </c>
      <c r="G52" s="9">
        <f ca="1">IF(ISBLANK($E52),0,$E52*Settings!$J$15)</f>
        <v>0</v>
      </c>
      <c r="H52" s="9">
        <f t="shared" si="0"/>
        <v>0</v>
      </c>
    </row>
    <row r="53" spans="1:8">
      <c r="A53" s="156">
        <f t="shared" si="3"/>
        <v>48</v>
      </c>
      <c r="B53" s="130"/>
      <c r="C53" s="127"/>
      <c r="D53" s="130"/>
      <c r="E53" s="9"/>
      <c r="F53" s="9">
        <f ca="1">IF(ISBLANK($E53),0,$E53*Settings!$J$11)</f>
        <v>0</v>
      </c>
      <c r="G53" s="9">
        <f ca="1">IF(ISBLANK($E53),0,$E53*Settings!$J$15)</f>
        <v>0</v>
      </c>
      <c r="H53" s="9">
        <f t="shared" si="0"/>
        <v>0</v>
      </c>
    </row>
    <row r="54" spans="1:8">
      <c r="A54" s="156">
        <f t="shared" si="3"/>
        <v>49</v>
      </c>
      <c r="B54" s="130"/>
      <c r="C54" s="127"/>
      <c r="D54" s="130"/>
      <c r="E54" s="9"/>
      <c r="F54" s="9">
        <f ca="1">IF(ISBLANK($E54),0,$E54*Settings!$J$11)</f>
        <v>0</v>
      </c>
      <c r="G54" s="9">
        <f ca="1">IF(ISBLANK($E54),0,$E54*Settings!$J$15)</f>
        <v>0</v>
      </c>
      <c r="H54" s="9">
        <f t="shared" si="0"/>
        <v>0</v>
      </c>
    </row>
    <row r="55" spans="1:8">
      <c r="A55" s="156">
        <f t="shared" si="3"/>
        <v>50</v>
      </c>
      <c r="B55" s="130"/>
      <c r="C55" s="127"/>
      <c r="D55" s="130"/>
      <c r="E55" s="9"/>
      <c r="F55" s="9">
        <f ca="1">IF(ISBLANK($E55),0,$E55*Settings!$J$11)</f>
        <v>0</v>
      </c>
      <c r="G55" s="9">
        <f ca="1">IF(ISBLANK($E55),0,$E55*Settings!$J$15)</f>
        <v>0</v>
      </c>
      <c r="H55" s="9">
        <f t="shared" si="0"/>
        <v>0</v>
      </c>
    </row>
    <row r="56" spans="1:8" s="118" customFormat="1" ht="17.25">
      <c r="A56" s="215" t="s">
        <v>106</v>
      </c>
      <c r="B56" s="215"/>
      <c r="C56" s="215"/>
      <c r="D56" s="215"/>
      <c r="E56" s="215"/>
      <c r="F56" s="215"/>
      <c r="G56" s="215"/>
      <c r="H56" s="215"/>
    </row>
  </sheetData>
  <sheetProtection password="F349" sheet="1" objects="1" scenarios="1" selectLockedCells="1"/>
  <mergeCells count="6">
    <mergeCell ref="A56:H56"/>
    <mergeCell ref="E4:H4"/>
    <mergeCell ref="A4:A5"/>
    <mergeCell ref="B4:B5"/>
    <mergeCell ref="C4:C5"/>
    <mergeCell ref="D4:D5"/>
  </mergeCells>
  <phoneticPr fontId="11" type="noConversion"/>
  <conditionalFormatting sqref="A6:E55 H6:H55">
    <cfRule type="expression" dxfId="5" priority="1" stopIfTrue="1">
      <formula>MOD(ROW(),2)=1</formula>
    </cfRule>
  </conditionalFormatting>
  <conditionalFormatting sqref="F6:G55">
    <cfRule type="expression" dxfId="4" priority="2" stopIfTrue="1">
      <formula>MOD(ROW(),2)=1</formula>
    </cfRule>
  </conditionalFormatting>
  <dataValidations count="1">
    <dataValidation type="list" allowBlank="1" showInputMessage="1" showErrorMessage="1" sqref="D6:D55">
      <formula1>Department</formula1>
    </dataValidation>
  </dataValidations>
  <hyperlinks>
    <hyperlink ref="A2" location="HELP!A1" tooltip="Click to see the HELP worksheet" display="HELP"/>
  </hyperlinks>
  <pageMargins left="0.35433070866141736" right="0.35433070866141736" top="0.15748031496062992" bottom="0.15748031496062992" header="0.31496062992125984" footer="0.31496062992125984"/>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U56"/>
  <sheetViews>
    <sheetView showGridLines="0" workbookViewId="0">
      <selection sqref="A1:IV65536"/>
    </sheetView>
  </sheetViews>
  <sheetFormatPr defaultRowHeight="15"/>
  <cols>
    <col min="1" max="8" width="9.140625" style="200"/>
    <col min="9" max="9" width="35.42578125" style="200" customWidth="1"/>
    <col min="10" max="16384" width="9.140625" style="200"/>
  </cols>
  <sheetData>
    <row r="1" spans="1:21" ht="30" customHeight="1">
      <c r="A1" s="273" t="s">
        <v>107</v>
      </c>
      <c r="B1" s="273"/>
      <c r="C1" s="273"/>
      <c r="D1" s="273"/>
      <c r="E1" s="273"/>
      <c r="F1" s="273"/>
      <c r="G1" s="273"/>
      <c r="H1" s="273"/>
      <c r="I1" s="273"/>
      <c r="J1" s="197"/>
      <c r="K1" s="197"/>
      <c r="L1" s="197"/>
      <c r="M1" s="198"/>
      <c r="N1" s="199"/>
      <c r="O1" s="199"/>
      <c r="P1" s="199"/>
      <c r="Q1" s="199"/>
      <c r="T1" s="201"/>
      <c r="U1" s="201"/>
    </row>
    <row r="2" spans="1:21">
      <c r="A2" s="202"/>
      <c r="B2" s="202"/>
      <c r="C2" s="202"/>
      <c r="D2" s="202"/>
      <c r="E2" s="202"/>
      <c r="F2" s="202"/>
      <c r="G2" s="202"/>
      <c r="H2" s="202"/>
      <c r="I2" s="203"/>
      <c r="J2" s="202"/>
      <c r="K2" s="204"/>
      <c r="L2" s="204"/>
    </row>
    <row r="3" spans="1:21">
      <c r="A3" s="205"/>
      <c r="B3" s="205"/>
      <c r="I3" s="206" t="s">
        <v>108</v>
      </c>
    </row>
    <row r="4" spans="1:21" ht="5.0999999999999996" customHeight="1"/>
    <row r="5" spans="1:21">
      <c r="A5" s="270" t="s">
        <v>33</v>
      </c>
      <c r="B5" s="270"/>
      <c r="C5" s="270"/>
      <c r="D5" s="270"/>
      <c r="E5" s="270"/>
      <c r="F5" s="270"/>
      <c r="G5" s="270"/>
      <c r="H5" s="270"/>
      <c r="I5" s="270"/>
    </row>
    <row r="6" spans="1:21">
      <c r="A6" s="274" t="s">
        <v>34</v>
      </c>
      <c r="B6" s="274"/>
      <c r="C6" s="274"/>
      <c r="D6" s="274"/>
      <c r="E6" s="274"/>
      <c r="F6" s="274"/>
      <c r="G6" s="274"/>
      <c r="H6" s="274"/>
      <c r="I6" s="274"/>
    </row>
    <row r="7" spans="1:21">
      <c r="A7" s="269" t="s">
        <v>109</v>
      </c>
      <c r="B7" s="269"/>
      <c r="C7" s="269"/>
      <c r="D7" s="269"/>
      <c r="E7" s="269"/>
      <c r="F7" s="269"/>
      <c r="G7" s="269"/>
      <c r="H7" s="269"/>
      <c r="I7" s="269"/>
    </row>
    <row r="8" spans="1:21">
      <c r="A8" s="207" t="s">
        <v>110</v>
      </c>
      <c r="B8" s="207"/>
      <c r="C8" s="207"/>
      <c r="D8" s="207"/>
      <c r="E8" s="207"/>
      <c r="F8" s="207"/>
      <c r="G8" s="207"/>
      <c r="H8" s="207"/>
      <c r="I8" s="207"/>
    </row>
    <row r="9" spans="1:21">
      <c r="A9" s="269"/>
      <c r="B9" s="269"/>
      <c r="C9" s="269"/>
      <c r="D9" s="269"/>
      <c r="E9" s="269"/>
      <c r="F9" s="269"/>
      <c r="G9" s="269"/>
      <c r="H9" s="269"/>
      <c r="I9" s="269"/>
    </row>
    <row r="10" spans="1:21">
      <c r="A10" s="269" t="s">
        <v>111</v>
      </c>
      <c r="B10" s="269"/>
      <c r="C10" s="269"/>
      <c r="D10" s="269"/>
      <c r="E10" s="269"/>
      <c r="F10" s="269"/>
      <c r="G10" s="269"/>
      <c r="H10" s="269"/>
      <c r="I10" s="269"/>
    </row>
    <row r="11" spans="1:21">
      <c r="A11" s="269" t="s">
        <v>112</v>
      </c>
      <c r="B11" s="269"/>
      <c r="C11" s="269"/>
      <c r="D11" s="269"/>
      <c r="E11" s="269"/>
      <c r="F11" s="269"/>
      <c r="G11" s="269"/>
      <c r="H11" s="269"/>
      <c r="I11" s="269"/>
    </row>
    <row r="12" spans="1:21">
      <c r="A12" s="207"/>
      <c r="B12" s="207"/>
      <c r="C12" s="207"/>
      <c r="D12" s="207"/>
      <c r="E12" s="207"/>
      <c r="F12" s="207"/>
      <c r="G12" s="207"/>
      <c r="H12" s="207"/>
      <c r="I12" s="207"/>
    </row>
    <row r="13" spans="1:21">
      <c r="A13" s="270" t="s">
        <v>35</v>
      </c>
      <c r="B13" s="270"/>
      <c r="C13" s="270"/>
      <c r="D13" s="270"/>
      <c r="E13" s="270"/>
      <c r="F13" s="270"/>
      <c r="G13" s="270"/>
      <c r="H13" s="270"/>
      <c r="I13" s="270"/>
    </row>
    <row r="14" spans="1:21">
      <c r="A14" s="269" t="s">
        <v>36</v>
      </c>
      <c r="B14" s="269"/>
      <c r="C14" s="269"/>
      <c r="D14" s="269"/>
      <c r="E14" s="269"/>
      <c r="F14" s="269"/>
      <c r="G14" s="269"/>
      <c r="H14" s="269"/>
      <c r="I14" s="269"/>
    </row>
    <row r="15" spans="1:21">
      <c r="A15" s="269" t="s">
        <v>37</v>
      </c>
      <c r="B15" s="269"/>
      <c r="C15" s="269"/>
      <c r="D15" s="269"/>
      <c r="E15" s="269"/>
      <c r="F15" s="269"/>
      <c r="G15" s="269"/>
      <c r="H15" s="269"/>
      <c r="I15" s="269"/>
    </row>
    <row r="16" spans="1:21">
      <c r="A16" s="207"/>
      <c r="B16" s="207"/>
      <c r="C16" s="207"/>
      <c r="D16" s="207"/>
      <c r="E16" s="207"/>
      <c r="F16" s="207"/>
      <c r="G16" s="207"/>
      <c r="H16" s="207"/>
      <c r="I16" s="207"/>
    </row>
    <row r="17" spans="1:9">
      <c r="A17" s="270" t="s">
        <v>38</v>
      </c>
      <c r="B17" s="270"/>
      <c r="C17" s="270"/>
      <c r="D17" s="270"/>
      <c r="E17" s="270"/>
      <c r="F17" s="270"/>
      <c r="G17" s="270"/>
      <c r="H17" s="270"/>
      <c r="I17" s="270"/>
    </row>
    <row r="18" spans="1:9">
      <c r="A18" s="269" t="s">
        <v>113</v>
      </c>
      <c r="B18" s="269"/>
      <c r="C18" s="269"/>
      <c r="D18" s="269"/>
      <c r="E18" s="269"/>
      <c r="F18" s="269"/>
      <c r="G18" s="269"/>
      <c r="H18" s="269"/>
      <c r="I18" s="269"/>
    </row>
    <row r="19" spans="1:9">
      <c r="A19" s="208" t="s">
        <v>114</v>
      </c>
      <c r="B19" s="207"/>
      <c r="C19" s="207"/>
      <c r="D19" s="207"/>
      <c r="E19" s="207"/>
      <c r="F19" s="207"/>
      <c r="G19" s="207"/>
      <c r="H19" s="207"/>
      <c r="I19" s="207"/>
    </row>
    <row r="20" spans="1:9">
      <c r="A20" s="269" t="s">
        <v>115</v>
      </c>
      <c r="B20" s="269"/>
      <c r="C20" s="269"/>
      <c r="D20" s="269"/>
      <c r="E20" s="269"/>
      <c r="F20" s="269"/>
      <c r="G20" s="269"/>
      <c r="H20" s="269"/>
      <c r="I20" s="269"/>
    </row>
    <row r="21" spans="1:9">
      <c r="A21" s="269" t="s">
        <v>116</v>
      </c>
      <c r="B21" s="269"/>
      <c r="C21" s="269"/>
      <c r="D21" s="269"/>
      <c r="E21" s="269"/>
      <c r="F21" s="269"/>
      <c r="G21" s="269"/>
      <c r="H21" s="269"/>
      <c r="I21" s="269"/>
    </row>
    <row r="22" spans="1:9">
      <c r="A22" s="269" t="s">
        <v>117</v>
      </c>
      <c r="B22" s="269"/>
      <c r="C22" s="269"/>
      <c r="D22" s="269"/>
      <c r="E22" s="269"/>
      <c r="F22" s="269"/>
      <c r="G22" s="269"/>
      <c r="H22" s="269"/>
      <c r="I22" s="269"/>
    </row>
    <row r="23" spans="1:9">
      <c r="A23" s="272" t="s">
        <v>118</v>
      </c>
      <c r="B23" s="272"/>
      <c r="C23" s="272"/>
      <c r="D23" s="272"/>
      <c r="E23" s="272"/>
      <c r="F23" s="272"/>
      <c r="G23" s="272"/>
      <c r="H23" s="272"/>
      <c r="I23" s="272"/>
    </row>
    <row r="24" spans="1:9">
      <c r="A24" s="272" t="s">
        <v>119</v>
      </c>
      <c r="B24" s="272"/>
      <c r="C24" s="272"/>
      <c r="D24" s="272"/>
      <c r="E24" s="272"/>
      <c r="F24" s="272"/>
      <c r="G24" s="272"/>
      <c r="H24" s="272"/>
      <c r="I24" s="272"/>
    </row>
    <row r="25" spans="1:9">
      <c r="A25" s="209" t="s">
        <v>120</v>
      </c>
      <c r="B25" s="209"/>
      <c r="C25" s="209"/>
      <c r="D25" s="209"/>
      <c r="E25" s="209"/>
      <c r="F25" s="209"/>
      <c r="G25" s="209"/>
      <c r="H25" s="209"/>
      <c r="I25" s="209"/>
    </row>
    <row r="26" spans="1:9">
      <c r="A26" s="209" t="s">
        <v>121</v>
      </c>
      <c r="B26" s="209"/>
      <c r="C26" s="209"/>
      <c r="D26" s="209"/>
      <c r="E26" s="209"/>
      <c r="F26" s="209"/>
      <c r="G26" s="209"/>
      <c r="H26" s="209"/>
      <c r="I26" s="209"/>
    </row>
    <row r="27" spans="1:9">
      <c r="A27" s="209" t="s">
        <v>122</v>
      </c>
      <c r="B27" s="209"/>
      <c r="C27" s="209"/>
      <c r="D27" s="209"/>
      <c r="E27" s="209"/>
      <c r="F27" s="209"/>
      <c r="G27" s="209"/>
      <c r="H27" s="209"/>
      <c r="I27" s="209"/>
    </row>
    <row r="28" spans="1:9">
      <c r="A28" s="207"/>
      <c r="B28" s="207"/>
      <c r="C28" s="207"/>
      <c r="D28" s="207"/>
      <c r="E28" s="207"/>
      <c r="F28" s="207"/>
      <c r="G28" s="207"/>
      <c r="H28" s="207"/>
      <c r="I28" s="207"/>
    </row>
    <row r="29" spans="1:9">
      <c r="A29" s="270" t="s">
        <v>123</v>
      </c>
      <c r="B29" s="270"/>
      <c r="C29" s="270"/>
      <c r="D29" s="270"/>
      <c r="E29" s="270"/>
      <c r="F29" s="270"/>
      <c r="G29" s="270"/>
      <c r="H29" s="270"/>
      <c r="I29" s="270"/>
    </row>
    <row r="30" spans="1:9" ht="15" customHeight="1">
      <c r="A30" s="271" t="s">
        <v>124</v>
      </c>
      <c r="B30" s="271"/>
      <c r="C30" s="271"/>
      <c r="D30" s="271"/>
      <c r="E30" s="271"/>
      <c r="F30" s="271"/>
      <c r="G30" s="271"/>
      <c r="H30" s="271"/>
      <c r="I30" s="271"/>
    </row>
    <row r="31" spans="1:9" ht="15" customHeight="1">
      <c r="A31" s="271" t="s">
        <v>125</v>
      </c>
      <c r="B31" s="271"/>
      <c r="C31" s="271"/>
      <c r="D31" s="271"/>
      <c r="E31" s="271"/>
      <c r="F31" s="271"/>
      <c r="G31" s="271"/>
      <c r="H31" s="271"/>
      <c r="I31" s="271"/>
    </row>
    <row r="32" spans="1:9">
      <c r="A32" s="271" t="s">
        <v>126</v>
      </c>
      <c r="B32" s="269"/>
      <c r="C32" s="269"/>
      <c r="D32" s="269"/>
      <c r="E32" s="269"/>
      <c r="F32" s="269"/>
      <c r="G32" s="269"/>
      <c r="H32" s="269"/>
      <c r="I32" s="269"/>
    </row>
    <row r="33" spans="1:9">
      <c r="A33" s="271" t="s">
        <v>127</v>
      </c>
      <c r="B33" s="271"/>
      <c r="C33" s="271"/>
      <c r="D33" s="271"/>
      <c r="E33" s="271"/>
      <c r="F33" s="271"/>
      <c r="G33" s="271"/>
      <c r="H33" s="271"/>
      <c r="I33" s="271"/>
    </row>
    <row r="34" spans="1:9">
      <c r="A34" s="207"/>
      <c r="B34" s="207"/>
      <c r="C34" s="207"/>
      <c r="D34" s="207"/>
      <c r="E34" s="207"/>
      <c r="F34" s="207"/>
      <c r="G34" s="207"/>
      <c r="H34" s="207"/>
      <c r="I34" s="207"/>
    </row>
    <row r="35" spans="1:9">
      <c r="A35" s="270" t="s">
        <v>128</v>
      </c>
      <c r="B35" s="270"/>
      <c r="C35" s="270"/>
      <c r="D35" s="270"/>
      <c r="E35" s="270"/>
      <c r="F35" s="270"/>
      <c r="G35" s="270"/>
      <c r="H35" s="270"/>
      <c r="I35" s="270"/>
    </row>
    <row r="36" spans="1:9">
      <c r="A36" s="269" t="s">
        <v>129</v>
      </c>
      <c r="B36" s="269"/>
      <c r="C36" s="269"/>
      <c r="D36" s="269"/>
      <c r="E36" s="269"/>
      <c r="F36" s="269"/>
      <c r="G36" s="269"/>
      <c r="H36" s="269"/>
      <c r="I36" s="269"/>
    </row>
    <row r="37" spans="1:9">
      <c r="A37" s="269" t="s">
        <v>39</v>
      </c>
      <c r="B37" s="269"/>
      <c r="C37" s="269"/>
      <c r="D37" s="269"/>
      <c r="E37" s="269"/>
      <c r="F37" s="269"/>
      <c r="G37" s="269"/>
      <c r="H37" s="269"/>
      <c r="I37" s="269"/>
    </row>
    <row r="38" spans="1:9">
      <c r="A38" s="207"/>
      <c r="B38" s="207"/>
      <c r="C38" s="207"/>
      <c r="D38" s="207"/>
      <c r="E38" s="207"/>
      <c r="F38" s="207"/>
      <c r="G38" s="207"/>
      <c r="H38" s="207"/>
      <c r="I38" s="207"/>
    </row>
    <row r="39" spans="1:9">
      <c r="A39" s="270" t="s">
        <v>130</v>
      </c>
      <c r="B39" s="270"/>
      <c r="C39" s="270"/>
      <c r="D39" s="270"/>
      <c r="E39" s="270"/>
      <c r="F39" s="270"/>
      <c r="G39" s="270"/>
      <c r="H39" s="270"/>
      <c r="I39" s="270"/>
    </row>
    <row r="40" spans="1:9">
      <c r="A40" s="269" t="s">
        <v>40</v>
      </c>
      <c r="B40" s="269"/>
      <c r="C40" s="269"/>
      <c r="D40" s="269"/>
      <c r="E40" s="269"/>
      <c r="F40" s="269"/>
      <c r="G40" s="269"/>
      <c r="H40" s="269"/>
      <c r="I40" s="269"/>
    </row>
    <row r="41" spans="1:9">
      <c r="A41" s="269" t="s">
        <v>41</v>
      </c>
      <c r="B41" s="269"/>
      <c r="C41" s="269"/>
      <c r="D41" s="269"/>
      <c r="E41" s="269"/>
      <c r="F41" s="269"/>
      <c r="G41" s="269"/>
      <c r="H41" s="269"/>
      <c r="I41" s="269"/>
    </row>
    <row r="42" spans="1:9">
      <c r="A42" s="269" t="s">
        <v>42</v>
      </c>
      <c r="B42" s="269"/>
      <c r="C42" s="269"/>
      <c r="D42" s="269"/>
      <c r="E42" s="269"/>
      <c r="F42" s="269"/>
      <c r="G42" s="269"/>
      <c r="H42" s="269"/>
      <c r="I42" s="269"/>
    </row>
    <row r="43" spans="1:9">
      <c r="A43" s="269" t="s">
        <v>43</v>
      </c>
      <c r="B43" s="269"/>
      <c r="C43" s="269"/>
      <c r="D43" s="269"/>
      <c r="E43" s="269"/>
      <c r="F43" s="269"/>
      <c r="G43" s="269"/>
      <c r="H43" s="269"/>
      <c r="I43" s="269"/>
    </row>
    <row r="44" spans="1:9">
      <c r="A44" s="269" t="s">
        <v>44</v>
      </c>
      <c r="B44" s="269"/>
      <c r="C44" s="269"/>
      <c r="D44" s="269"/>
      <c r="E44" s="269"/>
      <c r="F44" s="269"/>
      <c r="G44" s="269"/>
      <c r="H44" s="269"/>
      <c r="I44" s="269"/>
    </row>
    <row r="45" spans="1:9">
      <c r="A45" s="269" t="s">
        <v>45</v>
      </c>
      <c r="B45" s="269"/>
      <c r="C45" s="269"/>
      <c r="D45" s="269"/>
      <c r="E45" s="269"/>
      <c r="F45" s="269"/>
      <c r="G45" s="269"/>
      <c r="H45" s="269"/>
      <c r="I45" s="269"/>
    </row>
    <row r="46" spans="1:9">
      <c r="A46" s="269" t="s">
        <v>46</v>
      </c>
      <c r="B46" s="269"/>
      <c r="C46" s="269"/>
      <c r="D46" s="269"/>
      <c r="E46" s="269"/>
      <c r="F46" s="269"/>
      <c r="G46" s="269"/>
      <c r="H46" s="269"/>
      <c r="I46" s="269"/>
    </row>
    <row r="47" spans="1:9">
      <c r="A47" s="269" t="s">
        <v>47</v>
      </c>
      <c r="B47" s="269"/>
      <c r="C47" s="269"/>
      <c r="D47" s="269"/>
      <c r="E47" s="269"/>
      <c r="F47" s="269"/>
      <c r="G47" s="269"/>
      <c r="H47" s="269"/>
      <c r="I47" s="269"/>
    </row>
    <row r="48" spans="1:9">
      <c r="A48" s="207"/>
      <c r="B48" s="207"/>
      <c r="C48" s="207"/>
      <c r="D48" s="207"/>
      <c r="E48" s="207"/>
      <c r="F48" s="207"/>
      <c r="G48" s="207"/>
      <c r="H48" s="207"/>
      <c r="I48" s="207"/>
    </row>
    <row r="49" spans="1:9" s="212" customFormat="1" ht="8.25">
      <c r="A49" s="210" t="s">
        <v>131</v>
      </c>
      <c r="B49" s="211"/>
      <c r="C49" s="211"/>
      <c r="D49" s="211"/>
      <c r="E49" s="211"/>
      <c r="F49" s="211"/>
      <c r="G49" s="211"/>
      <c r="H49" s="211"/>
      <c r="I49" s="211"/>
    </row>
    <row r="50" spans="1:9" s="212" customFormat="1" ht="8.25">
      <c r="A50" s="211" t="s">
        <v>132</v>
      </c>
      <c r="B50" s="211"/>
      <c r="C50" s="211"/>
      <c r="D50" s="211"/>
      <c r="E50" s="211"/>
      <c r="F50" s="211"/>
      <c r="G50" s="211"/>
      <c r="H50" s="211"/>
      <c r="I50" s="211"/>
    </row>
    <row r="51" spans="1:9" s="212" customFormat="1" ht="8.25">
      <c r="A51" s="211" t="s">
        <v>133</v>
      </c>
      <c r="B51" s="211"/>
      <c r="C51" s="211"/>
      <c r="D51" s="211"/>
      <c r="E51" s="211"/>
      <c r="F51" s="211"/>
      <c r="G51" s="211"/>
      <c r="H51" s="211"/>
      <c r="I51" s="211"/>
    </row>
    <row r="52" spans="1:9">
      <c r="A52" s="207"/>
      <c r="B52" s="207"/>
      <c r="C52" s="207"/>
      <c r="D52" s="207"/>
      <c r="E52" s="207"/>
      <c r="F52" s="207"/>
      <c r="G52" s="207"/>
      <c r="H52" s="207"/>
      <c r="I52" s="207"/>
    </row>
    <row r="53" spans="1:9">
      <c r="A53" s="270" t="s">
        <v>134</v>
      </c>
      <c r="B53" s="270"/>
      <c r="C53" s="270"/>
      <c r="D53" s="270"/>
      <c r="E53" s="270"/>
      <c r="F53" s="270"/>
      <c r="G53" s="270"/>
      <c r="H53" s="270"/>
      <c r="I53" s="270"/>
    </row>
    <row r="54" spans="1:9">
      <c r="A54" s="269" t="s">
        <v>48</v>
      </c>
      <c r="B54" s="269"/>
      <c r="C54" s="269"/>
      <c r="D54" s="269"/>
      <c r="E54" s="269"/>
      <c r="F54" s="269"/>
      <c r="G54" s="269"/>
      <c r="H54" s="269"/>
      <c r="I54" s="269"/>
    </row>
    <row r="55" spans="1:9">
      <c r="A55" s="207" t="s">
        <v>49</v>
      </c>
      <c r="B55" s="207"/>
      <c r="C55" s="207"/>
      <c r="D55" s="207"/>
      <c r="E55" s="207"/>
      <c r="F55" s="207"/>
      <c r="G55" s="207"/>
      <c r="H55" s="207"/>
      <c r="I55" s="207"/>
    </row>
    <row r="56" spans="1:9">
      <c r="A56" s="207"/>
      <c r="B56" s="207"/>
      <c r="C56" s="207"/>
      <c r="D56" s="207"/>
      <c r="E56" s="207"/>
      <c r="F56" s="207"/>
      <c r="G56" s="207"/>
      <c r="H56" s="207"/>
      <c r="I56" s="207"/>
    </row>
  </sheetData>
  <sheetProtection password="F349" sheet="1" objects="1" scenarios="1" selectLockedCells="1" selectUnlockedCells="1"/>
  <mergeCells count="36">
    <mergeCell ref="A9:I9"/>
    <mergeCell ref="A23:I23"/>
    <mergeCell ref="A11:I11"/>
    <mergeCell ref="A13:I13"/>
    <mergeCell ref="A14:I14"/>
    <mergeCell ref="A18:I18"/>
    <mergeCell ref="A1:I1"/>
    <mergeCell ref="A10:I10"/>
    <mergeCell ref="A5:I5"/>
    <mergeCell ref="A6:I6"/>
    <mergeCell ref="A7:I7"/>
    <mergeCell ref="A24:I24"/>
    <mergeCell ref="A20:I20"/>
    <mergeCell ref="A21:I21"/>
    <mergeCell ref="A15:I15"/>
    <mergeCell ref="A17:I17"/>
    <mergeCell ref="A32:I32"/>
    <mergeCell ref="A31:I31"/>
    <mergeCell ref="A29:I29"/>
    <mergeCell ref="A30:I30"/>
    <mergeCell ref="A22:I22"/>
    <mergeCell ref="A53:I53"/>
    <mergeCell ref="A54:I54"/>
    <mergeCell ref="A41:I41"/>
    <mergeCell ref="A40:I40"/>
    <mergeCell ref="A33:I33"/>
    <mergeCell ref="A35:I35"/>
    <mergeCell ref="A36:I36"/>
    <mergeCell ref="A37:I37"/>
    <mergeCell ref="A39:I39"/>
    <mergeCell ref="A42:I42"/>
    <mergeCell ref="A43:I43"/>
    <mergeCell ref="A44:I44"/>
    <mergeCell ref="A45:I45"/>
    <mergeCell ref="A46:I46"/>
    <mergeCell ref="A47:I47"/>
  </mergeCells>
  <phoneticPr fontId="11" type="noConversion"/>
  <pageMargins left="0.23622047244094491" right="0.23622047244094491" top="0.74803149606299213" bottom="0.74803149606299213" header="0.31496062992125984" footer="0.31496062992125984"/>
  <pageSetup paperSize="9" scale="90" orientation="portrait" r:id="rId1"/>
  <drawing r:id="rId2"/>
</worksheet>
</file>

<file path=xl/worksheets/sheet11.xml><?xml version="1.0" encoding="utf-8"?>
<worksheet xmlns="http://schemas.openxmlformats.org/spreadsheetml/2006/main" xmlns:r="http://schemas.openxmlformats.org/officeDocument/2006/relationships">
  <dimension ref="A1:C15"/>
  <sheetViews>
    <sheetView showGridLines="0" workbookViewId="0">
      <selection activeCell="C23" sqref="C23"/>
    </sheetView>
  </sheetViews>
  <sheetFormatPr defaultRowHeight="15"/>
  <cols>
    <col min="1" max="1" width="9.140625" style="37"/>
    <col min="2" max="2" width="17.42578125" style="38" customWidth="1"/>
    <col min="3" max="3" width="79.5703125" style="36" customWidth="1"/>
    <col min="4" max="16384" width="9.140625" style="36"/>
  </cols>
  <sheetData>
    <row r="1" spans="1:3" ht="30" customHeight="1" thickBot="1">
      <c r="A1" s="275" t="s">
        <v>86</v>
      </c>
      <c r="B1" s="275"/>
      <c r="C1" s="275"/>
    </row>
    <row r="2" spans="1:3" ht="15.75" thickTop="1"/>
    <row r="3" spans="1:3">
      <c r="A3" s="39" t="s">
        <v>89</v>
      </c>
      <c r="B3" s="40">
        <v>40923</v>
      </c>
      <c r="C3" s="41" t="s">
        <v>87</v>
      </c>
    </row>
    <row r="4" spans="1:3">
      <c r="A4" s="39" t="s">
        <v>89</v>
      </c>
      <c r="B4" s="43" t="s">
        <v>90</v>
      </c>
      <c r="C4" s="44" t="s">
        <v>91</v>
      </c>
    </row>
    <row r="5" spans="1:3">
      <c r="A5" s="39"/>
      <c r="B5" s="42"/>
      <c r="C5" s="41"/>
    </row>
    <row r="6" spans="1:3">
      <c r="A6" s="39"/>
      <c r="B6" s="42"/>
      <c r="C6" s="41"/>
    </row>
    <row r="7" spans="1:3">
      <c r="A7" s="39"/>
      <c r="B7" s="42"/>
      <c r="C7" s="41"/>
    </row>
    <row r="8" spans="1:3">
      <c r="A8" s="39"/>
      <c r="B8" s="42"/>
      <c r="C8" s="41"/>
    </row>
    <row r="9" spans="1:3">
      <c r="A9" s="39"/>
      <c r="B9" s="42"/>
      <c r="C9" s="41"/>
    </row>
    <row r="10" spans="1:3">
      <c r="A10" s="39"/>
      <c r="B10" s="42"/>
      <c r="C10" s="41"/>
    </row>
    <row r="11" spans="1:3">
      <c r="A11" s="39"/>
      <c r="B11" s="42"/>
      <c r="C11" s="41"/>
    </row>
    <row r="12" spans="1:3">
      <c r="A12" s="39"/>
      <c r="B12" s="42"/>
      <c r="C12" s="41"/>
    </row>
    <row r="13" spans="1:3">
      <c r="A13" s="39"/>
      <c r="B13" s="42"/>
      <c r="C13" s="41"/>
    </row>
    <row r="14" spans="1:3">
      <c r="A14" s="39"/>
      <c r="B14" s="42"/>
      <c r="C14" s="41"/>
    </row>
    <row r="15" spans="1:3">
      <c r="A15" s="39"/>
      <c r="B15" s="42"/>
      <c r="C15" s="41"/>
    </row>
  </sheetData>
  <mergeCells count="1">
    <mergeCell ref="A1:C1"/>
  </mergeCells>
  <phoneticPr fontId="11"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EB75"/>
  <sheetViews>
    <sheetView showGridLines="0" zoomScaleNormal="100" workbookViewId="0">
      <selection activeCell="B6" sqref="B6"/>
    </sheetView>
  </sheetViews>
  <sheetFormatPr defaultRowHeight="15"/>
  <cols>
    <col min="1" max="1" width="28.7109375" style="5" customWidth="1"/>
    <col min="2" max="15" width="8.7109375" style="19" customWidth="1"/>
    <col min="16" max="16" width="8.7109375" style="67" customWidth="1"/>
    <col min="17" max="17" width="8.7109375" style="68" customWidth="1"/>
    <col min="18" max="18" width="17.7109375" style="18" customWidth="1"/>
    <col min="19" max="19" width="9.140625" style="18"/>
    <col min="20" max="28" width="9.140625" style="5"/>
    <col min="29" max="98" width="9.140625" style="5" hidden="1" customWidth="1"/>
    <col min="99" max="99" width="9.28515625" style="5" hidden="1" customWidth="1"/>
    <col min="100" max="100" width="12.85546875" style="5" hidden="1" customWidth="1"/>
    <col min="101" max="101" width="13.7109375" style="5" hidden="1" customWidth="1"/>
    <col min="102" max="102" width="10" style="5" hidden="1" customWidth="1"/>
    <col min="103" max="103" width="13" style="5" hidden="1" customWidth="1"/>
    <col min="104" max="104" width="15.5703125" style="5" hidden="1" customWidth="1"/>
    <col min="105" max="132" width="9.140625" style="5" hidden="1" customWidth="1"/>
    <col min="133" max="16384" width="9.140625" style="5"/>
  </cols>
  <sheetData>
    <row r="1" spans="1:132" s="73" customFormat="1" ht="35.1" customHeight="1">
      <c r="A1" s="82" t="s">
        <v>102</v>
      </c>
      <c r="B1" s="82"/>
      <c r="C1" s="82"/>
      <c r="D1" s="82"/>
      <c r="E1" s="82"/>
      <c r="F1" s="82"/>
      <c r="G1" s="82"/>
      <c r="H1" s="82"/>
      <c r="I1" s="82"/>
      <c r="J1" s="82"/>
      <c r="K1" s="82"/>
      <c r="L1" s="82"/>
      <c r="M1" s="82"/>
      <c r="N1" s="82"/>
      <c r="O1" s="82"/>
      <c r="P1" s="82"/>
      <c r="Q1" s="82"/>
      <c r="R1" s="82"/>
      <c r="S1" s="72"/>
    </row>
    <row r="2" spans="1:132" ht="15.75">
      <c r="A2" s="213" t="s">
        <v>137</v>
      </c>
      <c r="L2" s="20" t="s">
        <v>101</v>
      </c>
      <c r="M2" s="227">
        <v>41449</v>
      </c>
      <c r="N2" s="227"/>
      <c r="O2" s="227"/>
    </row>
    <row r="3" spans="1:132">
      <c r="AC3" s="230"/>
      <c r="AD3" s="224" t="s">
        <v>4</v>
      </c>
      <c r="AE3" s="225"/>
      <c r="AF3" s="225"/>
      <c r="AG3" s="225"/>
      <c r="AH3" s="225"/>
      <c r="AI3" s="225"/>
      <c r="AJ3" s="225"/>
      <c r="AK3" s="225"/>
      <c r="AL3" s="225"/>
      <c r="AM3" s="226"/>
      <c r="AN3" s="224" t="s">
        <v>5</v>
      </c>
      <c r="AO3" s="225"/>
      <c r="AP3" s="225"/>
      <c r="AQ3" s="225"/>
      <c r="AR3" s="225"/>
      <c r="AS3" s="225"/>
      <c r="AT3" s="225"/>
      <c r="AU3" s="225"/>
      <c r="AV3" s="225"/>
      <c r="AW3" s="226"/>
      <c r="AX3" s="224" t="s">
        <v>6</v>
      </c>
      <c r="AY3" s="225"/>
      <c r="AZ3" s="225"/>
      <c r="BA3" s="225"/>
      <c r="BB3" s="225"/>
      <c r="BC3" s="225"/>
      <c r="BD3" s="225"/>
      <c r="BE3" s="225"/>
      <c r="BF3" s="225"/>
      <c r="BG3" s="226"/>
      <c r="BH3" s="224" t="s">
        <v>7</v>
      </c>
      <c r="BI3" s="225"/>
      <c r="BJ3" s="225"/>
      <c r="BK3" s="225"/>
      <c r="BL3" s="225"/>
      <c r="BM3" s="225"/>
      <c r="BN3" s="225"/>
      <c r="BO3" s="225"/>
      <c r="BP3" s="225"/>
      <c r="BQ3" s="226"/>
      <c r="BR3" s="224" t="s">
        <v>8</v>
      </c>
      <c r="BS3" s="225"/>
      <c r="BT3" s="225"/>
      <c r="BU3" s="225"/>
      <c r="BV3" s="225"/>
      <c r="BW3" s="225"/>
      <c r="BX3" s="225"/>
      <c r="BY3" s="225"/>
      <c r="BZ3" s="225"/>
      <c r="CA3" s="226"/>
      <c r="CB3" s="224" t="s">
        <v>9</v>
      </c>
      <c r="CC3" s="225"/>
      <c r="CD3" s="225"/>
      <c r="CE3" s="225"/>
      <c r="CF3" s="225"/>
      <c r="CG3" s="225"/>
      <c r="CH3" s="225"/>
      <c r="CI3" s="225"/>
      <c r="CJ3" s="225"/>
      <c r="CK3" s="226"/>
      <c r="CL3" s="224" t="s">
        <v>10</v>
      </c>
      <c r="CM3" s="225"/>
      <c r="CN3" s="225"/>
      <c r="CO3" s="225"/>
      <c r="CP3" s="225"/>
      <c r="CQ3" s="225"/>
      <c r="CR3" s="225"/>
      <c r="CS3" s="225"/>
      <c r="CT3" s="225"/>
      <c r="CU3" s="225"/>
      <c r="CV3" s="223" t="s">
        <v>93</v>
      </c>
      <c r="CW3" s="223" t="s">
        <v>94</v>
      </c>
      <c r="CX3" s="223" t="s">
        <v>58</v>
      </c>
      <c r="CY3" s="223" t="s">
        <v>95</v>
      </c>
      <c r="CZ3" s="223" t="s">
        <v>96</v>
      </c>
      <c r="DA3" s="229"/>
      <c r="DB3" s="224" t="str">
        <f ca="1">IF(ISBLANK(Settings!$A$6),"",Settings!$A$6)</f>
        <v>SICK</v>
      </c>
      <c r="DC3" s="226"/>
      <c r="DD3" s="224" t="str">
        <f ca="1">IF(ISBLANK(Settings!$A$7),"",Settings!$A$7)</f>
        <v>PH</v>
      </c>
      <c r="DE3" s="226"/>
      <c r="DF3" s="224" t="str">
        <f ca="1">IF(ISBLANK(Settings!$A$8),"",Settings!$A$8)</f>
        <v>H</v>
      </c>
      <c r="DG3" s="226"/>
      <c r="DH3" s="224" t="str">
        <f ca="1">IF(ISBLANK(Settings!$A$9),"",Settings!$A$9)</f>
        <v>OFF</v>
      </c>
      <c r="DI3" s="226"/>
      <c r="DJ3" s="224" t="str">
        <f ca="1">IF(ISBLANK(Settings!$A$10),"",Settings!$A$10)</f>
        <v>L</v>
      </c>
      <c r="DK3" s="226"/>
      <c r="DL3" s="224" t="str">
        <f ca="1">IF(ISBLANK(Settings!$A$11),"",Settings!$A$11)</f>
        <v>OP 6</v>
      </c>
      <c r="DM3" s="226"/>
      <c r="DN3" s="224" t="str">
        <f ca="1">IF(ISBLANK(Settings!$A$12),"",Settings!$A$12)</f>
        <v>OP 7</v>
      </c>
      <c r="DO3" s="226"/>
      <c r="DP3" s="224" t="str">
        <f ca="1">IF(ISBLANK(Settings!$A$13),"",Settings!$A$13)</f>
        <v>OP 8</v>
      </c>
      <c r="DQ3" s="226"/>
      <c r="DR3" s="224" t="str">
        <f ca="1">IF(ISBLANK(Settings!$A$14),"",Settings!$A$14)</f>
        <v>OP 9</v>
      </c>
      <c r="DS3" s="226"/>
      <c r="DT3" s="224" t="str">
        <f ca="1">IF(ISBLANK(Settings!$A$15),"",Settings!$A$15)</f>
        <v>OP 10</v>
      </c>
      <c r="DU3" s="226"/>
      <c r="DV3" s="224" t="s">
        <v>99</v>
      </c>
      <c r="DW3" s="225"/>
      <c r="DX3" s="225"/>
      <c r="DY3" s="225"/>
      <c r="DZ3" s="225"/>
      <c r="EA3" s="225"/>
      <c r="EB3" s="226"/>
    </row>
    <row r="4" spans="1:132" ht="15.75">
      <c r="A4" s="234" t="s">
        <v>11</v>
      </c>
      <c r="B4" s="235" t="s">
        <v>4</v>
      </c>
      <c r="C4" s="236"/>
      <c r="D4" s="235" t="s">
        <v>5</v>
      </c>
      <c r="E4" s="236"/>
      <c r="F4" s="235" t="s">
        <v>6</v>
      </c>
      <c r="G4" s="236"/>
      <c r="H4" s="235" t="s">
        <v>7</v>
      </c>
      <c r="I4" s="236"/>
      <c r="J4" s="235" t="s">
        <v>8</v>
      </c>
      <c r="K4" s="236"/>
      <c r="L4" s="235" t="s">
        <v>9</v>
      </c>
      <c r="M4" s="236"/>
      <c r="N4" s="235" t="s">
        <v>10</v>
      </c>
      <c r="O4" s="236"/>
      <c r="P4" s="233" t="s">
        <v>175</v>
      </c>
      <c r="Q4" s="232" t="s">
        <v>176</v>
      </c>
      <c r="R4" s="231" t="s">
        <v>16</v>
      </c>
      <c r="AC4" s="230"/>
      <c r="AD4" s="124" t="str">
        <f ca="1">IF(ISBLANK(Settings!$A$6),"",Settings!$A$6)</f>
        <v>SICK</v>
      </c>
      <c r="AE4" s="125" t="str">
        <f ca="1">IF(ISBLANK(Settings!$A$7),"",Settings!$A$7)</f>
        <v>PH</v>
      </c>
      <c r="AF4" s="125" t="str">
        <f ca="1">IF(ISBLANK(Settings!$A$8),"",Settings!$A$8)</f>
        <v>H</v>
      </c>
      <c r="AG4" s="125" t="str">
        <f ca="1">IF(ISBLANK(Settings!$A$9),"",Settings!$A$9)</f>
        <v>OFF</v>
      </c>
      <c r="AH4" s="125" t="str">
        <f ca="1">IF(ISBLANK(Settings!$A$10),"",Settings!$A$10)</f>
        <v>L</v>
      </c>
      <c r="AI4" s="125" t="str">
        <f ca="1">IF(ISBLANK(Settings!$A$11),"",Settings!$A$11)</f>
        <v>OP 6</v>
      </c>
      <c r="AJ4" s="125" t="str">
        <f ca="1">IF(ISBLANK(Settings!$A$12),"",Settings!$A$12)</f>
        <v>OP 7</v>
      </c>
      <c r="AK4" s="125" t="str">
        <f ca="1">IF(ISBLANK(Settings!$A$13),"",Settings!$A$13)</f>
        <v>OP 8</v>
      </c>
      <c r="AL4" s="125" t="str">
        <f ca="1">IF(ISBLANK(Settings!$A$14),"",Settings!$A$14)</f>
        <v>OP 9</v>
      </c>
      <c r="AM4" s="92" t="str">
        <f ca="1">IF(ISBLANK(Settings!$A$15),"",Settings!$A$15)</f>
        <v>OP 10</v>
      </c>
      <c r="AN4" s="124" t="str">
        <f ca="1">IF(ISBLANK(Settings!$A$6),"",Settings!$A$6)</f>
        <v>SICK</v>
      </c>
      <c r="AO4" s="125" t="str">
        <f ca="1">IF(ISBLANK(Settings!$A$7),"",Settings!$A$7)</f>
        <v>PH</v>
      </c>
      <c r="AP4" s="125" t="str">
        <f ca="1">IF(ISBLANK(Settings!$A$8),"",Settings!$A$8)</f>
        <v>H</v>
      </c>
      <c r="AQ4" s="125" t="str">
        <f ca="1">IF(ISBLANK(Settings!$A$9),"",Settings!$A$9)</f>
        <v>OFF</v>
      </c>
      <c r="AR4" s="125" t="str">
        <f ca="1">IF(ISBLANK(Settings!$A$10),"",Settings!$A$10)</f>
        <v>L</v>
      </c>
      <c r="AS4" s="125" t="str">
        <f ca="1">IF(ISBLANK(Settings!$A$11),"",Settings!$A$11)</f>
        <v>OP 6</v>
      </c>
      <c r="AT4" s="125" t="str">
        <f ca="1">IF(ISBLANK(Settings!$A$12),"",Settings!$A$12)</f>
        <v>OP 7</v>
      </c>
      <c r="AU4" s="125" t="str">
        <f ca="1">IF(ISBLANK(Settings!$A$13),"",Settings!$A$13)</f>
        <v>OP 8</v>
      </c>
      <c r="AV4" s="125" t="str">
        <f ca="1">IF(ISBLANK(Settings!$A$14),"",Settings!$A$14)</f>
        <v>OP 9</v>
      </c>
      <c r="AW4" s="92" t="str">
        <f ca="1">IF(ISBLANK(Settings!$A$15),"",Settings!$A$15)</f>
        <v>OP 10</v>
      </c>
      <c r="AX4" s="124" t="str">
        <f ca="1">IF(ISBLANK(Settings!$A$6),"",Settings!$A$6)</f>
        <v>SICK</v>
      </c>
      <c r="AY4" s="125" t="str">
        <f ca="1">IF(ISBLANK(Settings!$A$7),"",Settings!$A$7)</f>
        <v>PH</v>
      </c>
      <c r="AZ4" s="125" t="str">
        <f ca="1">IF(ISBLANK(Settings!$A$8),"",Settings!$A$8)</f>
        <v>H</v>
      </c>
      <c r="BA4" s="125" t="str">
        <f ca="1">IF(ISBLANK(Settings!$A$9),"",Settings!$A$9)</f>
        <v>OFF</v>
      </c>
      <c r="BB4" s="125" t="str">
        <f ca="1">IF(ISBLANK(Settings!$A$10),"",Settings!$A$10)</f>
        <v>L</v>
      </c>
      <c r="BC4" s="125" t="str">
        <f ca="1">IF(ISBLANK(Settings!$A$11),"",Settings!$A$11)</f>
        <v>OP 6</v>
      </c>
      <c r="BD4" s="125" t="str">
        <f ca="1">IF(ISBLANK(Settings!$A$12),"",Settings!$A$12)</f>
        <v>OP 7</v>
      </c>
      <c r="BE4" s="125" t="str">
        <f ca="1">IF(ISBLANK(Settings!$A$13),"",Settings!$A$13)</f>
        <v>OP 8</v>
      </c>
      <c r="BF4" s="125" t="str">
        <f ca="1">IF(ISBLANK(Settings!$A$14),"",Settings!$A$14)</f>
        <v>OP 9</v>
      </c>
      <c r="BG4" s="92" t="str">
        <f ca="1">IF(ISBLANK(Settings!$A$15),"",Settings!$A$15)</f>
        <v>OP 10</v>
      </c>
      <c r="BH4" s="124" t="str">
        <f ca="1">IF(ISBLANK(Settings!$A$6),"",Settings!$A$6)</f>
        <v>SICK</v>
      </c>
      <c r="BI4" s="125" t="str">
        <f ca="1">IF(ISBLANK(Settings!$A$7),"",Settings!$A$7)</f>
        <v>PH</v>
      </c>
      <c r="BJ4" s="125" t="str">
        <f ca="1">IF(ISBLANK(Settings!$A$8),"",Settings!$A$8)</f>
        <v>H</v>
      </c>
      <c r="BK4" s="125" t="str">
        <f ca="1">IF(ISBLANK(Settings!$A$9),"",Settings!$A$9)</f>
        <v>OFF</v>
      </c>
      <c r="BL4" s="125" t="str">
        <f ca="1">IF(ISBLANK(Settings!$A$10),"",Settings!$A$10)</f>
        <v>L</v>
      </c>
      <c r="BM4" s="125" t="str">
        <f ca="1">IF(ISBLANK(Settings!$A$11),"",Settings!$A$11)</f>
        <v>OP 6</v>
      </c>
      <c r="BN4" s="125" t="str">
        <f ca="1">IF(ISBLANK(Settings!$A$12),"",Settings!$A$12)</f>
        <v>OP 7</v>
      </c>
      <c r="BO4" s="125" t="str">
        <f ca="1">IF(ISBLANK(Settings!$A$13),"",Settings!$A$13)</f>
        <v>OP 8</v>
      </c>
      <c r="BP4" s="125" t="str">
        <f ca="1">IF(ISBLANK(Settings!$A$14),"",Settings!$A$14)</f>
        <v>OP 9</v>
      </c>
      <c r="BQ4" s="92" t="str">
        <f ca="1">IF(ISBLANK(Settings!$A$15),"",Settings!$A$15)</f>
        <v>OP 10</v>
      </c>
      <c r="BR4" s="124" t="str">
        <f ca="1">IF(ISBLANK(Settings!$A$6),"",Settings!$A$6)</f>
        <v>SICK</v>
      </c>
      <c r="BS4" s="125" t="str">
        <f ca="1">IF(ISBLANK(Settings!$A$7),"",Settings!$A$7)</f>
        <v>PH</v>
      </c>
      <c r="BT4" s="125" t="str">
        <f ca="1">IF(ISBLANK(Settings!$A$8),"",Settings!$A$8)</f>
        <v>H</v>
      </c>
      <c r="BU4" s="125" t="str">
        <f ca="1">IF(ISBLANK(Settings!$A$9),"",Settings!$A$9)</f>
        <v>OFF</v>
      </c>
      <c r="BV4" s="125" t="str">
        <f ca="1">IF(ISBLANK(Settings!$A$10),"",Settings!$A$10)</f>
        <v>L</v>
      </c>
      <c r="BW4" s="125" t="str">
        <f ca="1">IF(ISBLANK(Settings!$A$11),"",Settings!$A$11)</f>
        <v>OP 6</v>
      </c>
      <c r="BX4" s="125" t="str">
        <f ca="1">IF(ISBLANK(Settings!$A$12),"",Settings!$A$12)</f>
        <v>OP 7</v>
      </c>
      <c r="BY4" s="125" t="str">
        <f ca="1">IF(ISBLANK(Settings!$A$13),"",Settings!$A$13)</f>
        <v>OP 8</v>
      </c>
      <c r="BZ4" s="125" t="str">
        <f ca="1">IF(ISBLANK(Settings!$A$14),"",Settings!$A$14)</f>
        <v>OP 9</v>
      </c>
      <c r="CA4" s="92" t="str">
        <f ca="1">IF(ISBLANK(Settings!$A$15),"",Settings!$A$15)</f>
        <v>OP 10</v>
      </c>
      <c r="CB4" s="124" t="str">
        <f ca="1">IF(ISBLANK(Settings!$A$6),"",Settings!$A$6)</f>
        <v>SICK</v>
      </c>
      <c r="CC4" s="125" t="str">
        <f ca="1">IF(ISBLANK(Settings!$A$7),"",Settings!$A$7)</f>
        <v>PH</v>
      </c>
      <c r="CD4" s="125" t="str">
        <f ca="1">IF(ISBLANK(Settings!$A$8),"",Settings!$A$8)</f>
        <v>H</v>
      </c>
      <c r="CE4" s="125" t="str">
        <f ca="1">IF(ISBLANK(Settings!$A$9),"",Settings!$A$9)</f>
        <v>OFF</v>
      </c>
      <c r="CF4" s="125" t="str">
        <f ca="1">IF(ISBLANK(Settings!$A$10),"",Settings!$A$10)</f>
        <v>L</v>
      </c>
      <c r="CG4" s="125" t="str">
        <f ca="1">IF(ISBLANK(Settings!$A$11),"",Settings!$A$11)</f>
        <v>OP 6</v>
      </c>
      <c r="CH4" s="125" t="str">
        <f ca="1">IF(ISBLANK(Settings!$A$12),"",Settings!$A$12)</f>
        <v>OP 7</v>
      </c>
      <c r="CI4" s="125" t="str">
        <f ca="1">IF(ISBLANK(Settings!$A$13),"",Settings!$A$13)</f>
        <v>OP 8</v>
      </c>
      <c r="CJ4" s="125" t="str">
        <f ca="1">IF(ISBLANK(Settings!$A$14),"",Settings!$A$14)</f>
        <v>OP 9</v>
      </c>
      <c r="CK4" s="92" t="str">
        <f ca="1">IF(ISBLANK(Settings!$A$15),"",Settings!$A$15)</f>
        <v>OP 10</v>
      </c>
      <c r="CL4" s="124" t="str">
        <f ca="1">IF(ISBLANK(Settings!$A$6),"",Settings!$A$6)</f>
        <v>SICK</v>
      </c>
      <c r="CM4" s="125" t="str">
        <f ca="1">IF(ISBLANK(Settings!$A$7),"",Settings!$A$7)</f>
        <v>PH</v>
      </c>
      <c r="CN4" s="125" t="str">
        <f ca="1">IF(ISBLANK(Settings!$A$8),"",Settings!$A$8)</f>
        <v>H</v>
      </c>
      <c r="CO4" s="125" t="str">
        <f ca="1">IF(ISBLANK(Settings!$A$9),"",Settings!$A$9)</f>
        <v>OFF</v>
      </c>
      <c r="CP4" s="125" t="str">
        <f ca="1">IF(ISBLANK(Settings!$A$10),"",Settings!$A$10)</f>
        <v>L</v>
      </c>
      <c r="CQ4" s="125" t="str">
        <f ca="1">IF(ISBLANK(Settings!$A$11),"",Settings!$A$11)</f>
        <v>OP 6</v>
      </c>
      <c r="CR4" s="125" t="str">
        <f ca="1">IF(ISBLANK(Settings!$A$12),"",Settings!$A$12)</f>
        <v>OP 7</v>
      </c>
      <c r="CS4" s="125" t="str">
        <f ca="1">IF(ISBLANK(Settings!$A$13),"",Settings!$A$13)</f>
        <v>OP 8</v>
      </c>
      <c r="CT4" s="125" t="str">
        <f ca="1">IF(ISBLANK(Settings!$A$14),"",Settings!$A$14)</f>
        <v>OP 9</v>
      </c>
      <c r="CU4" s="125" t="str">
        <f ca="1">IF(ISBLANK(Settings!$A$15),"",Settings!$A$15)</f>
        <v>OP 10</v>
      </c>
      <c r="CV4" s="223"/>
      <c r="CW4" s="223"/>
      <c r="CX4" s="223"/>
      <c r="CY4" s="223"/>
      <c r="CZ4" s="223"/>
      <c r="DA4" s="229"/>
      <c r="DB4" s="124" t="s">
        <v>97</v>
      </c>
      <c r="DC4" s="92" t="s">
        <v>98</v>
      </c>
      <c r="DD4" s="124" t="s">
        <v>97</v>
      </c>
      <c r="DE4" s="92" t="s">
        <v>98</v>
      </c>
      <c r="DF4" s="124" t="s">
        <v>97</v>
      </c>
      <c r="DG4" s="92" t="s">
        <v>98</v>
      </c>
      <c r="DH4" s="124" t="s">
        <v>97</v>
      </c>
      <c r="DI4" s="92" t="s">
        <v>98</v>
      </c>
      <c r="DJ4" s="124" t="s">
        <v>97</v>
      </c>
      <c r="DK4" s="92" t="s">
        <v>98</v>
      </c>
      <c r="DL4" s="124" t="s">
        <v>97</v>
      </c>
      <c r="DM4" s="92" t="s">
        <v>98</v>
      </c>
      <c r="DN4" s="124" t="s">
        <v>97</v>
      </c>
      <c r="DO4" s="92" t="s">
        <v>98</v>
      </c>
      <c r="DP4" s="124" t="s">
        <v>97</v>
      </c>
      <c r="DQ4" s="92" t="s">
        <v>98</v>
      </c>
      <c r="DR4" s="124" t="s">
        <v>97</v>
      </c>
      <c r="DS4" s="92" t="s">
        <v>98</v>
      </c>
      <c r="DT4" s="124" t="s">
        <v>97</v>
      </c>
      <c r="DU4" s="92" t="s">
        <v>98</v>
      </c>
      <c r="DV4" s="124" t="str">
        <f ca="1">'Work Shift Schedule'!B4</f>
        <v>Monday</v>
      </c>
      <c r="DW4" s="125" t="str">
        <f ca="1">'Work Shift Schedule'!D4</f>
        <v>Tuesday</v>
      </c>
      <c r="DX4" s="125" t="str">
        <f ca="1">'Work Shift Schedule'!F4</f>
        <v>Wednesday</v>
      </c>
      <c r="DY4" s="125" t="str">
        <f ca="1">'Work Shift Schedule'!H4</f>
        <v>Thursday</v>
      </c>
      <c r="DZ4" s="125" t="str">
        <f ca="1">'Work Shift Schedule'!J4</f>
        <v>Friday</v>
      </c>
      <c r="EA4" s="125" t="str">
        <f ca="1">'Work Shift Schedule'!L4</f>
        <v>Saturday</v>
      </c>
      <c r="EB4" s="92" t="str">
        <f ca="1">'Work Shift Schedule'!N4</f>
        <v>Sunday</v>
      </c>
    </row>
    <row r="5" spans="1:132">
      <c r="A5" s="234"/>
      <c r="B5" s="86"/>
      <c r="C5" s="87"/>
      <c r="D5" s="86"/>
      <c r="E5" s="87"/>
      <c r="F5" s="86"/>
      <c r="G5" s="87"/>
      <c r="H5" s="86"/>
      <c r="I5" s="87"/>
      <c r="J5" s="86"/>
      <c r="K5" s="87"/>
      <c r="L5" s="86"/>
      <c r="M5" s="87"/>
      <c r="N5" s="86"/>
      <c r="O5" s="87"/>
      <c r="P5" s="233"/>
      <c r="Q5" s="232"/>
      <c r="R5" s="231"/>
      <c r="AC5" s="230"/>
      <c r="AD5" s="124"/>
      <c r="AE5" s="125"/>
      <c r="AF5" s="125"/>
      <c r="AG5" s="125"/>
      <c r="AH5" s="125"/>
      <c r="AI5" s="125"/>
      <c r="AJ5" s="125"/>
      <c r="AK5" s="125"/>
      <c r="AL5" s="125"/>
      <c r="AM5" s="92"/>
      <c r="AN5" s="124"/>
      <c r="AO5" s="125"/>
      <c r="AP5" s="125"/>
      <c r="AQ5" s="125"/>
      <c r="AR5" s="125"/>
      <c r="AS5" s="125"/>
      <c r="AT5" s="125"/>
      <c r="AU5" s="125"/>
      <c r="AV5" s="125"/>
      <c r="AW5" s="92"/>
      <c r="AX5" s="124"/>
      <c r="AY5" s="125"/>
      <c r="AZ5" s="125"/>
      <c r="BA5" s="125"/>
      <c r="BB5" s="125"/>
      <c r="BC5" s="125"/>
      <c r="BD5" s="125"/>
      <c r="BE5" s="125"/>
      <c r="BF5" s="125"/>
      <c r="BG5" s="92"/>
      <c r="BH5" s="124"/>
      <c r="BI5" s="125"/>
      <c r="BJ5" s="125"/>
      <c r="BK5" s="125"/>
      <c r="BL5" s="125"/>
      <c r="BM5" s="125"/>
      <c r="BN5" s="125"/>
      <c r="BO5" s="125"/>
      <c r="BP5" s="125"/>
      <c r="BQ5" s="92"/>
      <c r="BR5" s="124"/>
      <c r="BS5" s="125"/>
      <c r="BT5" s="125"/>
      <c r="BU5" s="125"/>
      <c r="BV5" s="125"/>
      <c r="BW5" s="125"/>
      <c r="BX5" s="125"/>
      <c r="BY5" s="125"/>
      <c r="BZ5" s="125"/>
      <c r="CA5" s="92"/>
      <c r="CB5" s="124"/>
      <c r="CC5" s="125"/>
      <c r="CD5" s="125"/>
      <c r="CE5" s="125"/>
      <c r="CF5" s="125"/>
      <c r="CG5" s="125"/>
      <c r="CH5" s="125"/>
      <c r="CI5" s="125"/>
      <c r="CJ5" s="125"/>
      <c r="CK5" s="92"/>
      <c r="CL5" s="124"/>
      <c r="CM5" s="125"/>
      <c r="CN5" s="125"/>
      <c r="CO5" s="125"/>
      <c r="CP5" s="125"/>
      <c r="CQ5" s="125"/>
      <c r="CR5" s="125"/>
      <c r="CS5" s="125"/>
      <c r="CT5" s="125"/>
      <c r="CU5" s="125"/>
      <c r="CV5" s="93"/>
      <c r="CW5" s="93"/>
      <c r="CX5" s="93"/>
      <c r="CY5" s="93"/>
      <c r="CZ5" s="93"/>
      <c r="DA5" s="125"/>
      <c r="DB5" s="124"/>
      <c r="DC5" s="92"/>
      <c r="DD5" s="124"/>
      <c r="DE5" s="92"/>
      <c r="DF5" s="124"/>
      <c r="DG5" s="92"/>
      <c r="DH5" s="124"/>
      <c r="DI5" s="92"/>
      <c r="DJ5" s="124"/>
      <c r="DK5" s="92"/>
      <c r="DL5" s="124"/>
      <c r="DM5" s="92"/>
      <c r="DN5" s="124"/>
      <c r="DO5" s="92"/>
      <c r="DP5" s="124"/>
      <c r="DQ5" s="92"/>
      <c r="DR5" s="124"/>
      <c r="DS5" s="92"/>
      <c r="DT5" s="124"/>
      <c r="DU5" s="92"/>
      <c r="DV5" s="124"/>
      <c r="DW5" s="125"/>
      <c r="DX5" s="125"/>
      <c r="DY5" s="125"/>
      <c r="DZ5" s="125"/>
      <c r="EA5" s="125"/>
      <c r="EB5" s="92"/>
    </row>
    <row r="6" spans="1:132">
      <c r="A6" s="70" t="str">
        <f ca="1">IF('Employee Register'!B6=0,"",'Employee Register'!B6)</f>
        <v>David Brown</v>
      </c>
      <c r="B6" s="46">
        <v>0</v>
      </c>
      <c r="C6" s="47">
        <v>0.33333333333333337</v>
      </c>
      <c r="D6" s="46">
        <v>0</v>
      </c>
      <c r="E6" s="47">
        <v>0.33333333333333337</v>
      </c>
      <c r="F6" s="46">
        <v>0.95833333333333204</v>
      </c>
      <c r="G6" s="47">
        <v>0.29166666666666663</v>
      </c>
      <c r="H6" s="46" t="s">
        <v>2</v>
      </c>
      <c r="I6" s="47" t="s">
        <v>2</v>
      </c>
      <c r="J6" s="46" t="s">
        <v>71</v>
      </c>
      <c r="K6" s="47" t="s">
        <v>71</v>
      </c>
      <c r="L6" s="104" t="s">
        <v>3</v>
      </c>
      <c r="M6" s="105" t="s">
        <v>3</v>
      </c>
      <c r="N6" s="104" t="s">
        <v>3</v>
      </c>
      <c r="O6" s="106" t="s">
        <v>3</v>
      </c>
      <c r="P6" s="100">
        <f>IF(OR(ISTEXT($B6), ISTEXT($C6)),0,$C6-$B6+IF($B6&gt;$C6,1))+IF(OR(ISTEXT($D6), ISTEXT($E6)),0,$E6-$D6+IF($D6&gt;$E6,1))+IF(OR(ISTEXT($F6),ISTEXT($G6)),0,$G6-$F6+IF($F6&gt;$G6,1))+IF(OR(ISTEXT($H6), ISTEXT($I6)),0,$I6-$H6+IF($H6&gt;$I6,1))+IF(OR(ISTEXT($J6), ISTEXT($K6)),0,$K6-$J6+IF($J6&gt;$K6,1))+IF(OR(ISTEXT($L6), ISTEXT($M6)),0,$M6-$L6+IF($L6&gt;$M6,1))+IF(OR(ISTEXT($N6), ISTEXT($O6)),0,$O6-$N6+IF($N6&gt;$O6,1))+$CV6</f>
        <v>1.6666666666666681</v>
      </c>
      <c r="Q6" s="101">
        <f t="shared" ref="Q6:Q33" si="0">IF($AC6&gt;=0,($AC6/1440)*60,-(($AC6/1440)*60))</f>
        <v>0</v>
      </c>
      <c r="R6" s="69" t="str">
        <f ca="1">IF(ISBLANK('Employee Register'!$B6),"",INDEX('Employee Register'!$A$6:$D$55,MATCH($A6,'Employee Register'!$B$6:$B$55,0),4))</f>
        <v>Accounts</v>
      </c>
      <c r="AC6" s="66">
        <f ca="1">ROUND(($P6*1440)/60,2)-'Employee Register'!$C6</f>
        <v>0</v>
      </c>
      <c r="AD6" s="157">
        <f ca="1">IF($A6="","",IF(OR(ISTEXT($B6),ISTEXT(#REF!)),IF($B6=Settings!$A$6,INDEX(Settings!$A$6:$D$15,MATCH($B6,Settings!$A$6:$A$15,0),4),0),0))</f>
        <v>0</v>
      </c>
      <c r="AE6" s="158">
        <f ca="1">IF($A6="","",IF(OR(ISTEXT($B6),ISTEXT(#REF!)),IF($B6=Settings!$A$7,INDEX(Settings!$A$6:$D$15,MATCH($B6,Settings!$A$6:$A$15,0),4),0),0))</f>
        <v>0</v>
      </c>
      <c r="AF6" s="158">
        <f ca="1">IF($A6="","",IF(OR(ISTEXT($B6),ISTEXT(#REF!)),IF($B6=Settings!$A$8,INDEX(Settings!$A$6:$D$15,MATCH($B6,Settings!$A$6:$A$15,0),4),0),0))</f>
        <v>0</v>
      </c>
      <c r="AG6" s="158">
        <f ca="1">IF($A6="","",IF(OR(ISTEXT($B6),ISTEXT(#REF!)),IF($B6=Settings!$A$9,INDEX(Settings!$A$6:$D$15,MATCH($B6,Settings!$A$6:$A$15,0),4),0),0))</f>
        <v>0</v>
      </c>
      <c r="AH6" s="158">
        <f ca="1">IF($A6="","",IF(OR(ISTEXT($B6),ISTEXT(#REF!)),IF($B6=Settings!$A$10,INDEX(Settings!$A$6:$D$15,MATCH($B6,Settings!$A$6:$A$15,0),4),0),0))</f>
        <v>0</v>
      </c>
      <c r="AI6" s="158">
        <f ca="1">IF($A6="","",IF(OR(ISTEXT($B6),ISTEXT(#REF!)),IF($B6=Settings!$A$11,INDEX(Settings!$A$6:$D$15,MATCH($B6,Settings!$A$6:$A$15,0),4),0),0))</f>
        <v>0</v>
      </c>
      <c r="AJ6" s="158">
        <f ca="1">IF($A6="","",IF(OR(ISTEXT($B6),ISTEXT(#REF!)),IF($B6=Settings!$A$12,INDEX(Settings!$A$6:$D$15,MATCH($B6,Settings!$A$6:$A$15,0),4),0),0))</f>
        <v>0</v>
      </c>
      <c r="AK6" s="158">
        <f ca="1">IF($A6="","",IF(OR(ISTEXT($B6),ISTEXT(#REF!)),IF($B6=Settings!$A$13,INDEX(Settings!$A$6:$D$15,MATCH($B6,Settings!$A$6:$A$15,0),4),0),0))</f>
        <v>0</v>
      </c>
      <c r="AL6" s="158">
        <f ca="1">IF($A6="","",IF(OR(ISTEXT($B6),ISTEXT(#REF!)),IF($B6=Settings!$A$14,INDEX(Settings!$A$6:$D$15,MATCH($B6,Settings!$A$6:$A$15,0),4),0),0))</f>
        <v>0</v>
      </c>
      <c r="AM6" s="159">
        <f ca="1">IF($A6="","",IF(OR(ISTEXT($B6),ISTEXT(#REF!)),IF($B6=Settings!$A$15,INDEX(Settings!$A$6:$D$15,MATCH($B6,Settings!$A$6:$A$15,0),4),0),0))</f>
        <v>0</v>
      </c>
      <c r="AN6" s="157">
        <f ca="1">IF($A6="","",IF(OR(ISTEXT($D6),ISTEXT(#REF!)),IF($D6=Settings!$A$6,INDEX(Settings!$A$6:$D$15,MATCH($D6,Settings!$A$6:$A$15,0),4),0),0))</f>
        <v>0</v>
      </c>
      <c r="AO6" s="158">
        <f ca="1">IF($A6="","",IF(OR(ISTEXT($D6),ISTEXT(#REF!)),IF($D6=Settings!$A$7,INDEX(Settings!$A$6:$D$15,MATCH($D6,Settings!$A$6:$A$15,0),4),0),0))</f>
        <v>0</v>
      </c>
      <c r="AP6" s="158">
        <f ca="1">IF($A6="","",IF(OR(ISTEXT($D6),ISTEXT(#REF!)),IF($D6=Settings!$A$8,INDEX(Settings!$A$6:$D$15,MATCH($D6,Settings!$A$6:$A$15,0),4),0),0))</f>
        <v>0</v>
      </c>
      <c r="AQ6" s="158">
        <f ca="1">IF($A6="","",IF(OR(ISTEXT($D6),ISTEXT(#REF!)),IF($D6=Settings!$A$9,INDEX(Settings!$A$6:$D$15,MATCH($D6,Settings!$A$6:$A$15,0),4),0),0))</f>
        <v>0</v>
      </c>
      <c r="AR6" s="158">
        <f ca="1">IF($A6="","",IF(OR(ISTEXT($D6),ISTEXT(#REF!)),IF($D6=Settings!$A$10,INDEX(Settings!$A$6:$D$15,MATCH($D6,Settings!$A$6:$A$15,0),4),0),0))</f>
        <v>0</v>
      </c>
      <c r="AS6" s="158">
        <f ca="1">IF($A6="","",IF(OR(ISTEXT($D6),ISTEXT(#REF!)),IF($D6=Settings!$A$11,INDEX(Settings!$A$6:$D$15,MATCH($D6,Settings!$A$6:$A$15,0),4),0),0))</f>
        <v>0</v>
      </c>
      <c r="AT6" s="158">
        <f ca="1">IF($A6="","",IF(OR(ISTEXT($D6),ISTEXT(#REF!)),IF($D6=Settings!$A$12,INDEX(Settings!$A$6:$D$15,MATCH($D6,Settings!$A$6:$A$15,0),4),0),0))</f>
        <v>0</v>
      </c>
      <c r="AU6" s="158">
        <f ca="1">IF($A6="","",IF(OR(ISTEXT($D6),ISTEXT(#REF!)),IF($D6=Settings!$A$13,INDEX(Settings!$A$6:$D$15,MATCH($D6,Settings!$A$6:$A$15,0),4),0),0))</f>
        <v>0</v>
      </c>
      <c r="AV6" s="158">
        <f ca="1">IF($A6="","",IF(OR(ISTEXT($D6),ISTEXT(#REF!)),IF($D6=Settings!$A$14,INDEX(Settings!$A$6:$D$15,MATCH($D6,Settings!$A$6:$A$15,0),4),0),0))</f>
        <v>0</v>
      </c>
      <c r="AW6" s="159">
        <f ca="1">IF($A6="","",IF(OR(ISTEXT($D6),ISTEXT(#REF!)),IF($D6=Settings!$A$15,INDEX(Settings!$A$6:$D$15,MATCH($D6,Settings!$A$6:$A$15,0),4),0),0))</f>
        <v>0</v>
      </c>
      <c r="AX6" s="157">
        <f ca="1">IF($A6="","",IF(OR(ISTEXT($F6),ISTEXT(#REF!)),IF($F6=Settings!$A$6,INDEX(Settings!$A$6:$D$15,MATCH($F6,Settings!$A$6:$A$15,0),4),0),0))</f>
        <v>0</v>
      </c>
      <c r="AY6" s="158">
        <f ca="1">IF($A6="","",IF(OR(ISTEXT($F6),ISTEXT(#REF!)),IF($F6=Settings!$A$7,INDEX(Settings!$A$6:$D$15,MATCH($F6,Settings!$A$6:$A$15,0),4),0),0))</f>
        <v>0</v>
      </c>
      <c r="AZ6" s="158">
        <f ca="1">IF($A6="","",IF(OR(ISTEXT($F6),ISTEXT(#REF!)),IF($F6=Settings!$A$8,INDEX(Settings!$A$6:$D$15,MATCH($F6,Settings!$A$6:$A$15,0),4),0),0))</f>
        <v>0</v>
      </c>
      <c r="BA6" s="158">
        <f ca="1">IF($A6="","",IF(OR(ISTEXT($F6),ISTEXT(#REF!)),IF($F6=Settings!$A$9,INDEX(Settings!$A$6:$D$15,MATCH($F6,Settings!$A$6:$A$15,0),4),0),0))</f>
        <v>0</v>
      </c>
      <c r="BB6" s="158">
        <f ca="1">IF($A6="","",IF(OR(ISTEXT($F6),ISTEXT(#REF!)),IF($F6=Settings!$A$10,INDEX(Settings!$A$6:$D$15,MATCH($F6,Settings!$A$6:$A$15,0),4),0),0))</f>
        <v>0</v>
      </c>
      <c r="BC6" s="158">
        <f ca="1">IF($A6="","",IF(OR(ISTEXT($F6),ISTEXT(#REF!)),IF($F6=Settings!$A$11,INDEX(Settings!$A$6:$D$15,MATCH($F6,Settings!$A$6:$A$15,0),4),0),0))</f>
        <v>0</v>
      </c>
      <c r="BD6" s="158">
        <f ca="1">IF($A6="","",IF(OR(ISTEXT($F6),ISTEXT(#REF!)),IF($F6=Settings!$A$12,INDEX(Settings!$A$6:$D$15,MATCH($F6,Settings!$A$6:$A$15,0),4),0),0))</f>
        <v>0</v>
      </c>
      <c r="BE6" s="158">
        <f ca="1">IF($A6="","",IF(OR(ISTEXT($F6),ISTEXT(#REF!)),IF($F6=Settings!$A$13,INDEX(Settings!$A$6:$D$15,MATCH($F6,Settings!$A$6:$A$15,0),4),0),0))</f>
        <v>0</v>
      </c>
      <c r="BF6" s="158">
        <f ca="1">IF($A6="","",IF(OR(ISTEXT($F6),ISTEXT(#REF!)),IF($F6=Settings!$A$14,INDEX(Settings!$A$6:$D$15,MATCH($F6,Settings!$A$6:$A$15,0),4),0),0))</f>
        <v>0</v>
      </c>
      <c r="BG6" s="159">
        <f ca="1">IF($A6="","",IF(OR(ISTEXT($F6),ISTEXT(#REF!)),IF($F6=Settings!$A$15,INDEX(Settings!$A$6:$D$15,MATCH($F6,Settings!$A$6:$A$15,0),4),0),0))</f>
        <v>0</v>
      </c>
      <c r="BH6" s="157">
        <f ca="1">IF($A6="","",IF(OR(ISTEXT($H6),ISTEXT(#REF!)),IF($H6=Settings!$A$6,INDEX(Settings!$A$6:$D$15,MATCH($H6,Settings!$A$6:$A$15,0),4),0),0))</f>
        <v>0</v>
      </c>
      <c r="BI6" s="158">
        <f ca="1">IF($A6="","",IF(OR(ISTEXT($H6),ISTEXT(#REF!)),IF($H6=Settings!$A$7,INDEX(Settings!$A$6:$D$15,MATCH($H6,Settings!$A$6:$A$15,0),4),0),0))</f>
        <v>0</v>
      </c>
      <c r="BJ6" s="158">
        <f ca="1">IF($A6="","",IF(OR(ISTEXT($H6),ISTEXT(#REF!)),IF($H6=Settings!$A$8,INDEX(Settings!$A$6:$D$15,MATCH($H6,Settings!$A$6:$A$15,0),4),0),0))</f>
        <v>8</v>
      </c>
      <c r="BK6" s="158">
        <f ca="1">IF($A6="","",IF(OR(ISTEXT($H6),ISTEXT(#REF!)),IF($H6=Settings!$A$9,INDEX(Settings!$A$6:$D$15,MATCH($H6,Settings!$A$6:$A$15,0),4),0),0))</f>
        <v>0</v>
      </c>
      <c r="BL6" s="158">
        <f ca="1">IF($A6="","",IF(OR(ISTEXT($H6),ISTEXT(#REF!)),IF($H6=Settings!$A$10,INDEX(Settings!$A$6:$D$15,MATCH($H6,Settings!$A$6:$A$15,0),4),0),0))</f>
        <v>0</v>
      </c>
      <c r="BM6" s="158">
        <f ca="1">IF($A6="","",IF(OR(ISTEXT($H6),ISTEXT(#REF!)),IF($H6=Settings!$A$11,INDEX(Settings!$A$6:$D$15,MATCH($H6,Settings!$A$6:$A$15,0),4),0),0))</f>
        <v>0</v>
      </c>
      <c r="BN6" s="158">
        <f ca="1">IF($A6="","",IF(OR(ISTEXT($H6),ISTEXT(#REF!)),IF($H6=Settings!$A$12,INDEX(Settings!$A$6:$D$15,MATCH($H6,Settings!$A$6:$A$15,0),4),0),0))</f>
        <v>0</v>
      </c>
      <c r="BO6" s="158">
        <f ca="1">IF($A6="","",IF(OR(ISTEXT($H6),ISTEXT(#REF!)),IF($H6=Settings!$A$13,INDEX(Settings!$A$6:$D$15,MATCH($H6,Settings!$A$6:$A$15,0),4),0),0))</f>
        <v>0</v>
      </c>
      <c r="BP6" s="158">
        <f ca="1">IF($A6="","",IF(OR(ISTEXT($H6),ISTEXT(#REF!)),IF($H6=Settings!$A$14,INDEX(Settings!$A$6:$D$15,MATCH($H6,Settings!$A$6:$A$15,0),4),0),0))</f>
        <v>0</v>
      </c>
      <c r="BQ6" s="159">
        <f ca="1">IF($A6="","",IF(OR(ISTEXT($H6),ISTEXT(#REF!)),IF($H6=Settings!$A$15,INDEX(Settings!$A$6:$D$15,MATCH($H6,Settings!$A$6:$A$15,0),4),0),0))</f>
        <v>0</v>
      </c>
      <c r="BR6" s="157">
        <f ca="1">IF($A6="","",IF(OR(ISTEXT($J6),ISTEXT(#REF!)),IF($J6=Settings!$A$6,INDEX(Settings!$A$6:$D$15,MATCH($J6,Settings!$A$6:$A$15,0),4),0),0))</f>
        <v>0</v>
      </c>
      <c r="BS6" s="158">
        <f ca="1">IF($A6="","",IF(OR(ISTEXT($J6),ISTEXT(#REF!)),IF($J6=Settings!$A$7,INDEX(Settings!$A$6:$D$15,MATCH($J6,Settings!$A$6:$A$15,0),4),0),0))</f>
        <v>0</v>
      </c>
      <c r="BT6" s="158">
        <f ca="1">IF($A6="","",IF(OR(ISTEXT($J6),ISTEXT(#REF!)),IF($J6=Settings!$A$8,INDEX(Settings!$A$6:$D$15,MATCH($J6,Settings!$A$6:$A$15,0),4),0),0))</f>
        <v>0</v>
      </c>
      <c r="BU6" s="158">
        <f ca="1">IF($A6="","",IF(OR(ISTEXT($J6),ISTEXT(#REF!)),IF($J6=Settings!$A$9,INDEX(Settings!$A$6:$D$15,MATCH($J6,Settings!$A$6:$A$15,0),4),0),0))</f>
        <v>0</v>
      </c>
      <c r="BV6" s="158">
        <f ca="1">IF($A6="","",IF(OR(ISTEXT($J6),ISTEXT(#REF!)),IF($J6=Settings!$A$10,INDEX(Settings!$A$6:$D$15,MATCH($J6,Settings!$A$6:$A$15,0),4),0),0))</f>
        <v>8</v>
      </c>
      <c r="BW6" s="158">
        <f ca="1">IF($A6="","",IF(OR(ISTEXT($J6),ISTEXT(#REF!)),IF($J6=Settings!$A$11,INDEX(Settings!$A$6:$D$15,MATCH($J6,Settings!$A$6:$A$15,0),4),0),0))</f>
        <v>0</v>
      </c>
      <c r="BX6" s="158">
        <f ca="1">IF($A6="","",IF(OR(ISTEXT($J6),ISTEXT(#REF!)),IF($J6=Settings!$A$12,INDEX(Settings!$A$6:$D$15,MATCH($J6,Settings!$A$6:$A$15,0),4),0),0))</f>
        <v>0</v>
      </c>
      <c r="BY6" s="158">
        <f ca="1">IF($A6="","",IF(OR(ISTEXT($J6),ISTEXT(#REF!)),IF($J6=Settings!$A$13,INDEX(Settings!$A$6:$D$15,MATCH($J6,Settings!$A$6:$A$15,0),4),0),0))</f>
        <v>0</v>
      </c>
      <c r="BZ6" s="158">
        <f ca="1">IF($A6="","",IF(OR(ISTEXT($J6),ISTEXT(#REF!)),IF($J6=Settings!$A$14,INDEX(Settings!$A$6:$D$15,MATCH($J6,Settings!$A$6:$A$15,0),4),0),0))</f>
        <v>0</v>
      </c>
      <c r="CA6" s="159">
        <f ca="1">IF($A6="","",IF(OR(ISTEXT($J6),ISTEXT(#REF!)),IF($J6=Settings!$A$15,INDEX(Settings!$A$6:$D$15,MATCH($J6,Settings!$A$6:$A$15,0),4),0),0))</f>
        <v>0</v>
      </c>
      <c r="CB6" s="157">
        <f ca="1">IF($A6="","",IF(OR(ISTEXT($L6),ISTEXT(#REF!)),IF($L6=Settings!$A$6,INDEX(Settings!$A$6:$D$15,MATCH($L6,Settings!$A$6:$A$15,0),4),0),0))</f>
        <v>0</v>
      </c>
      <c r="CC6" s="158">
        <f ca="1">IF($A6="","",IF(OR(ISTEXT($L6),ISTEXT(#REF!)),IF($L6=Settings!$A$7,INDEX(Settings!$A$6:$D$15,MATCH($L6,Settings!$A$6:$A$15,0),4),0),0))</f>
        <v>0</v>
      </c>
      <c r="CD6" s="158">
        <f ca="1">IF($A6="","",IF(OR(ISTEXT($L6),ISTEXT(#REF!)),IF($L6=Settings!$A$8,INDEX(Settings!$A$6:$D$15,MATCH($L6,Settings!$A$6:$A$15,0),4),0),0))</f>
        <v>0</v>
      </c>
      <c r="CE6" s="158">
        <f ca="1">IF($A6="","",IF(OR(ISTEXT($L6),ISTEXT(#REF!)),IF($L6=Settings!$A$9,INDEX(Settings!$A$6:$D$15,MATCH($L6,Settings!$A$6:$A$15,0),4),0),0))</f>
        <v>0</v>
      </c>
      <c r="CF6" s="158">
        <f ca="1">IF($A6="","",IF(OR(ISTEXT($L6),ISTEXT(#REF!)),IF($L6=Settings!$A$10,INDEX(Settings!$A$6:$D$15,MATCH($L6,Settings!$A$6:$A$15,0),4),0),0))</f>
        <v>0</v>
      </c>
      <c r="CG6" s="158">
        <f ca="1">IF($A6="","",IF(OR(ISTEXT($L6),ISTEXT(#REF!)),IF($L6=Settings!$A$11,INDEX(Settings!$A$6:$D$15,MATCH($L6,Settings!$A$6:$A$15,0),4),0),0))</f>
        <v>0</v>
      </c>
      <c r="CH6" s="158">
        <f ca="1">IF($A6="","",IF(OR(ISTEXT($L6),ISTEXT(#REF!)),IF($L6=Settings!$A$12,INDEX(Settings!$A$6:$D$15,MATCH($L6,Settings!$A$6:$A$15,0),4),0),0))</f>
        <v>0</v>
      </c>
      <c r="CI6" s="158">
        <f ca="1">IF($A6="","",IF(OR(ISTEXT($L6),ISTEXT(#REF!)),IF($L6=Settings!$A$13,INDEX(Settings!$A$6:$D$15,MATCH($L6,Settings!$A$6:$A$15,0),4),0),0))</f>
        <v>0</v>
      </c>
      <c r="CJ6" s="158">
        <f ca="1">IF($A6="","",IF(OR(ISTEXT($L6),ISTEXT(#REF!)),IF($L6=Settings!$A$14,INDEX(Settings!$A$6:$D$15,MATCH($L6,Settings!$A$6:$A$15,0),4),0),0))</f>
        <v>0</v>
      </c>
      <c r="CK6" s="159">
        <f ca="1">IF($A6="","",IF(OR(ISTEXT($L6),ISTEXT(#REF!)),IF($L6=Settings!$A$15,INDEX(Settings!$A$6:$D$15,MATCH($L6,Settings!$A$6:$A$15,0),4),0),0))</f>
        <v>0</v>
      </c>
      <c r="CL6" s="157">
        <f ca="1">IF($A6="","",IF(OR(ISTEXT($N6),ISTEXT(#REF!)),IF($N6=Settings!$A$6,INDEX(Settings!$A$6:$D$15,MATCH($N6,Settings!$A$6:$A$15,0),4),0),0))</f>
        <v>0</v>
      </c>
      <c r="CM6" s="158">
        <f ca="1">IF($A6="","",IF(OR(ISTEXT($N6),ISTEXT(#REF!)),IF($N6=Settings!$A$7,INDEX(Settings!$A$6:$D$15,MATCH($N6,Settings!$A$6:$A$15,0),4),0),0))</f>
        <v>0</v>
      </c>
      <c r="CN6" s="158">
        <f ca="1">IF($A6="","",IF(OR(ISTEXT($N6),ISTEXT(#REF!)),IF($N6=Settings!$A$8,INDEX(Settings!$A$6:$D$15,MATCH($N6,Settings!$A$6:$A$15,0),4),0),0))</f>
        <v>0</v>
      </c>
      <c r="CO6" s="158">
        <f ca="1">IF($A6="","",IF(OR(ISTEXT($N6),ISTEXT(#REF!)),IF($N6=Settings!$A$9,INDEX(Settings!$A$6:$D$15,MATCH($N6,Settings!$A$6:$A$15,0),4),0),0))</f>
        <v>0</v>
      </c>
      <c r="CP6" s="158">
        <f ca="1">IF($A6="","",IF(OR(ISTEXT($N6),ISTEXT(#REF!)),IF($N6=Settings!$A$10,INDEX(Settings!$A$6:$D$15,MATCH($N6,Settings!$A$6:$A$15,0),4),0),0))</f>
        <v>0</v>
      </c>
      <c r="CQ6" s="158">
        <f ca="1">IF($A6="","",IF(OR(ISTEXT($N6),ISTEXT(#REF!)),IF($N6=Settings!$A$11,INDEX(Settings!$A$6:$D$15,MATCH($N6,Settings!$A$6:$A$15,0),4),0),0))</f>
        <v>0</v>
      </c>
      <c r="CR6" s="158">
        <f ca="1">IF($A6="","",IF(OR(ISTEXT($N6),ISTEXT(#REF!)),IF($N6=Settings!$A$12,INDEX(Settings!$A$6:$D$15,MATCH($N6,Settings!$A$6:$A$15,0),4),0),0))</f>
        <v>0</v>
      </c>
      <c r="CS6" s="158">
        <f ca="1">IF($A6="","",IF(OR(ISTEXT($N6),ISTEXT(#REF!)),IF($N6=Settings!$A$13,INDEX(Settings!$A$6:$D$15,MATCH($N6,Settings!$A$6:$A$15,0),4),0),0))</f>
        <v>0</v>
      </c>
      <c r="CT6" s="158">
        <f ca="1">IF($A6="","",IF(OR(ISTEXT($N6),ISTEXT(#REF!)),IF($N6=Settings!$A$14,INDEX(Settings!$A$6:$D$15,MATCH($N6,Settings!$A$6:$A$15,0),4),0),0))</f>
        <v>0</v>
      </c>
      <c r="CU6" s="158">
        <f ca="1">IF($A6="","",IF(OR(ISTEXT($N6),ISTEXT(#REF!)),IF($N6=Settings!$A$15,INDEX(Settings!$A$6:$D$15,MATCH($N6,Settings!$A$6:$A$15,0),4),0),0))</f>
        <v>0</v>
      </c>
      <c r="CV6" s="160">
        <f t="shared" ref="CV6:CV33" si="1">(SUM(AD6:CU6)/1440)*60</f>
        <v>0.66666666666666674</v>
      </c>
      <c r="CW6" s="160">
        <f t="shared" ref="CW6:CW33" si="2">$P6-$CV6</f>
        <v>1.0000000000000013</v>
      </c>
      <c r="CX6" s="161">
        <f ca="1">(($CV6+$CW6)*1440)/60-'Employee Register'!$C6</f>
        <v>0</v>
      </c>
      <c r="CY6" s="162">
        <f ca="1">((($CW6)*1440)/60)*'Employee Register'!$E6</f>
        <v>360.00000000000045</v>
      </c>
      <c r="CZ6" s="163">
        <f ca="1">$CX6*'Employee Register'!$F6</f>
        <v>0</v>
      </c>
      <c r="DA6" s="164">
        <f t="shared" ref="DA6:DA55" si="3">IF(CZ6&gt;0,CZ6,0)</f>
        <v>0</v>
      </c>
      <c r="DB6" s="157">
        <f ca="1">SUM($AD6,$AN6,$AX6,$BH6,$BR6,$CB6,$CL6,)</f>
        <v>0</v>
      </c>
      <c r="DC6" s="159">
        <f ca="1">$DB6*'Employee Register'!$E6</f>
        <v>0</v>
      </c>
      <c r="DD6" s="157">
        <f ca="1">SUM($AE6,$AO6,$AY6,$BI6,$BS6,$CC6,$CM6,)</f>
        <v>0</v>
      </c>
      <c r="DE6" s="159">
        <f ca="1">$DD6*'Employee Register'!$G6</f>
        <v>0</v>
      </c>
      <c r="DF6" s="157">
        <f ca="1">SUM($AF6,$AP6,$AZ6,$BJ6,$BT6,$CD6,$CN6,)</f>
        <v>8</v>
      </c>
      <c r="DG6" s="159">
        <f ca="1">$DF6*'Employee Register'!$E6</f>
        <v>120</v>
      </c>
      <c r="DH6" s="157">
        <f ca="1">SUM($AG6,$AQ6,$BA6,$BK6,$BU6,$CE6,$CO6,)</f>
        <v>0</v>
      </c>
      <c r="DI6" s="159">
        <f ca="1">$DH6*'Employee Register'!$E6</f>
        <v>0</v>
      </c>
      <c r="DJ6" s="157">
        <f ca="1">SUM($AH6,$AR6,$BB6,$BL6,$BV6,$CF6,$CP6,)</f>
        <v>8</v>
      </c>
      <c r="DK6" s="159">
        <f ca="1">$DJ6*'Employee Register'!$E6</f>
        <v>120</v>
      </c>
      <c r="DL6" s="157">
        <f ca="1">SUM($AI6,$AS6,$BC6,$BM6,$BW6,$CG6,$CQ6,)</f>
        <v>0</v>
      </c>
      <c r="DM6" s="159">
        <f ca="1">$DL6*'Employee Register'!$E6</f>
        <v>0</v>
      </c>
      <c r="DN6" s="157">
        <f ca="1">SUM($AJ6,$AT6,$BD6,$BN6,$BX6,$CH6,$CR6,)</f>
        <v>0</v>
      </c>
      <c r="DO6" s="159">
        <f ca="1">$DN6*'Employee Register'!$E6</f>
        <v>0</v>
      </c>
      <c r="DP6" s="157">
        <f ca="1">SUM($AK6,$AU6,$BE6,$BO6,$BY6,$CI6,$CS6,)</f>
        <v>0</v>
      </c>
      <c r="DQ6" s="159">
        <f ca="1">$DP6*'Employee Register'!$E6</f>
        <v>0</v>
      </c>
      <c r="DR6" s="157">
        <f ca="1">SUM($AL6,$AV6,$BF6,$BP6,$BZ6,$CJ6,$CT6,)</f>
        <v>0</v>
      </c>
      <c r="DS6" s="159">
        <f ca="1">$DR6*'Employee Register'!$E6</f>
        <v>0</v>
      </c>
      <c r="DT6" s="157">
        <f ca="1">SUM($AM6,$AW6,$BG6,$BQ6,$CA6,$CK6,$CU6,)</f>
        <v>0</v>
      </c>
      <c r="DU6" s="159">
        <f ca="1">$DT6*'Employee Register'!$E6</f>
        <v>0</v>
      </c>
      <c r="DV6" s="165">
        <f ca="1">IF('Employee Register'!$B6=0,0,IF(OR(ISBLANK($B6),ISTEXT($B6)),0,IF(VALUE($B6)&gt;=0,1,0)))</f>
        <v>1</v>
      </c>
      <c r="DW6" s="166">
        <f ca="1">IF('Employee Register'!$B6=0,0,IF(OR(ISBLANK($D6),ISTEXT($D6)),0,IF(VALUE($D6)&gt;=0,1,0)))</f>
        <v>1</v>
      </c>
      <c r="DX6" s="166">
        <f ca="1">IF('Employee Register'!$B6=0,0,IF(OR(ISBLANK($F6),ISTEXT($F6)),0,IF(VALUE($F6)&gt;=0,1,0)))</f>
        <v>1</v>
      </c>
      <c r="DY6" s="166">
        <f ca="1">IF('Employee Register'!$B6=0,0,IF(OR(ISBLANK($H6),ISTEXT($H6)),0,IF(VALUE($H6)&gt;=0,1,0)))</f>
        <v>0</v>
      </c>
      <c r="DZ6" s="166">
        <f ca="1">IF('Employee Register'!$B6=0,0,IF(OR(ISBLANK($J6),ISTEXT($J6)),0,IF(VALUE($J6)&gt;=0,1,0)))</f>
        <v>0</v>
      </c>
      <c r="EA6" s="166">
        <f ca="1">IF('Employee Register'!$B6=0,0,IF(OR(ISBLANK($L6),ISTEXT($L6)),0,IF(VALUE($L6)&gt;=0,1,0)))</f>
        <v>0</v>
      </c>
      <c r="EB6" s="167">
        <f ca="1">IF('Employee Register'!$B6=0,0,IF(OR(ISBLANK($N6),ISTEXT($N6)),0,IF(VALUE($N6)&gt;=0,1,0)))</f>
        <v>0</v>
      </c>
    </row>
    <row r="7" spans="1:132">
      <c r="A7" s="70" t="str">
        <f ca="1">IF('Employee Register'!B7=0,"",'Employee Register'!B7)</f>
        <v>Nichola Carter</v>
      </c>
      <c r="B7" s="46">
        <v>0</v>
      </c>
      <c r="C7" s="47">
        <v>0.10416666666666667</v>
      </c>
      <c r="D7" s="46" t="s">
        <v>3</v>
      </c>
      <c r="E7" s="47" t="s">
        <v>3</v>
      </c>
      <c r="F7" s="46">
        <v>0</v>
      </c>
      <c r="G7" s="47">
        <v>0.35416666666666674</v>
      </c>
      <c r="H7" s="46">
        <v>0</v>
      </c>
      <c r="I7" s="47">
        <v>0.35416666666666674</v>
      </c>
      <c r="J7" s="46">
        <v>0</v>
      </c>
      <c r="K7" s="47">
        <v>0.10416666666666667</v>
      </c>
      <c r="L7" s="104">
        <v>0</v>
      </c>
      <c r="M7" s="105">
        <v>0.35416666666666674</v>
      </c>
      <c r="N7" s="104">
        <v>0.73958333333333282</v>
      </c>
      <c r="O7" s="106" t="s">
        <v>3</v>
      </c>
      <c r="P7" s="100">
        <f t="shared" ref="P7:P55" si="4">IF(OR(ISTEXT($B7), ISTEXT($C7)),0,$C7-$B7+IF($B7&gt;$C7,1))+IF(OR(ISTEXT($D7), ISTEXT($E7)),0,$E7-$D7+IF($D7&gt;$E7,1))+IF(OR(ISTEXT($F7),ISTEXT($G7)),0,$G7-$F7+IF($F7&gt;$G7,1))+IF(OR(ISTEXT($H7), ISTEXT($I7)),0,$I7-$H7+IF($H7&gt;$I7,1))+IF(OR(ISTEXT($J7), ISTEXT($K7)),0,$K7-$J7+IF($J7&gt;$K7,1))+IF(OR(ISTEXT($L7), ISTEXT($M7)),0,$M7-$L7+IF($L7&gt;$M7,1))+IF(OR(ISTEXT($N7), ISTEXT($O7)),0,$O7-$N7+IF($N7&gt;$O7,1))+$CV7</f>
        <v>1.2708333333333335</v>
      </c>
      <c r="Q7" s="101">
        <f t="shared" si="0"/>
        <v>0.4375</v>
      </c>
      <c r="R7" s="69" t="str">
        <f ca="1">IF(ISBLANK('Employee Register'!$B7),"",INDEX('Employee Register'!$A$6:$D$55,MATCH($A7,'Employee Register'!$B$6:$B$55,0),4))</f>
        <v>Customer Support</v>
      </c>
      <c r="AC7" s="66">
        <f ca="1">ROUND(($P7*1440)/60,2)-'Employee Register'!$C7</f>
        <v>10.5</v>
      </c>
      <c r="AD7" s="157">
        <f ca="1">IF($A7="","",IF(OR(ISTEXT($B7),ISTEXT(#REF!)),IF($B7=Settings!$A$6,INDEX(Settings!$A$6:$D$15,MATCH($B7,Settings!$A$6:$A$15,0),4),0),0))</f>
        <v>0</v>
      </c>
      <c r="AE7" s="158">
        <f ca="1">IF($A7="","",IF(OR(ISTEXT($B7),ISTEXT(#REF!)),IF($B7=Settings!$A$7,INDEX(Settings!$A$6:$D$15,MATCH($B7,Settings!$A$6:$A$15,0),4),0),0))</f>
        <v>0</v>
      </c>
      <c r="AF7" s="158">
        <f ca="1">IF($A7="","",IF(OR(ISTEXT($B7),ISTEXT(#REF!)),IF($B7=Settings!$A$8,INDEX(Settings!$A$6:$D$15,MATCH($B7,Settings!$A$6:$A$15,0),4),0),0))</f>
        <v>0</v>
      </c>
      <c r="AG7" s="158">
        <f ca="1">IF($A7="","",IF(OR(ISTEXT($B7),ISTEXT(#REF!)),IF($B7=Settings!$A$9,INDEX(Settings!$A$6:$D$15,MATCH($B7,Settings!$A$6:$A$15,0),4),0),0))</f>
        <v>0</v>
      </c>
      <c r="AH7" s="158">
        <f ca="1">IF($A7="","",IF(OR(ISTEXT($B7),ISTEXT(#REF!)),IF($B7=Settings!$A$10,INDEX(Settings!$A$6:$D$15,MATCH($B7,Settings!$A$6:$A$15,0),4),0),0))</f>
        <v>0</v>
      </c>
      <c r="AI7" s="158">
        <f ca="1">IF($A7="","",IF(OR(ISTEXT($B7),ISTEXT(#REF!)),IF($B7=Settings!$A$11,INDEX(Settings!$A$6:$D$15,MATCH($B7,Settings!$A$6:$A$15,0),4),0),0))</f>
        <v>0</v>
      </c>
      <c r="AJ7" s="158">
        <f ca="1">IF($A7="","",IF(OR(ISTEXT($B7),ISTEXT(#REF!)),IF($B7=Settings!$A$12,INDEX(Settings!$A$6:$D$15,MATCH($B7,Settings!$A$6:$A$15,0),4),0),0))</f>
        <v>0</v>
      </c>
      <c r="AK7" s="158">
        <f ca="1">IF($A7="","",IF(OR(ISTEXT($B7),ISTEXT(#REF!)),IF($B7=Settings!$A$13,INDEX(Settings!$A$6:$D$15,MATCH($B7,Settings!$A$6:$A$15,0),4),0),0))</f>
        <v>0</v>
      </c>
      <c r="AL7" s="158">
        <f ca="1">IF($A7="","",IF(OR(ISTEXT($B7),ISTEXT(#REF!)),IF($B7=Settings!$A$14,INDEX(Settings!$A$6:$D$15,MATCH($B7,Settings!$A$6:$A$15,0),4),0),0))</f>
        <v>0</v>
      </c>
      <c r="AM7" s="159">
        <f ca="1">IF($A7="","",IF(OR(ISTEXT($B7),ISTEXT(#REF!)),IF($B7=Settings!$A$15,INDEX(Settings!$A$6:$D$15,MATCH($B7,Settings!$A$6:$A$15,0),4),0),0))</f>
        <v>0</v>
      </c>
      <c r="AN7" s="157">
        <f ca="1">IF($A7="","",IF(OR(ISTEXT($D7),ISTEXT(#REF!)),IF($D7=Settings!$A$6,INDEX(Settings!$A$6:$D$15,MATCH($D7,Settings!$A$6:$A$15,0),4),0),0))</f>
        <v>0</v>
      </c>
      <c r="AO7" s="158">
        <f ca="1">IF($A7="","",IF(OR(ISTEXT($D7),ISTEXT(#REF!)),IF($D7=Settings!$A$7,INDEX(Settings!$A$6:$D$15,MATCH($D7,Settings!$A$6:$A$15,0),4),0),0))</f>
        <v>0</v>
      </c>
      <c r="AP7" s="158">
        <f ca="1">IF($A7="","",IF(OR(ISTEXT($D7),ISTEXT(#REF!)),IF($D7=Settings!$A$8,INDEX(Settings!$A$6:$D$15,MATCH($D7,Settings!$A$6:$A$15,0),4),0),0))</f>
        <v>0</v>
      </c>
      <c r="AQ7" s="158">
        <f ca="1">IF($A7="","",IF(OR(ISTEXT($D7),ISTEXT(#REF!)),IF($D7=Settings!$A$9,INDEX(Settings!$A$6:$D$15,MATCH($D7,Settings!$A$6:$A$15,0),4),0),0))</f>
        <v>0</v>
      </c>
      <c r="AR7" s="158">
        <f ca="1">IF($A7="","",IF(OR(ISTEXT($D7),ISTEXT(#REF!)),IF($D7=Settings!$A$10,INDEX(Settings!$A$6:$D$15,MATCH($D7,Settings!$A$6:$A$15,0),4),0),0))</f>
        <v>0</v>
      </c>
      <c r="AS7" s="158">
        <f ca="1">IF($A7="","",IF(OR(ISTEXT($D7),ISTEXT(#REF!)),IF($D7=Settings!$A$11,INDEX(Settings!$A$6:$D$15,MATCH($D7,Settings!$A$6:$A$15,0),4),0),0))</f>
        <v>0</v>
      </c>
      <c r="AT7" s="158">
        <f ca="1">IF($A7="","",IF(OR(ISTEXT($D7),ISTEXT(#REF!)),IF($D7=Settings!$A$12,INDEX(Settings!$A$6:$D$15,MATCH($D7,Settings!$A$6:$A$15,0),4),0),0))</f>
        <v>0</v>
      </c>
      <c r="AU7" s="158">
        <f ca="1">IF($A7="","",IF(OR(ISTEXT($D7),ISTEXT(#REF!)),IF($D7=Settings!$A$13,INDEX(Settings!$A$6:$D$15,MATCH($D7,Settings!$A$6:$A$15,0),4),0),0))</f>
        <v>0</v>
      </c>
      <c r="AV7" s="158">
        <f ca="1">IF($A7="","",IF(OR(ISTEXT($D7),ISTEXT(#REF!)),IF($D7=Settings!$A$14,INDEX(Settings!$A$6:$D$15,MATCH($D7,Settings!$A$6:$A$15,0),4),0),0))</f>
        <v>0</v>
      </c>
      <c r="AW7" s="159">
        <f ca="1">IF($A7="","",IF(OR(ISTEXT($D7),ISTEXT(#REF!)),IF($D7=Settings!$A$15,INDEX(Settings!$A$6:$D$15,MATCH($D7,Settings!$A$6:$A$15,0),4),0),0))</f>
        <v>0</v>
      </c>
      <c r="AX7" s="157">
        <f ca="1">IF($A7="","",IF(OR(ISTEXT($F7),ISTEXT(#REF!)),IF($F7=Settings!$A$6,INDEX(Settings!$A$6:$D$15,MATCH($F7,Settings!$A$6:$A$15,0),4),0),0))</f>
        <v>0</v>
      </c>
      <c r="AY7" s="158">
        <f ca="1">IF($A7="","",IF(OR(ISTEXT($F7),ISTEXT(#REF!)),IF($F7=Settings!$A$7,INDEX(Settings!$A$6:$D$15,MATCH($F7,Settings!$A$6:$A$15,0),4),0),0))</f>
        <v>0</v>
      </c>
      <c r="AZ7" s="158">
        <f ca="1">IF($A7="","",IF(OR(ISTEXT($F7),ISTEXT(#REF!)),IF($F7=Settings!$A$8,INDEX(Settings!$A$6:$D$15,MATCH($F7,Settings!$A$6:$A$15,0),4),0),0))</f>
        <v>0</v>
      </c>
      <c r="BA7" s="158">
        <f ca="1">IF($A7="","",IF(OR(ISTEXT($F7),ISTEXT(#REF!)),IF($F7=Settings!$A$9,INDEX(Settings!$A$6:$D$15,MATCH($F7,Settings!$A$6:$A$15,0),4),0),0))</f>
        <v>0</v>
      </c>
      <c r="BB7" s="158">
        <f ca="1">IF($A7="","",IF(OR(ISTEXT($F7),ISTEXT(#REF!)),IF($F7=Settings!$A$10,INDEX(Settings!$A$6:$D$15,MATCH($F7,Settings!$A$6:$A$15,0),4),0),0))</f>
        <v>0</v>
      </c>
      <c r="BC7" s="158">
        <f ca="1">IF($A7="","",IF(OR(ISTEXT($F7),ISTEXT(#REF!)),IF($F7=Settings!$A$11,INDEX(Settings!$A$6:$D$15,MATCH($F7,Settings!$A$6:$A$15,0),4),0),0))</f>
        <v>0</v>
      </c>
      <c r="BD7" s="158">
        <f ca="1">IF($A7="","",IF(OR(ISTEXT($F7),ISTEXT(#REF!)),IF($F7=Settings!$A$12,INDEX(Settings!$A$6:$D$15,MATCH($F7,Settings!$A$6:$A$15,0),4),0),0))</f>
        <v>0</v>
      </c>
      <c r="BE7" s="158">
        <f ca="1">IF($A7="","",IF(OR(ISTEXT($F7),ISTEXT(#REF!)),IF($F7=Settings!$A$13,INDEX(Settings!$A$6:$D$15,MATCH($F7,Settings!$A$6:$A$15,0),4),0),0))</f>
        <v>0</v>
      </c>
      <c r="BF7" s="158">
        <f ca="1">IF($A7="","",IF(OR(ISTEXT($F7),ISTEXT(#REF!)),IF($F7=Settings!$A$14,INDEX(Settings!$A$6:$D$15,MATCH($F7,Settings!$A$6:$A$15,0),4),0),0))</f>
        <v>0</v>
      </c>
      <c r="BG7" s="159">
        <f ca="1">IF($A7="","",IF(OR(ISTEXT($F7),ISTEXT(#REF!)),IF($F7=Settings!$A$15,INDEX(Settings!$A$6:$D$15,MATCH($F7,Settings!$A$6:$A$15,0),4),0),0))</f>
        <v>0</v>
      </c>
      <c r="BH7" s="157">
        <f ca="1">IF($A7="","",IF(OR(ISTEXT($H7),ISTEXT(#REF!)),IF($H7=Settings!$A$6,INDEX(Settings!$A$6:$D$15,MATCH($H7,Settings!$A$6:$A$15,0),4),0),0))</f>
        <v>0</v>
      </c>
      <c r="BI7" s="158">
        <f ca="1">IF($A7="","",IF(OR(ISTEXT($H7),ISTEXT(#REF!)),IF($H7=Settings!$A$7,INDEX(Settings!$A$6:$D$15,MATCH($H7,Settings!$A$6:$A$15,0),4),0),0))</f>
        <v>0</v>
      </c>
      <c r="BJ7" s="158">
        <f ca="1">IF($A7="","",IF(OR(ISTEXT($H7),ISTEXT(#REF!)),IF($H7=Settings!$A$8,INDEX(Settings!$A$6:$D$15,MATCH($H7,Settings!$A$6:$A$15,0),4),0),0))</f>
        <v>0</v>
      </c>
      <c r="BK7" s="158">
        <f ca="1">IF($A7="","",IF(OR(ISTEXT($H7),ISTEXT(#REF!)),IF($H7=Settings!$A$9,INDEX(Settings!$A$6:$D$15,MATCH($H7,Settings!$A$6:$A$15,0),4),0),0))</f>
        <v>0</v>
      </c>
      <c r="BL7" s="158">
        <f ca="1">IF($A7="","",IF(OR(ISTEXT($H7),ISTEXT(#REF!)),IF($H7=Settings!$A$10,INDEX(Settings!$A$6:$D$15,MATCH($H7,Settings!$A$6:$A$15,0),4),0),0))</f>
        <v>0</v>
      </c>
      <c r="BM7" s="158">
        <f ca="1">IF($A7="","",IF(OR(ISTEXT($H7),ISTEXT(#REF!)),IF($H7=Settings!$A$11,INDEX(Settings!$A$6:$D$15,MATCH($H7,Settings!$A$6:$A$15,0),4),0),0))</f>
        <v>0</v>
      </c>
      <c r="BN7" s="158">
        <f ca="1">IF($A7="","",IF(OR(ISTEXT($H7),ISTEXT(#REF!)),IF($H7=Settings!$A$12,INDEX(Settings!$A$6:$D$15,MATCH($H7,Settings!$A$6:$A$15,0),4),0),0))</f>
        <v>0</v>
      </c>
      <c r="BO7" s="158">
        <f ca="1">IF($A7="","",IF(OR(ISTEXT($H7),ISTEXT(#REF!)),IF($H7=Settings!$A$13,INDEX(Settings!$A$6:$D$15,MATCH($H7,Settings!$A$6:$A$15,0),4),0),0))</f>
        <v>0</v>
      </c>
      <c r="BP7" s="158">
        <f ca="1">IF($A7="","",IF(OR(ISTEXT($H7),ISTEXT(#REF!)),IF($H7=Settings!$A$14,INDEX(Settings!$A$6:$D$15,MATCH($H7,Settings!$A$6:$A$15,0),4),0),0))</f>
        <v>0</v>
      </c>
      <c r="BQ7" s="159">
        <f ca="1">IF($A7="","",IF(OR(ISTEXT($H7),ISTEXT(#REF!)),IF($H7=Settings!$A$15,INDEX(Settings!$A$6:$D$15,MATCH($H7,Settings!$A$6:$A$15,0),4),0),0))</f>
        <v>0</v>
      </c>
      <c r="BR7" s="157">
        <f ca="1">IF($A7="","",IF(OR(ISTEXT($J7),ISTEXT(#REF!)),IF($J7=Settings!$A$6,INDEX(Settings!$A$6:$D$15,MATCH($J7,Settings!$A$6:$A$15,0),4),0),0))</f>
        <v>0</v>
      </c>
      <c r="BS7" s="158">
        <f ca="1">IF($A7="","",IF(OR(ISTEXT($J7),ISTEXT(#REF!)),IF($J7=Settings!$A$7,INDEX(Settings!$A$6:$D$15,MATCH($J7,Settings!$A$6:$A$15,0),4),0),0))</f>
        <v>0</v>
      </c>
      <c r="BT7" s="158">
        <f ca="1">IF($A7="","",IF(OR(ISTEXT($J7),ISTEXT(#REF!)),IF($J7=Settings!$A$8,INDEX(Settings!$A$6:$D$15,MATCH($J7,Settings!$A$6:$A$15,0),4),0),0))</f>
        <v>0</v>
      </c>
      <c r="BU7" s="158">
        <f ca="1">IF($A7="","",IF(OR(ISTEXT($J7),ISTEXT(#REF!)),IF($J7=Settings!$A$9,INDEX(Settings!$A$6:$D$15,MATCH($J7,Settings!$A$6:$A$15,0),4),0),0))</f>
        <v>0</v>
      </c>
      <c r="BV7" s="158">
        <f ca="1">IF($A7="","",IF(OR(ISTEXT($J7),ISTEXT(#REF!)),IF($J7=Settings!$A$10,INDEX(Settings!$A$6:$D$15,MATCH($J7,Settings!$A$6:$A$15,0),4),0),0))</f>
        <v>0</v>
      </c>
      <c r="BW7" s="158">
        <f ca="1">IF($A7="","",IF(OR(ISTEXT($J7),ISTEXT(#REF!)),IF($J7=Settings!$A$11,INDEX(Settings!$A$6:$D$15,MATCH($J7,Settings!$A$6:$A$15,0),4),0),0))</f>
        <v>0</v>
      </c>
      <c r="BX7" s="158">
        <f ca="1">IF($A7="","",IF(OR(ISTEXT($J7),ISTEXT(#REF!)),IF($J7=Settings!$A$12,INDEX(Settings!$A$6:$D$15,MATCH($J7,Settings!$A$6:$A$15,0),4),0),0))</f>
        <v>0</v>
      </c>
      <c r="BY7" s="158">
        <f ca="1">IF($A7="","",IF(OR(ISTEXT($J7),ISTEXT(#REF!)),IF($J7=Settings!$A$13,INDEX(Settings!$A$6:$D$15,MATCH($J7,Settings!$A$6:$A$15,0),4),0),0))</f>
        <v>0</v>
      </c>
      <c r="BZ7" s="158">
        <f ca="1">IF($A7="","",IF(OR(ISTEXT($J7),ISTEXT(#REF!)),IF($J7=Settings!$A$14,INDEX(Settings!$A$6:$D$15,MATCH($J7,Settings!$A$6:$A$15,0),4),0),0))</f>
        <v>0</v>
      </c>
      <c r="CA7" s="159">
        <f ca="1">IF($A7="","",IF(OR(ISTEXT($J7),ISTEXT(#REF!)),IF($J7=Settings!$A$15,INDEX(Settings!$A$6:$D$15,MATCH($J7,Settings!$A$6:$A$15,0),4),0),0))</f>
        <v>0</v>
      </c>
      <c r="CB7" s="157">
        <f ca="1">IF($A7="","",IF(OR(ISTEXT($L7),ISTEXT(#REF!)),IF($L7=Settings!$A$6,INDEX(Settings!$A$6:$D$15,MATCH($L7,Settings!$A$6:$A$15,0),4),0),0))</f>
        <v>0</v>
      </c>
      <c r="CC7" s="158">
        <f ca="1">IF($A7="","",IF(OR(ISTEXT($L7),ISTEXT(#REF!)),IF($L7=Settings!$A$7,INDEX(Settings!$A$6:$D$15,MATCH($L7,Settings!$A$6:$A$15,0),4),0),0))</f>
        <v>0</v>
      </c>
      <c r="CD7" s="158">
        <f ca="1">IF($A7="","",IF(OR(ISTEXT($L7),ISTEXT(#REF!)),IF($L7=Settings!$A$8,INDEX(Settings!$A$6:$D$15,MATCH($L7,Settings!$A$6:$A$15,0),4),0),0))</f>
        <v>0</v>
      </c>
      <c r="CE7" s="158">
        <f ca="1">IF($A7="","",IF(OR(ISTEXT($L7),ISTEXT(#REF!)),IF($L7=Settings!$A$9,INDEX(Settings!$A$6:$D$15,MATCH($L7,Settings!$A$6:$A$15,0),4),0),0))</f>
        <v>0</v>
      </c>
      <c r="CF7" s="158">
        <f ca="1">IF($A7="","",IF(OR(ISTEXT($L7),ISTEXT(#REF!)),IF($L7=Settings!$A$10,INDEX(Settings!$A$6:$D$15,MATCH($L7,Settings!$A$6:$A$15,0),4),0),0))</f>
        <v>0</v>
      </c>
      <c r="CG7" s="158">
        <f ca="1">IF($A7="","",IF(OR(ISTEXT($L7),ISTEXT(#REF!)),IF($L7=Settings!$A$11,INDEX(Settings!$A$6:$D$15,MATCH($L7,Settings!$A$6:$A$15,0),4),0),0))</f>
        <v>0</v>
      </c>
      <c r="CH7" s="158">
        <f ca="1">IF($A7="","",IF(OR(ISTEXT($L7),ISTEXT(#REF!)),IF($L7=Settings!$A$12,INDEX(Settings!$A$6:$D$15,MATCH($L7,Settings!$A$6:$A$15,0),4),0),0))</f>
        <v>0</v>
      </c>
      <c r="CI7" s="158">
        <f ca="1">IF($A7="","",IF(OR(ISTEXT($L7),ISTEXT(#REF!)),IF($L7=Settings!$A$13,INDEX(Settings!$A$6:$D$15,MATCH($L7,Settings!$A$6:$A$15,0),4),0),0))</f>
        <v>0</v>
      </c>
      <c r="CJ7" s="158">
        <f ca="1">IF($A7="","",IF(OR(ISTEXT($L7),ISTEXT(#REF!)),IF($L7=Settings!$A$14,INDEX(Settings!$A$6:$D$15,MATCH($L7,Settings!$A$6:$A$15,0),4),0),0))</f>
        <v>0</v>
      </c>
      <c r="CK7" s="159">
        <f ca="1">IF($A7="","",IF(OR(ISTEXT($L7),ISTEXT(#REF!)),IF($L7=Settings!$A$15,INDEX(Settings!$A$6:$D$15,MATCH($L7,Settings!$A$6:$A$15,0),4),0),0))</f>
        <v>0</v>
      </c>
      <c r="CL7" s="157">
        <f ca="1">IF($A7="","",IF(OR(ISTEXT($N7),ISTEXT(#REF!)),IF($N7=Settings!$A$6,INDEX(Settings!$A$6:$D$15,MATCH($N7,Settings!$A$6:$A$15,0),4),0),0))</f>
        <v>0</v>
      </c>
      <c r="CM7" s="158">
        <f ca="1">IF($A7="","",IF(OR(ISTEXT($N7),ISTEXT(#REF!)),IF($N7=Settings!$A$7,INDEX(Settings!$A$6:$D$15,MATCH($N7,Settings!$A$6:$A$15,0),4),0),0))</f>
        <v>0</v>
      </c>
      <c r="CN7" s="158">
        <f ca="1">IF($A7="","",IF(OR(ISTEXT($N7),ISTEXT(#REF!)),IF($N7=Settings!$A$8,INDEX(Settings!$A$6:$D$15,MATCH($N7,Settings!$A$6:$A$15,0),4),0),0))</f>
        <v>0</v>
      </c>
      <c r="CO7" s="158">
        <f ca="1">IF($A7="","",IF(OR(ISTEXT($N7),ISTEXT(#REF!)),IF($N7=Settings!$A$9,INDEX(Settings!$A$6:$D$15,MATCH($N7,Settings!$A$6:$A$15,0),4),0),0))</f>
        <v>0</v>
      </c>
      <c r="CP7" s="158">
        <f ca="1">IF($A7="","",IF(OR(ISTEXT($N7),ISTEXT(#REF!)),IF($N7=Settings!$A$10,INDEX(Settings!$A$6:$D$15,MATCH($N7,Settings!$A$6:$A$15,0),4),0),0))</f>
        <v>0</v>
      </c>
      <c r="CQ7" s="158">
        <f ca="1">IF($A7="","",IF(OR(ISTEXT($N7),ISTEXT(#REF!)),IF($N7=Settings!$A$11,INDEX(Settings!$A$6:$D$15,MATCH($N7,Settings!$A$6:$A$15,0),4),0),0))</f>
        <v>0</v>
      </c>
      <c r="CR7" s="158">
        <f ca="1">IF($A7="","",IF(OR(ISTEXT($N7),ISTEXT(#REF!)),IF($N7=Settings!$A$12,INDEX(Settings!$A$6:$D$15,MATCH($N7,Settings!$A$6:$A$15,0),4),0),0))</f>
        <v>0</v>
      </c>
      <c r="CS7" s="158">
        <f ca="1">IF($A7="","",IF(OR(ISTEXT($N7),ISTEXT(#REF!)),IF($N7=Settings!$A$13,INDEX(Settings!$A$6:$D$15,MATCH($N7,Settings!$A$6:$A$15,0),4),0),0))</f>
        <v>0</v>
      </c>
      <c r="CT7" s="158">
        <f ca="1">IF($A7="","",IF(OR(ISTEXT($N7),ISTEXT(#REF!)),IF($N7=Settings!$A$14,INDEX(Settings!$A$6:$D$15,MATCH($N7,Settings!$A$6:$A$15,0),4),0),0))</f>
        <v>0</v>
      </c>
      <c r="CU7" s="158">
        <f ca="1">IF($A7="","",IF(OR(ISTEXT($N7),ISTEXT(#REF!)),IF($N7=Settings!$A$15,INDEX(Settings!$A$6:$D$15,MATCH($N7,Settings!$A$6:$A$15,0),4),0),0))</f>
        <v>0</v>
      </c>
      <c r="CV7" s="160">
        <f t="shared" si="1"/>
        <v>0</v>
      </c>
      <c r="CW7" s="160">
        <f t="shared" si="2"/>
        <v>1.2708333333333335</v>
      </c>
      <c r="CX7" s="161">
        <f ca="1">(($CV7+$CW7)*1440)/60-'Employee Register'!$C7</f>
        <v>10.500000000000004</v>
      </c>
      <c r="CY7" s="162">
        <f ca="1">((($CW7)*1440)/60)*'Employee Register'!$E7</f>
        <v>366.00000000000006</v>
      </c>
      <c r="CZ7" s="163">
        <f ca="1">$CX7*'Employee Register'!$F7</f>
        <v>189.00000000000006</v>
      </c>
      <c r="DA7" s="164">
        <f t="shared" si="3"/>
        <v>189.00000000000006</v>
      </c>
      <c r="DB7" s="157">
        <f t="shared" ref="DB7:DB55" si="5">SUM($AD7,$AN7,$AX7,$BH7,$BR7,$CB7,$CL7,)</f>
        <v>0</v>
      </c>
      <c r="DC7" s="159">
        <f ca="1">$DB7*'Employee Register'!$E7</f>
        <v>0</v>
      </c>
      <c r="DD7" s="157">
        <f t="shared" ref="DD7:DD55" si="6">SUM($AE7,$AO7,$AY7,$BI7,$BS7,$CC7,$CM7,)</f>
        <v>0</v>
      </c>
      <c r="DE7" s="159">
        <f ca="1">$DD7*'Employee Register'!$G7</f>
        <v>0</v>
      </c>
      <c r="DF7" s="157">
        <f t="shared" ref="DF7:DF55" si="7">SUM($AF7,$AP7,$AZ7,$BJ7,$BT7,$CD7,$CN7,)</f>
        <v>0</v>
      </c>
      <c r="DG7" s="159">
        <f ca="1">$DF7*'Employee Register'!$E7</f>
        <v>0</v>
      </c>
      <c r="DH7" s="157">
        <f t="shared" ref="DH7:DH55" si="8">SUM($AG7,$AQ7,$BA7,$BK7,$BU7,$CE7,$CO7,)</f>
        <v>0</v>
      </c>
      <c r="DI7" s="159">
        <f ca="1">$DH7*'Employee Register'!$E7</f>
        <v>0</v>
      </c>
      <c r="DJ7" s="157">
        <f t="shared" ref="DJ7:DJ55" si="9">SUM($AH7,$AR7,$BB7,$BL7,$BV7,$CF7,$CP7,)</f>
        <v>0</v>
      </c>
      <c r="DK7" s="159">
        <f ca="1">$DJ7*'Employee Register'!$E7</f>
        <v>0</v>
      </c>
      <c r="DL7" s="157">
        <f t="shared" ref="DL7:DL55" si="10">SUM($AI7,$AS7,$BC7,$BM7,$BW7,$CG7,$CQ7,)</f>
        <v>0</v>
      </c>
      <c r="DM7" s="159">
        <f ca="1">$DL7*'Employee Register'!$E7</f>
        <v>0</v>
      </c>
      <c r="DN7" s="157">
        <f t="shared" ref="DN7:DN55" si="11">SUM($AJ7,$AT7,$BD7,$BN7,$BX7,$CH7,$CR7,)</f>
        <v>0</v>
      </c>
      <c r="DO7" s="159">
        <f ca="1">$DN7*'Employee Register'!$E7</f>
        <v>0</v>
      </c>
      <c r="DP7" s="157">
        <f t="shared" ref="DP7:DP55" si="12">SUM($AK7,$AU7,$BE7,$BO7,$BY7,$CI7,$CS7,)</f>
        <v>0</v>
      </c>
      <c r="DQ7" s="159">
        <f ca="1">$DP7*'Employee Register'!$E7</f>
        <v>0</v>
      </c>
      <c r="DR7" s="157">
        <f t="shared" ref="DR7:DR55" si="13">SUM($AL7,$AV7,$BF7,$BP7,$BZ7,$CJ7,$CT7,)</f>
        <v>0</v>
      </c>
      <c r="DS7" s="159">
        <f ca="1">$DR7*'Employee Register'!$E7</f>
        <v>0</v>
      </c>
      <c r="DT7" s="157">
        <f t="shared" ref="DT7:DT55" si="14">SUM($AM7,$AW7,$BG7,$BQ7,$CA7,$CK7,$CU7,)</f>
        <v>0</v>
      </c>
      <c r="DU7" s="159">
        <f ca="1">$DT7*'Employee Register'!$E7</f>
        <v>0</v>
      </c>
      <c r="DV7" s="165">
        <f ca="1">IF('Employee Register'!$B7=0,0,IF(OR(ISBLANK($B7),ISTEXT($B7)),0,IF(VALUE($B7)&gt;=0,1,0)))</f>
        <v>1</v>
      </c>
      <c r="DW7" s="166">
        <f ca="1">IF('Employee Register'!$B7=0,0,IF(OR(ISBLANK($D7),ISTEXT($D7)),0,IF(VALUE($D7)&gt;=0,1,0)))</f>
        <v>0</v>
      </c>
      <c r="DX7" s="166">
        <f ca="1">IF('Employee Register'!$B7=0,0,IF(OR(ISBLANK($F7),ISTEXT($F7)),0,IF(VALUE($F7)&gt;=0,1,0)))</f>
        <v>1</v>
      </c>
      <c r="DY7" s="166">
        <f ca="1">IF('Employee Register'!$B7=0,0,IF(OR(ISBLANK($H7),ISTEXT($H7)),0,IF(VALUE($H7)&gt;=0,1,0)))</f>
        <v>1</v>
      </c>
      <c r="DZ7" s="166">
        <f ca="1">IF('Employee Register'!$B7=0,0,IF(OR(ISBLANK($J7),ISTEXT($J7)),0,IF(VALUE($J7)&gt;=0,1,0)))</f>
        <v>1</v>
      </c>
      <c r="EA7" s="166">
        <f ca="1">IF('Employee Register'!$B7=0,0,IF(OR(ISBLANK($L7),ISTEXT($L7)),0,IF(VALUE($L7)&gt;=0,1,0)))</f>
        <v>1</v>
      </c>
      <c r="EB7" s="167">
        <f ca="1">IF('Employee Register'!$B7=0,0,IF(OR(ISBLANK($N7),ISTEXT($N7)),0,IF(VALUE($N7)&gt;=0,1,0)))</f>
        <v>1</v>
      </c>
    </row>
    <row r="8" spans="1:132">
      <c r="A8" s="70" t="str">
        <f ca="1">IF('Employee Register'!B8=0,"",'Employee Register'!B8)</f>
        <v>James Oliver</v>
      </c>
      <c r="B8" s="46">
        <v>2.0833333333333332E-2</v>
      </c>
      <c r="C8" s="47">
        <v>0.375</v>
      </c>
      <c r="D8" s="46">
        <v>0.95833333333333204</v>
      </c>
      <c r="E8" s="47">
        <v>0.3125</v>
      </c>
      <c r="F8" s="46">
        <v>0.91666666666666552</v>
      </c>
      <c r="G8" s="47">
        <v>0.27083333333333326</v>
      </c>
      <c r="H8" s="46">
        <v>0</v>
      </c>
      <c r="I8" s="47">
        <v>0.27083333333333326</v>
      </c>
      <c r="J8" s="46" t="s">
        <v>3</v>
      </c>
      <c r="K8" s="47" t="s">
        <v>3</v>
      </c>
      <c r="L8" s="104" t="s">
        <v>3</v>
      </c>
      <c r="M8" s="105" t="s">
        <v>3</v>
      </c>
      <c r="N8" s="104" t="s">
        <v>3</v>
      </c>
      <c r="O8" s="106" t="s">
        <v>3</v>
      </c>
      <c r="P8" s="100">
        <f t="shared" si="4"/>
        <v>1.3333333333333355</v>
      </c>
      <c r="Q8" s="101">
        <f t="shared" si="0"/>
        <v>8.3333333333333343E-2</v>
      </c>
      <c r="R8" s="69" t="str">
        <f ca="1">IF(ISBLANK('Employee Register'!$B8),"",INDEX('Employee Register'!$A$6:$D$55,MATCH($A8,'Employee Register'!$B$6:$B$55,0),4))</f>
        <v>HR</v>
      </c>
      <c r="AC8" s="66">
        <f ca="1">ROUND(($P8*1440)/60,2)-'Employee Register'!$C8</f>
        <v>2</v>
      </c>
      <c r="AD8" s="157">
        <f ca="1">IF($A8="","",IF(OR(ISTEXT($B8),ISTEXT(#REF!)),IF($B8=Settings!$A$6,INDEX(Settings!$A$6:$D$15,MATCH($B8,Settings!$A$6:$A$15,0),4),0),0))</f>
        <v>0</v>
      </c>
      <c r="AE8" s="158">
        <f ca="1">IF($A8="","",IF(OR(ISTEXT($B8),ISTEXT(#REF!)),IF($B8=Settings!$A$7,INDEX(Settings!$A$6:$D$15,MATCH($B8,Settings!$A$6:$A$15,0),4),0),0))</f>
        <v>0</v>
      </c>
      <c r="AF8" s="158">
        <f ca="1">IF($A8="","",IF(OR(ISTEXT($B8),ISTEXT(#REF!)),IF($B8=Settings!$A$8,INDEX(Settings!$A$6:$D$15,MATCH($B8,Settings!$A$6:$A$15,0),4),0),0))</f>
        <v>0</v>
      </c>
      <c r="AG8" s="158">
        <f ca="1">IF($A8="","",IF(OR(ISTEXT($B8),ISTEXT(#REF!)),IF($B8=Settings!$A$9,INDEX(Settings!$A$6:$D$15,MATCH($B8,Settings!$A$6:$A$15,0),4),0),0))</f>
        <v>0</v>
      </c>
      <c r="AH8" s="158">
        <f ca="1">IF($A8="","",IF(OR(ISTEXT($B8),ISTEXT(#REF!)),IF($B8=Settings!$A$10,INDEX(Settings!$A$6:$D$15,MATCH($B8,Settings!$A$6:$A$15,0),4),0),0))</f>
        <v>0</v>
      </c>
      <c r="AI8" s="158">
        <f ca="1">IF($A8="","",IF(OR(ISTEXT($B8),ISTEXT(#REF!)),IF($B8=Settings!$A$11,INDEX(Settings!$A$6:$D$15,MATCH($B8,Settings!$A$6:$A$15,0),4),0),0))</f>
        <v>0</v>
      </c>
      <c r="AJ8" s="158">
        <f ca="1">IF($A8="","",IF(OR(ISTEXT($B8),ISTEXT(#REF!)),IF($B8=Settings!$A$12,INDEX(Settings!$A$6:$D$15,MATCH($B8,Settings!$A$6:$A$15,0),4),0),0))</f>
        <v>0</v>
      </c>
      <c r="AK8" s="158">
        <f ca="1">IF($A8="","",IF(OR(ISTEXT($B8),ISTEXT(#REF!)),IF($B8=Settings!$A$13,INDEX(Settings!$A$6:$D$15,MATCH($B8,Settings!$A$6:$A$15,0),4),0),0))</f>
        <v>0</v>
      </c>
      <c r="AL8" s="158">
        <f ca="1">IF($A8="","",IF(OR(ISTEXT($B8),ISTEXT(#REF!)),IF($B8=Settings!$A$14,INDEX(Settings!$A$6:$D$15,MATCH($B8,Settings!$A$6:$A$15,0),4),0),0))</f>
        <v>0</v>
      </c>
      <c r="AM8" s="159">
        <f ca="1">IF($A8="","",IF(OR(ISTEXT($B8),ISTEXT(#REF!)),IF($B8=Settings!$A$15,INDEX(Settings!$A$6:$D$15,MATCH($B8,Settings!$A$6:$A$15,0),4),0),0))</f>
        <v>0</v>
      </c>
      <c r="AN8" s="157">
        <f ca="1">IF($A8="","",IF(OR(ISTEXT($D8),ISTEXT(#REF!)),IF($D8=Settings!$A$6,INDEX(Settings!$A$6:$D$15,MATCH($D8,Settings!$A$6:$A$15,0),4),0),0))</f>
        <v>0</v>
      </c>
      <c r="AO8" s="158">
        <f ca="1">IF($A8="","",IF(OR(ISTEXT($D8),ISTEXT(#REF!)),IF($D8=Settings!$A$7,INDEX(Settings!$A$6:$D$15,MATCH($D8,Settings!$A$6:$A$15,0),4),0),0))</f>
        <v>0</v>
      </c>
      <c r="AP8" s="158">
        <f ca="1">IF($A8="","",IF(OR(ISTEXT($D8),ISTEXT(#REF!)),IF($D8=Settings!$A$8,INDEX(Settings!$A$6:$D$15,MATCH($D8,Settings!$A$6:$A$15,0),4),0),0))</f>
        <v>0</v>
      </c>
      <c r="AQ8" s="158">
        <f ca="1">IF($A8="","",IF(OR(ISTEXT($D8),ISTEXT(#REF!)),IF($D8=Settings!$A$9,INDEX(Settings!$A$6:$D$15,MATCH($D8,Settings!$A$6:$A$15,0),4),0),0))</f>
        <v>0</v>
      </c>
      <c r="AR8" s="158">
        <f ca="1">IF($A8="","",IF(OR(ISTEXT($D8),ISTEXT(#REF!)),IF($D8=Settings!$A$10,INDEX(Settings!$A$6:$D$15,MATCH($D8,Settings!$A$6:$A$15,0),4),0),0))</f>
        <v>0</v>
      </c>
      <c r="AS8" s="158">
        <f ca="1">IF($A8="","",IF(OR(ISTEXT($D8),ISTEXT(#REF!)),IF($D8=Settings!$A$11,INDEX(Settings!$A$6:$D$15,MATCH($D8,Settings!$A$6:$A$15,0),4),0),0))</f>
        <v>0</v>
      </c>
      <c r="AT8" s="158">
        <f ca="1">IF($A8="","",IF(OR(ISTEXT($D8),ISTEXT(#REF!)),IF($D8=Settings!$A$12,INDEX(Settings!$A$6:$D$15,MATCH($D8,Settings!$A$6:$A$15,0),4),0),0))</f>
        <v>0</v>
      </c>
      <c r="AU8" s="158">
        <f ca="1">IF($A8="","",IF(OR(ISTEXT($D8),ISTEXT(#REF!)),IF($D8=Settings!$A$13,INDEX(Settings!$A$6:$D$15,MATCH($D8,Settings!$A$6:$A$15,0),4),0),0))</f>
        <v>0</v>
      </c>
      <c r="AV8" s="158">
        <f ca="1">IF($A8="","",IF(OR(ISTEXT($D8),ISTEXT(#REF!)),IF($D8=Settings!$A$14,INDEX(Settings!$A$6:$D$15,MATCH($D8,Settings!$A$6:$A$15,0),4),0),0))</f>
        <v>0</v>
      </c>
      <c r="AW8" s="159">
        <f ca="1">IF($A8="","",IF(OR(ISTEXT($D8),ISTEXT(#REF!)),IF($D8=Settings!$A$15,INDEX(Settings!$A$6:$D$15,MATCH($D8,Settings!$A$6:$A$15,0),4),0),0))</f>
        <v>0</v>
      </c>
      <c r="AX8" s="157">
        <f ca="1">IF($A8="","",IF(OR(ISTEXT($F8),ISTEXT(#REF!)),IF($F8=Settings!$A$6,INDEX(Settings!$A$6:$D$15,MATCH($F8,Settings!$A$6:$A$15,0),4),0),0))</f>
        <v>0</v>
      </c>
      <c r="AY8" s="158">
        <f ca="1">IF($A8="","",IF(OR(ISTEXT($F8),ISTEXT(#REF!)),IF($F8=Settings!$A$7,INDEX(Settings!$A$6:$D$15,MATCH($F8,Settings!$A$6:$A$15,0),4),0),0))</f>
        <v>0</v>
      </c>
      <c r="AZ8" s="158">
        <f ca="1">IF($A8="","",IF(OR(ISTEXT($F8),ISTEXT(#REF!)),IF($F8=Settings!$A$8,INDEX(Settings!$A$6:$D$15,MATCH($F8,Settings!$A$6:$A$15,0),4),0),0))</f>
        <v>0</v>
      </c>
      <c r="BA8" s="158">
        <f ca="1">IF($A8="","",IF(OR(ISTEXT($F8),ISTEXT(#REF!)),IF($F8=Settings!$A$9,INDEX(Settings!$A$6:$D$15,MATCH($F8,Settings!$A$6:$A$15,0),4),0),0))</f>
        <v>0</v>
      </c>
      <c r="BB8" s="158">
        <f ca="1">IF($A8="","",IF(OR(ISTEXT($F8),ISTEXT(#REF!)),IF($F8=Settings!$A$10,INDEX(Settings!$A$6:$D$15,MATCH($F8,Settings!$A$6:$A$15,0),4),0),0))</f>
        <v>0</v>
      </c>
      <c r="BC8" s="158">
        <f ca="1">IF($A8="","",IF(OR(ISTEXT($F8),ISTEXT(#REF!)),IF($F8=Settings!$A$11,INDEX(Settings!$A$6:$D$15,MATCH($F8,Settings!$A$6:$A$15,0),4),0),0))</f>
        <v>0</v>
      </c>
      <c r="BD8" s="158">
        <f ca="1">IF($A8="","",IF(OR(ISTEXT($F8),ISTEXT(#REF!)),IF($F8=Settings!$A$12,INDEX(Settings!$A$6:$D$15,MATCH($F8,Settings!$A$6:$A$15,0),4),0),0))</f>
        <v>0</v>
      </c>
      <c r="BE8" s="158">
        <f ca="1">IF($A8="","",IF(OR(ISTEXT($F8),ISTEXT(#REF!)),IF($F8=Settings!$A$13,INDEX(Settings!$A$6:$D$15,MATCH($F8,Settings!$A$6:$A$15,0),4),0),0))</f>
        <v>0</v>
      </c>
      <c r="BF8" s="158">
        <f ca="1">IF($A8="","",IF(OR(ISTEXT($F8),ISTEXT(#REF!)),IF($F8=Settings!$A$14,INDEX(Settings!$A$6:$D$15,MATCH($F8,Settings!$A$6:$A$15,0),4),0),0))</f>
        <v>0</v>
      </c>
      <c r="BG8" s="159">
        <f ca="1">IF($A8="","",IF(OR(ISTEXT($F8),ISTEXT(#REF!)),IF($F8=Settings!$A$15,INDEX(Settings!$A$6:$D$15,MATCH($F8,Settings!$A$6:$A$15,0),4),0),0))</f>
        <v>0</v>
      </c>
      <c r="BH8" s="157">
        <f ca="1">IF($A8="","",IF(OR(ISTEXT($H8),ISTEXT(#REF!)),IF($H8=Settings!$A$6,INDEX(Settings!$A$6:$D$15,MATCH($H8,Settings!$A$6:$A$15,0),4),0),0))</f>
        <v>0</v>
      </c>
      <c r="BI8" s="158">
        <f ca="1">IF($A8="","",IF(OR(ISTEXT($H8),ISTEXT(#REF!)),IF($H8=Settings!$A$7,INDEX(Settings!$A$6:$D$15,MATCH($H8,Settings!$A$6:$A$15,0),4),0),0))</f>
        <v>0</v>
      </c>
      <c r="BJ8" s="158">
        <f ca="1">IF($A8="","",IF(OR(ISTEXT($H8),ISTEXT(#REF!)),IF($H8=Settings!$A$8,INDEX(Settings!$A$6:$D$15,MATCH($H8,Settings!$A$6:$A$15,0),4),0),0))</f>
        <v>0</v>
      </c>
      <c r="BK8" s="158">
        <f ca="1">IF($A8="","",IF(OR(ISTEXT($H8),ISTEXT(#REF!)),IF($H8=Settings!$A$9,INDEX(Settings!$A$6:$D$15,MATCH($H8,Settings!$A$6:$A$15,0),4),0),0))</f>
        <v>0</v>
      </c>
      <c r="BL8" s="158">
        <f ca="1">IF($A8="","",IF(OR(ISTEXT($H8),ISTEXT(#REF!)),IF($H8=Settings!$A$10,INDEX(Settings!$A$6:$D$15,MATCH($H8,Settings!$A$6:$A$15,0),4),0),0))</f>
        <v>0</v>
      </c>
      <c r="BM8" s="158">
        <f ca="1">IF($A8="","",IF(OR(ISTEXT($H8),ISTEXT(#REF!)),IF($H8=Settings!$A$11,INDEX(Settings!$A$6:$D$15,MATCH($H8,Settings!$A$6:$A$15,0),4),0),0))</f>
        <v>0</v>
      </c>
      <c r="BN8" s="158">
        <f ca="1">IF($A8="","",IF(OR(ISTEXT($H8),ISTEXT(#REF!)),IF($H8=Settings!$A$12,INDEX(Settings!$A$6:$D$15,MATCH($H8,Settings!$A$6:$A$15,0),4),0),0))</f>
        <v>0</v>
      </c>
      <c r="BO8" s="158">
        <f ca="1">IF($A8="","",IF(OR(ISTEXT($H8),ISTEXT(#REF!)),IF($H8=Settings!$A$13,INDEX(Settings!$A$6:$D$15,MATCH($H8,Settings!$A$6:$A$15,0),4),0),0))</f>
        <v>0</v>
      </c>
      <c r="BP8" s="158">
        <f ca="1">IF($A8="","",IF(OR(ISTEXT($H8),ISTEXT(#REF!)),IF($H8=Settings!$A$14,INDEX(Settings!$A$6:$D$15,MATCH($H8,Settings!$A$6:$A$15,0),4),0),0))</f>
        <v>0</v>
      </c>
      <c r="BQ8" s="159">
        <f ca="1">IF($A8="","",IF(OR(ISTEXT($H8),ISTEXT(#REF!)),IF($H8=Settings!$A$15,INDEX(Settings!$A$6:$D$15,MATCH($H8,Settings!$A$6:$A$15,0),4),0),0))</f>
        <v>0</v>
      </c>
      <c r="BR8" s="157">
        <f ca="1">IF($A8="","",IF(OR(ISTEXT($J8),ISTEXT(#REF!)),IF($J8=Settings!$A$6,INDEX(Settings!$A$6:$D$15,MATCH($J8,Settings!$A$6:$A$15,0),4),0),0))</f>
        <v>0</v>
      </c>
      <c r="BS8" s="158">
        <f ca="1">IF($A8="","",IF(OR(ISTEXT($J8),ISTEXT(#REF!)),IF($J8=Settings!$A$7,INDEX(Settings!$A$6:$D$15,MATCH($J8,Settings!$A$6:$A$15,0),4),0),0))</f>
        <v>0</v>
      </c>
      <c r="BT8" s="158">
        <f ca="1">IF($A8="","",IF(OR(ISTEXT($J8),ISTEXT(#REF!)),IF($J8=Settings!$A$8,INDEX(Settings!$A$6:$D$15,MATCH($J8,Settings!$A$6:$A$15,0),4),0),0))</f>
        <v>0</v>
      </c>
      <c r="BU8" s="158">
        <f ca="1">IF($A8="","",IF(OR(ISTEXT($J8),ISTEXT(#REF!)),IF($J8=Settings!$A$9,INDEX(Settings!$A$6:$D$15,MATCH($J8,Settings!$A$6:$A$15,0),4),0),0))</f>
        <v>0</v>
      </c>
      <c r="BV8" s="158">
        <f ca="1">IF($A8="","",IF(OR(ISTEXT($J8),ISTEXT(#REF!)),IF($J8=Settings!$A$10,INDEX(Settings!$A$6:$D$15,MATCH($J8,Settings!$A$6:$A$15,0),4),0),0))</f>
        <v>0</v>
      </c>
      <c r="BW8" s="158">
        <f ca="1">IF($A8="","",IF(OR(ISTEXT($J8),ISTEXT(#REF!)),IF($J8=Settings!$A$11,INDEX(Settings!$A$6:$D$15,MATCH($J8,Settings!$A$6:$A$15,0),4),0),0))</f>
        <v>0</v>
      </c>
      <c r="BX8" s="158">
        <f ca="1">IF($A8="","",IF(OR(ISTEXT($J8),ISTEXT(#REF!)),IF($J8=Settings!$A$12,INDEX(Settings!$A$6:$D$15,MATCH($J8,Settings!$A$6:$A$15,0),4),0),0))</f>
        <v>0</v>
      </c>
      <c r="BY8" s="158">
        <f ca="1">IF($A8="","",IF(OR(ISTEXT($J8),ISTEXT(#REF!)),IF($J8=Settings!$A$13,INDEX(Settings!$A$6:$D$15,MATCH($J8,Settings!$A$6:$A$15,0),4),0),0))</f>
        <v>0</v>
      </c>
      <c r="BZ8" s="158">
        <f ca="1">IF($A8="","",IF(OR(ISTEXT($J8),ISTEXT(#REF!)),IF($J8=Settings!$A$14,INDEX(Settings!$A$6:$D$15,MATCH($J8,Settings!$A$6:$A$15,0),4),0),0))</f>
        <v>0</v>
      </c>
      <c r="CA8" s="159">
        <f ca="1">IF($A8="","",IF(OR(ISTEXT($J8),ISTEXT(#REF!)),IF($J8=Settings!$A$15,INDEX(Settings!$A$6:$D$15,MATCH($J8,Settings!$A$6:$A$15,0),4),0),0))</f>
        <v>0</v>
      </c>
      <c r="CB8" s="157">
        <f ca="1">IF($A8="","",IF(OR(ISTEXT($L8),ISTEXT(#REF!)),IF($L8=Settings!$A$6,INDEX(Settings!$A$6:$D$15,MATCH($L8,Settings!$A$6:$A$15,0),4),0),0))</f>
        <v>0</v>
      </c>
      <c r="CC8" s="158">
        <f ca="1">IF($A8="","",IF(OR(ISTEXT($L8),ISTEXT(#REF!)),IF($L8=Settings!$A$7,INDEX(Settings!$A$6:$D$15,MATCH($L8,Settings!$A$6:$A$15,0),4),0),0))</f>
        <v>0</v>
      </c>
      <c r="CD8" s="158">
        <f ca="1">IF($A8="","",IF(OR(ISTEXT($L8),ISTEXT(#REF!)),IF($L8=Settings!$A$8,INDEX(Settings!$A$6:$D$15,MATCH($L8,Settings!$A$6:$A$15,0),4),0),0))</f>
        <v>0</v>
      </c>
      <c r="CE8" s="158">
        <f ca="1">IF($A8="","",IF(OR(ISTEXT($L8),ISTEXT(#REF!)),IF($L8=Settings!$A$9,INDEX(Settings!$A$6:$D$15,MATCH($L8,Settings!$A$6:$A$15,0),4),0),0))</f>
        <v>0</v>
      </c>
      <c r="CF8" s="158">
        <f ca="1">IF($A8="","",IF(OR(ISTEXT($L8),ISTEXT(#REF!)),IF($L8=Settings!$A$10,INDEX(Settings!$A$6:$D$15,MATCH($L8,Settings!$A$6:$A$15,0),4),0),0))</f>
        <v>0</v>
      </c>
      <c r="CG8" s="158">
        <f ca="1">IF($A8="","",IF(OR(ISTEXT($L8),ISTEXT(#REF!)),IF($L8=Settings!$A$11,INDEX(Settings!$A$6:$D$15,MATCH($L8,Settings!$A$6:$A$15,0),4),0),0))</f>
        <v>0</v>
      </c>
      <c r="CH8" s="158">
        <f ca="1">IF($A8="","",IF(OR(ISTEXT($L8),ISTEXT(#REF!)),IF($L8=Settings!$A$12,INDEX(Settings!$A$6:$D$15,MATCH($L8,Settings!$A$6:$A$15,0),4),0),0))</f>
        <v>0</v>
      </c>
      <c r="CI8" s="158">
        <f ca="1">IF($A8="","",IF(OR(ISTEXT($L8),ISTEXT(#REF!)),IF($L8=Settings!$A$13,INDEX(Settings!$A$6:$D$15,MATCH($L8,Settings!$A$6:$A$15,0),4),0),0))</f>
        <v>0</v>
      </c>
      <c r="CJ8" s="158">
        <f ca="1">IF($A8="","",IF(OR(ISTEXT($L8),ISTEXT(#REF!)),IF($L8=Settings!$A$14,INDEX(Settings!$A$6:$D$15,MATCH($L8,Settings!$A$6:$A$15,0),4),0),0))</f>
        <v>0</v>
      </c>
      <c r="CK8" s="159">
        <f ca="1">IF($A8="","",IF(OR(ISTEXT($L8),ISTEXT(#REF!)),IF($L8=Settings!$A$15,INDEX(Settings!$A$6:$D$15,MATCH($L8,Settings!$A$6:$A$15,0),4),0),0))</f>
        <v>0</v>
      </c>
      <c r="CL8" s="157">
        <f ca="1">IF($A8="","",IF(OR(ISTEXT($N8),ISTEXT(#REF!)),IF($N8=Settings!$A$6,INDEX(Settings!$A$6:$D$15,MATCH($N8,Settings!$A$6:$A$15,0),4),0),0))</f>
        <v>0</v>
      </c>
      <c r="CM8" s="158">
        <f ca="1">IF($A8="","",IF(OR(ISTEXT($N8),ISTEXT(#REF!)),IF($N8=Settings!$A$7,INDEX(Settings!$A$6:$D$15,MATCH($N8,Settings!$A$6:$A$15,0),4),0),0))</f>
        <v>0</v>
      </c>
      <c r="CN8" s="158">
        <f ca="1">IF($A8="","",IF(OR(ISTEXT($N8),ISTEXT(#REF!)),IF($N8=Settings!$A$8,INDEX(Settings!$A$6:$D$15,MATCH($N8,Settings!$A$6:$A$15,0),4),0),0))</f>
        <v>0</v>
      </c>
      <c r="CO8" s="158">
        <f ca="1">IF($A8="","",IF(OR(ISTEXT($N8),ISTEXT(#REF!)),IF($N8=Settings!$A$9,INDEX(Settings!$A$6:$D$15,MATCH($N8,Settings!$A$6:$A$15,0),4),0),0))</f>
        <v>0</v>
      </c>
      <c r="CP8" s="158">
        <f ca="1">IF($A8="","",IF(OR(ISTEXT($N8),ISTEXT(#REF!)),IF($N8=Settings!$A$10,INDEX(Settings!$A$6:$D$15,MATCH($N8,Settings!$A$6:$A$15,0),4),0),0))</f>
        <v>0</v>
      </c>
      <c r="CQ8" s="158">
        <f ca="1">IF($A8="","",IF(OR(ISTEXT($N8),ISTEXT(#REF!)),IF($N8=Settings!$A$11,INDEX(Settings!$A$6:$D$15,MATCH($N8,Settings!$A$6:$A$15,0),4),0),0))</f>
        <v>0</v>
      </c>
      <c r="CR8" s="158">
        <f ca="1">IF($A8="","",IF(OR(ISTEXT($N8),ISTEXT(#REF!)),IF($N8=Settings!$A$12,INDEX(Settings!$A$6:$D$15,MATCH($N8,Settings!$A$6:$A$15,0),4),0),0))</f>
        <v>0</v>
      </c>
      <c r="CS8" s="158">
        <f ca="1">IF($A8="","",IF(OR(ISTEXT($N8),ISTEXT(#REF!)),IF($N8=Settings!$A$13,INDEX(Settings!$A$6:$D$15,MATCH($N8,Settings!$A$6:$A$15,0),4),0),0))</f>
        <v>0</v>
      </c>
      <c r="CT8" s="158">
        <f ca="1">IF($A8="","",IF(OR(ISTEXT($N8),ISTEXT(#REF!)),IF($N8=Settings!$A$14,INDEX(Settings!$A$6:$D$15,MATCH($N8,Settings!$A$6:$A$15,0),4),0),0))</f>
        <v>0</v>
      </c>
      <c r="CU8" s="158">
        <f ca="1">IF($A8="","",IF(OR(ISTEXT($N8),ISTEXT(#REF!)),IF($N8=Settings!$A$15,INDEX(Settings!$A$6:$D$15,MATCH($N8,Settings!$A$6:$A$15,0),4),0),0))</f>
        <v>0</v>
      </c>
      <c r="CV8" s="160">
        <f t="shared" si="1"/>
        <v>0</v>
      </c>
      <c r="CW8" s="160">
        <f t="shared" si="2"/>
        <v>1.3333333333333355</v>
      </c>
      <c r="CX8" s="161">
        <f ca="1">(($CV8+$CW8)*1440)/60-'Employee Register'!$C8</f>
        <v>2.0000000000000497</v>
      </c>
      <c r="CY8" s="162">
        <f ca="1">((($CW8)*1440)/60)*'Employee Register'!$E8</f>
        <v>320.00000000000051</v>
      </c>
      <c r="CZ8" s="163">
        <f ca="1">$CX8*'Employee Register'!$F8</f>
        <v>30.000000000000746</v>
      </c>
      <c r="DA8" s="164">
        <f t="shared" si="3"/>
        <v>30.000000000000746</v>
      </c>
      <c r="DB8" s="157">
        <f t="shared" si="5"/>
        <v>0</v>
      </c>
      <c r="DC8" s="159">
        <f ca="1">$DB8*'Employee Register'!$E8</f>
        <v>0</v>
      </c>
      <c r="DD8" s="157">
        <f t="shared" si="6"/>
        <v>0</v>
      </c>
      <c r="DE8" s="159">
        <f ca="1">$DD8*'Employee Register'!$G8</f>
        <v>0</v>
      </c>
      <c r="DF8" s="157">
        <f t="shared" si="7"/>
        <v>0</v>
      </c>
      <c r="DG8" s="159">
        <f ca="1">$DF8*'Employee Register'!$E8</f>
        <v>0</v>
      </c>
      <c r="DH8" s="157">
        <f t="shared" si="8"/>
        <v>0</v>
      </c>
      <c r="DI8" s="159">
        <f ca="1">$DH8*'Employee Register'!$E8</f>
        <v>0</v>
      </c>
      <c r="DJ8" s="157">
        <f t="shared" si="9"/>
        <v>0</v>
      </c>
      <c r="DK8" s="159">
        <f ca="1">$DJ8*'Employee Register'!$E8</f>
        <v>0</v>
      </c>
      <c r="DL8" s="157">
        <f t="shared" si="10"/>
        <v>0</v>
      </c>
      <c r="DM8" s="159">
        <f ca="1">$DL8*'Employee Register'!$E8</f>
        <v>0</v>
      </c>
      <c r="DN8" s="157">
        <f t="shared" si="11"/>
        <v>0</v>
      </c>
      <c r="DO8" s="159">
        <f ca="1">$DN8*'Employee Register'!$E8</f>
        <v>0</v>
      </c>
      <c r="DP8" s="157">
        <f t="shared" si="12"/>
        <v>0</v>
      </c>
      <c r="DQ8" s="159">
        <f ca="1">$DP8*'Employee Register'!$E8</f>
        <v>0</v>
      </c>
      <c r="DR8" s="157">
        <f t="shared" si="13"/>
        <v>0</v>
      </c>
      <c r="DS8" s="159">
        <f ca="1">$DR8*'Employee Register'!$E8</f>
        <v>0</v>
      </c>
      <c r="DT8" s="157">
        <f t="shared" si="14"/>
        <v>0</v>
      </c>
      <c r="DU8" s="159">
        <f ca="1">$DT8*'Employee Register'!$E8</f>
        <v>0</v>
      </c>
      <c r="DV8" s="165">
        <f ca="1">IF('Employee Register'!$B8=0,0,IF(OR(ISBLANK($B8),ISTEXT($B8)),0,IF(VALUE($B8)&gt;=0,1,0)))</f>
        <v>1</v>
      </c>
      <c r="DW8" s="166">
        <f ca="1">IF('Employee Register'!$B8=0,0,IF(OR(ISBLANK($D8),ISTEXT($D8)),0,IF(VALUE($D8)&gt;=0,1,0)))</f>
        <v>1</v>
      </c>
      <c r="DX8" s="166">
        <f ca="1">IF('Employee Register'!$B8=0,0,IF(OR(ISBLANK($F8),ISTEXT($F8)),0,IF(VALUE($F8)&gt;=0,1,0)))</f>
        <v>1</v>
      </c>
      <c r="DY8" s="166">
        <f ca="1">IF('Employee Register'!$B8=0,0,IF(OR(ISBLANK($H8),ISTEXT($H8)),0,IF(VALUE($H8)&gt;=0,1,0)))</f>
        <v>1</v>
      </c>
      <c r="DZ8" s="166">
        <f ca="1">IF('Employee Register'!$B8=0,0,IF(OR(ISBLANK($J8),ISTEXT($J8)),0,IF(VALUE($J8)&gt;=0,1,0)))</f>
        <v>0</v>
      </c>
      <c r="EA8" s="166">
        <f ca="1">IF('Employee Register'!$B8=0,0,IF(OR(ISBLANK($L8),ISTEXT($L8)),0,IF(VALUE($L8)&gt;=0,1,0)))</f>
        <v>0</v>
      </c>
      <c r="EB8" s="167">
        <f ca="1">IF('Employee Register'!$B8=0,0,IF(OR(ISBLANK($N8),ISTEXT($N8)),0,IF(VALUE($N8)&gt;=0,1,0)))</f>
        <v>0</v>
      </c>
    </row>
    <row r="9" spans="1:132">
      <c r="A9" s="70" t="str">
        <f ca="1">IF('Employee Register'!B9=0,"",'Employee Register'!B9)</f>
        <v>Nina Simon</v>
      </c>
      <c r="B9" s="46" t="s">
        <v>3</v>
      </c>
      <c r="C9" s="47" t="s">
        <v>3</v>
      </c>
      <c r="D9" s="46"/>
      <c r="E9" s="47"/>
      <c r="F9" s="46"/>
      <c r="G9" s="47"/>
      <c r="H9" s="46"/>
      <c r="I9" s="47"/>
      <c r="J9" s="46"/>
      <c r="K9" s="47"/>
      <c r="L9" s="104"/>
      <c r="M9" s="105"/>
      <c r="N9" s="104"/>
      <c r="O9" s="106"/>
      <c r="P9" s="100">
        <f t="shared" si="4"/>
        <v>0</v>
      </c>
      <c r="Q9" s="101">
        <f t="shared" si="0"/>
        <v>1.6666666666666665</v>
      </c>
      <c r="R9" s="69" t="str">
        <f ca="1">IF(ISBLANK('Employee Register'!$B9),"",INDEX('Employee Register'!$A$6:$D$55,MATCH($A9,'Employee Register'!$B$6:$B$55,0),4))</f>
        <v>Lobby/Reception</v>
      </c>
      <c r="S9" s="21"/>
      <c r="T9" s="21"/>
      <c r="AC9" s="66">
        <f ca="1">ROUND(($P9*1440)/60,2)-'Employee Register'!$C9</f>
        <v>-40</v>
      </c>
      <c r="AD9" s="157">
        <f ca="1">IF($A9="","",IF(OR(ISTEXT($B9),ISTEXT(#REF!)),IF($B9=Settings!$A$6,INDEX(Settings!$A$6:$D$15,MATCH($B9,Settings!$A$6:$A$15,0),4),0),0))</f>
        <v>0</v>
      </c>
      <c r="AE9" s="158">
        <f ca="1">IF($A9="","",IF(OR(ISTEXT($B9),ISTEXT(#REF!)),IF($B9=Settings!$A$7,INDEX(Settings!$A$6:$D$15,MATCH($B9,Settings!$A$6:$A$15,0),4),0),0))</f>
        <v>0</v>
      </c>
      <c r="AF9" s="158">
        <f ca="1">IF($A9="","",IF(OR(ISTEXT($B9),ISTEXT(#REF!)),IF($B9=Settings!$A$8,INDEX(Settings!$A$6:$D$15,MATCH($B9,Settings!$A$6:$A$15,0),4),0),0))</f>
        <v>0</v>
      </c>
      <c r="AG9" s="158">
        <f ca="1">IF($A9="","",IF(OR(ISTEXT($B9),ISTEXT(#REF!)),IF($B9=Settings!$A$9,INDEX(Settings!$A$6:$D$15,MATCH($B9,Settings!$A$6:$A$15,0),4),0),0))</f>
        <v>0</v>
      </c>
      <c r="AH9" s="158">
        <f ca="1">IF($A9="","",IF(OR(ISTEXT($B9),ISTEXT(#REF!)),IF($B9=Settings!$A$10,INDEX(Settings!$A$6:$D$15,MATCH($B9,Settings!$A$6:$A$15,0),4),0),0))</f>
        <v>0</v>
      </c>
      <c r="AI9" s="158">
        <f ca="1">IF($A9="","",IF(OR(ISTEXT($B9),ISTEXT(#REF!)),IF($B9=Settings!$A$11,INDEX(Settings!$A$6:$D$15,MATCH($B9,Settings!$A$6:$A$15,0),4),0),0))</f>
        <v>0</v>
      </c>
      <c r="AJ9" s="158">
        <f ca="1">IF($A9="","",IF(OR(ISTEXT($B9),ISTEXT(#REF!)),IF($B9=Settings!$A$12,INDEX(Settings!$A$6:$D$15,MATCH($B9,Settings!$A$6:$A$15,0),4),0),0))</f>
        <v>0</v>
      </c>
      <c r="AK9" s="158">
        <f ca="1">IF($A9="","",IF(OR(ISTEXT($B9),ISTEXT(#REF!)),IF($B9=Settings!$A$13,INDEX(Settings!$A$6:$D$15,MATCH($B9,Settings!$A$6:$A$15,0),4),0),0))</f>
        <v>0</v>
      </c>
      <c r="AL9" s="158">
        <f ca="1">IF($A9="","",IF(OR(ISTEXT($B9),ISTEXT(#REF!)),IF($B9=Settings!$A$14,INDEX(Settings!$A$6:$D$15,MATCH($B9,Settings!$A$6:$A$15,0),4),0),0))</f>
        <v>0</v>
      </c>
      <c r="AM9" s="159">
        <f ca="1">IF($A9="","",IF(OR(ISTEXT($B9),ISTEXT(#REF!)),IF($B9=Settings!$A$15,INDEX(Settings!$A$6:$D$15,MATCH($B9,Settings!$A$6:$A$15,0),4),0),0))</f>
        <v>0</v>
      </c>
      <c r="AN9" s="157">
        <f ca="1">IF($A9="","",IF(OR(ISTEXT($D9),ISTEXT(#REF!)),IF($D9=Settings!$A$6,INDEX(Settings!$A$6:$D$15,MATCH($D9,Settings!$A$6:$A$15,0),4),0),0))</f>
        <v>0</v>
      </c>
      <c r="AO9" s="158">
        <f ca="1">IF($A9="","",IF(OR(ISTEXT($D9),ISTEXT(#REF!)),IF($D9=Settings!$A$7,INDEX(Settings!$A$6:$D$15,MATCH($D9,Settings!$A$6:$A$15,0),4),0),0))</f>
        <v>0</v>
      </c>
      <c r="AP9" s="158">
        <f ca="1">IF($A9="","",IF(OR(ISTEXT($D9),ISTEXT(#REF!)),IF($D9=Settings!$A$8,INDEX(Settings!$A$6:$D$15,MATCH($D9,Settings!$A$6:$A$15,0),4),0),0))</f>
        <v>0</v>
      </c>
      <c r="AQ9" s="158">
        <f ca="1">IF($A9="","",IF(OR(ISTEXT($D9),ISTEXT(#REF!)),IF($D9=Settings!$A$9,INDEX(Settings!$A$6:$D$15,MATCH($D9,Settings!$A$6:$A$15,0),4),0),0))</f>
        <v>0</v>
      </c>
      <c r="AR9" s="158">
        <f ca="1">IF($A9="","",IF(OR(ISTEXT($D9),ISTEXT(#REF!)),IF($D9=Settings!$A$10,INDEX(Settings!$A$6:$D$15,MATCH($D9,Settings!$A$6:$A$15,0),4),0),0))</f>
        <v>0</v>
      </c>
      <c r="AS9" s="158">
        <f ca="1">IF($A9="","",IF(OR(ISTEXT($D9),ISTEXT(#REF!)),IF($D9=Settings!$A$11,INDEX(Settings!$A$6:$D$15,MATCH($D9,Settings!$A$6:$A$15,0),4),0),0))</f>
        <v>0</v>
      </c>
      <c r="AT9" s="158">
        <f ca="1">IF($A9="","",IF(OR(ISTEXT($D9),ISTEXT(#REF!)),IF($D9=Settings!$A$12,INDEX(Settings!$A$6:$D$15,MATCH($D9,Settings!$A$6:$A$15,0),4),0),0))</f>
        <v>0</v>
      </c>
      <c r="AU9" s="158">
        <f ca="1">IF($A9="","",IF(OR(ISTEXT($D9),ISTEXT(#REF!)),IF($D9=Settings!$A$13,INDEX(Settings!$A$6:$D$15,MATCH($D9,Settings!$A$6:$A$15,0),4),0),0))</f>
        <v>0</v>
      </c>
      <c r="AV9" s="158">
        <f ca="1">IF($A9="","",IF(OR(ISTEXT($D9),ISTEXT(#REF!)),IF($D9=Settings!$A$14,INDEX(Settings!$A$6:$D$15,MATCH($D9,Settings!$A$6:$A$15,0),4),0),0))</f>
        <v>0</v>
      </c>
      <c r="AW9" s="159">
        <f ca="1">IF($A9="","",IF(OR(ISTEXT($D9),ISTEXT(#REF!)),IF($D9=Settings!$A$15,INDEX(Settings!$A$6:$D$15,MATCH($D9,Settings!$A$6:$A$15,0),4),0),0))</f>
        <v>0</v>
      </c>
      <c r="AX9" s="157">
        <f ca="1">IF($A9="","",IF(OR(ISTEXT($F9),ISTEXT(#REF!)),IF($F9=Settings!$A$6,INDEX(Settings!$A$6:$D$15,MATCH($F9,Settings!$A$6:$A$15,0),4),0),0))</f>
        <v>0</v>
      </c>
      <c r="AY9" s="158">
        <f ca="1">IF($A9="","",IF(OR(ISTEXT($F9),ISTEXT(#REF!)),IF($F9=Settings!$A$7,INDEX(Settings!$A$6:$D$15,MATCH($F9,Settings!$A$6:$A$15,0),4),0),0))</f>
        <v>0</v>
      </c>
      <c r="AZ9" s="158">
        <f ca="1">IF($A9="","",IF(OR(ISTEXT($F9),ISTEXT(#REF!)),IF($F9=Settings!$A$8,INDEX(Settings!$A$6:$D$15,MATCH($F9,Settings!$A$6:$A$15,0),4),0),0))</f>
        <v>0</v>
      </c>
      <c r="BA9" s="158">
        <f ca="1">IF($A9="","",IF(OR(ISTEXT($F9),ISTEXT(#REF!)),IF($F9=Settings!$A$9,INDEX(Settings!$A$6:$D$15,MATCH($F9,Settings!$A$6:$A$15,0),4),0),0))</f>
        <v>0</v>
      </c>
      <c r="BB9" s="158">
        <f ca="1">IF($A9="","",IF(OR(ISTEXT($F9),ISTEXT(#REF!)),IF($F9=Settings!$A$10,INDEX(Settings!$A$6:$D$15,MATCH($F9,Settings!$A$6:$A$15,0),4),0),0))</f>
        <v>0</v>
      </c>
      <c r="BC9" s="158">
        <f ca="1">IF($A9="","",IF(OR(ISTEXT($F9),ISTEXT(#REF!)),IF($F9=Settings!$A$11,INDEX(Settings!$A$6:$D$15,MATCH($F9,Settings!$A$6:$A$15,0),4),0),0))</f>
        <v>0</v>
      </c>
      <c r="BD9" s="158">
        <f ca="1">IF($A9="","",IF(OR(ISTEXT($F9),ISTEXT(#REF!)),IF($F9=Settings!$A$12,INDEX(Settings!$A$6:$D$15,MATCH($F9,Settings!$A$6:$A$15,0),4),0),0))</f>
        <v>0</v>
      </c>
      <c r="BE9" s="158">
        <f ca="1">IF($A9="","",IF(OR(ISTEXT($F9),ISTEXT(#REF!)),IF($F9=Settings!$A$13,INDEX(Settings!$A$6:$D$15,MATCH($F9,Settings!$A$6:$A$15,0),4),0),0))</f>
        <v>0</v>
      </c>
      <c r="BF9" s="158">
        <f ca="1">IF($A9="","",IF(OR(ISTEXT($F9),ISTEXT(#REF!)),IF($F9=Settings!$A$14,INDEX(Settings!$A$6:$D$15,MATCH($F9,Settings!$A$6:$A$15,0),4),0),0))</f>
        <v>0</v>
      </c>
      <c r="BG9" s="159">
        <f ca="1">IF($A9="","",IF(OR(ISTEXT($F9),ISTEXT(#REF!)),IF($F9=Settings!$A$15,INDEX(Settings!$A$6:$D$15,MATCH($F9,Settings!$A$6:$A$15,0),4),0),0))</f>
        <v>0</v>
      </c>
      <c r="BH9" s="157">
        <f ca="1">IF($A9="","",IF(OR(ISTEXT($H9),ISTEXT(#REF!)),IF($H9=Settings!$A$6,INDEX(Settings!$A$6:$D$15,MATCH($H9,Settings!$A$6:$A$15,0),4),0),0))</f>
        <v>0</v>
      </c>
      <c r="BI9" s="158">
        <f ca="1">IF($A9="","",IF(OR(ISTEXT($H9),ISTEXT(#REF!)),IF($H9=Settings!$A$7,INDEX(Settings!$A$6:$D$15,MATCH($H9,Settings!$A$6:$A$15,0),4),0),0))</f>
        <v>0</v>
      </c>
      <c r="BJ9" s="158">
        <f ca="1">IF($A9="","",IF(OR(ISTEXT($H9),ISTEXT(#REF!)),IF($H9=Settings!$A$8,INDEX(Settings!$A$6:$D$15,MATCH($H9,Settings!$A$6:$A$15,0),4),0),0))</f>
        <v>0</v>
      </c>
      <c r="BK9" s="158">
        <f ca="1">IF($A9="","",IF(OR(ISTEXT($H9),ISTEXT(#REF!)),IF($H9=Settings!$A$9,INDEX(Settings!$A$6:$D$15,MATCH($H9,Settings!$A$6:$A$15,0),4),0),0))</f>
        <v>0</v>
      </c>
      <c r="BL9" s="158">
        <f ca="1">IF($A9="","",IF(OR(ISTEXT($H9),ISTEXT(#REF!)),IF($H9=Settings!$A$10,INDEX(Settings!$A$6:$D$15,MATCH($H9,Settings!$A$6:$A$15,0),4),0),0))</f>
        <v>0</v>
      </c>
      <c r="BM9" s="158">
        <f ca="1">IF($A9="","",IF(OR(ISTEXT($H9),ISTEXT(#REF!)),IF($H9=Settings!$A$11,INDEX(Settings!$A$6:$D$15,MATCH($H9,Settings!$A$6:$A$15,0),4),0),0))</f>
        <v>0</v>
      </c>
      <c r="BN9" s="158">
        <f ca="1">IF($A9="","",IF(OR(ISTEXT($H9),ISTEXT(#REF!)),IF($H9=Settings!$A$12,INDEX(Settings!$A$6:$D$15,MATCH($H9,Settings!$A$6:$A$15,0),4),0),0))</f>
        <v>0</v>
      </c>
      <c r="BO9" s="158">
        <f ca="1">IF($A9="","",IF(OR(ISTEXT($H9),ISTEXT(#REF!)),IF($H9=Settings!$A$13,INDEX(Settings!$A$6:$D$15,MATCH($H9,Settings!$A$6:$A$15,0),4),0),0))</f>
        <v>0</v>
      </c>
      <c r="BP9" s="158">
        <f ca="1">IF($A9="","",IF(OR(ISTEXT($H9),ISTEXT(#REF!)),IF($H9=Settings!$A$14,INDEX(Settings!$A$6:$D$15,MATCH($H9,Settings!$A$6:$A$15,0),4),0),0))</f>
        <v>0</v>
      </c>
      <c r="BQ9" s="159">
        <f ca="1">IF($A9="","",IF(OR(ISTEXT($H9),ISTEXT(#REF!)),IF($H9=Settings!$A$15,INDEX(Settings!$A$6:$D$15,MATCH($H9,Settings!$A$6:$A$15,0),4),0),0))</f>
        <v>0</v>
      </c>
      <c r="BR9" s="157">
        <f ca="1">IF($A9="","",IF(OR(ISTEXT($J9),ISTEXT(#REF!)),IF($J9=Settings!$A$6,INDEX(Settings!$A$6:$D$15,MATCH($J9,Settings!$A$6:$A$15,0),4),0),0))</f>
        <v>0</v>
      </c>
      <c r="BS9" s="158">
        <f ca="1">IF($A9="","",IF(OR(ISTEXT($J9),ISTEXT(#REF!)),IF($J9=Settings!$A$7,INDEX(Settings!$A$6:$D$15,MATCH($J9,Settings!$A$6:$A$15,0),4),0),0))</f>
        <v>0</v>
      </c>
      <c r="BT9" s="158">
        <f ca="1">IF($A9="","",IF(OR(ISTEXT($J9),ISTEXT(#REF!)),IF($J9=Settings!$A$8,INDEX(Settings!$A$6:$D$15,MATCH($J9,Settings!$A$6:$A$15,0),4),0),0))</f>
        <v>0</v>
      </c>
      <c r="BU9" s="158">
        <f ca="1">IF($A9="","",IF(OR(ISTEXT($J9),ISTEXT(#REF!)),IF($J9=Settings!$A$9,INDEX(Settings!$A$6:$D$15,MATCH($J9,Settings!$A$6:$A$15,0),4),0),0))</f>
        <v>0</v>
      </c>
      <c r="BV9" s="158">
        <f ca="1">IF($A9="","",IF(OR(ISTEXT($J9),ISTEXT(#REF!)),IF($J9=Settings!$A$10,INDEX(Settings!$A$6:$D$15,MATCH($J9,Settings!$A$6:$A$15,0),4),0),0))</f>
        <v>0</v>
      </c>
      <c r="BW9" s="158">
        <f ca="1">IF($A9="","",IF(OR(ISTEXT($J9),ISTEXT(#REF!)),IF($J9=Settings!$A$11,INDEX(Settings!$A$6:$D$15,MATCH($J9,Settings!$A$6:$A$15,0),4),0),0))</f>
        <v>0</v>
      </c>
      <c r="BX9" s="158">
        <f ca="1">IF($A9="","",IF(OR(ISTEXT($J9),ISTEXT(#REF!)),IF($J9=Settings!$A$12,INDEX(Settings!$A$6:$D$15,MATCH($J9,Settings!$A$6:$A$15,0),4),0),0))</f>
        <v>0</v>
      </c>
      <c r="BY9" s="158">
        <f ca="1">IF($A9="","",IF(OR(ISTEXT($J9),ISTEXT(#REF!)),IF($J9=Settings!$A$13,INDEX(Settings!$A$6:$D$15,MATCH($J9,Settings!$A$6:$A$15,0),4),0),0))</f>
        <v>0</v>
      </c>
      <c r="BZ9" s="158">
        <f ca="1">IF($A9="","",IF(OR(ISTEXT($J9),ISTEXT(#REF!)),IF($J9=Settings!$A$14,INDEX(Settings!$A$6:$D$15,MATCH($J9,Settings!$A$6:$A$15,0),4),0),0))</f>
        <v>0</v>
      </c>
      <c r="CA9" s="159">
        <f ca="1">IF($A9="","",IF(OR(ISTEXT($J9),ISTEXT(#REF!)),IF($J9=Settings!$A$15,INDEX(Settings!$A$6:$D$15,MATCH($J9,Settings!$A$6:$A$15,0),4),0),0))</f>
        <v>0</v>
      </c>
      <c r="CB9" s="157">
        <f ca="1">IF($A9="","",IF(OR(ISTEXT($L9),ISTEXT(#REF!)),IF($L9=Settings!$A$6,INDEX(Settings!$A$6:$D$15,MATCH($L9,Settings!$A$6:$A$15,0),4),0),0))</f>
        <v>0</v>
      </c>
      <c r="CC9" s="158">
        <f ca="1">IF($A9="","",IF(OR(ISTEXT($L9),ISTEXT(#REF!)),IF($L9=Settings!$A$7,INDEX(Settings!$A$6:$D$15,MATCH($L9,Settings!$A$6:$A$15,0),4),0),0))</f>
        <v>0</v>
      </c>
      <c r="CD9" s="158">
        <f ca="1">IF($A9="","",IF(OR(ISTEXT($L9),ISTEXT(#REF!)),IF($L9=Settings!$A$8,INDEX(Settings!$A$6:$D$15,MATCH($L9,Settings!$A$6:$A$15,0),4),0),0))</f>
        <v>0</v>
      </c>
      <c r="CE9" s="158">
        <f ca="1">IF($A9="","",IF(OR(ISTEXT($L9),ISTEXT(#REF!)),IF($L9=Settings!$A$9,INDEX(Settings!$A$6:$D$15,MATCH($L9,Settings!$A$6:$A$15,0),4),0),0))</f>
        <v>0</v>
      </c>
      <c r="CF9" s="158">
        <f ca="1">IF($A9="","",IF(OR(ISTEXT($L9),ISTEXT(#REF!)),IF($L9=Settings!$A$10,INDEX(Settings!$A$6:$D$15,MATCH($L9,Settings!$A$6:$A$15,0),4),0),0))</f>
        <v>0</v>
      </c>
      <c r="CG9" s="158">
        <f ca="1">IF($A9="","",IF(OR(ISTEXT($L9),ISTEXT(#REF!)),IF($L9=Settings!$A$11,INDEX(Settings!$A$6:$D$15,MATCH($L9,Settings!$A$6:$A$15,0),4),0),0))</f>
        <v>0</v>
      </c>
      <c r="CH9" s="158">
        <f ca="1">IF($A9="","",IF(OR(ISTEXT($L9),ISTEXT(#REF!)),IF($L9=Settings!$A$12,INDEX(Settings!$A$6:$D$15,MATCH($L9,Settings!$A$6:$A$15,0),4),0),0))</f>
        <v>0</v>
      </c>
      <c r="CI9" s="158">
        <f ca="1">IF($A9="","",IF(OR(ISTEXT($L9),ISTEXT(#REF!)),IF($L9=Settings!$A$13,INDEX(Settings!$A$6:$D$15,MATCH($L9,Settings!$A$6:$A$15,0),4),0),0))</f>
        <v>0</v>
      </c>
      <c r="CJ9" s="158">
        <f ca="1">IF($A9="","",IF(OR(ISTEXT($L9),ISTEXT(#REF!)),IF($L9=Settings!$A$14,INDEX(Settings!$A$6:$D$15,MATCH($L9,Settings!$A$6:$A$15,0),4),0),0))</f>
        <v>0</v>
      </c>
      <c r="CK9" s="159">
        <f ca="1">IF($A9="","",IF(OR(ISTEXT($L9),ISTEXT(#REF!)),IF($L9=Settings!$A$15,INDEX(Settings!$A$6:$D$15,MATCH($L9,Settings!$A$6:$A$15,0),4),0),0))</f>
        <v>0</v>
      </c>
      <c r="CL9" s="157">
        <f ca="1">IF($A9="","",IF(OR(ISTEXT($N9),ISTEXT(#REF!)),IF($N9=Settings!$A$6,INDEX(Settings!$A$6:$D$15,MATCH($N9,Settings!$A$6:$A$15,0),4),0),0))</f>
        <v>0</v>
      </c>
      <c r="CM9" s="158">
        <f ca="1">IF($A9="","",IF(OR(ISTEXT($N9),ISTEXT(#REF!)),IF($N9=Settings!$A$7,INDEX(Settings!$A$6:$D$15,MATCH($N9,Settings!$A$6:$A$15,0),4),0),0))</f>
        <v>0</v>
      </c>
      <c r="CN9" s="158">
        <f ca="1">IF($A9="","",IF(OR(ISTEXT($N9),ISTEXT(#REF!)),IF($N9=Settings!$A$8,INDEX(Settings!$A$6:$D$15,MATCH($N9,Settings!$A$6:$A$15,0),4),0),0))</f>
        <v>0</v>
      </c>
      <c r="CO9" s="158">
        <f ca="1">IF($A9="","",IF(OR(ISTEXT($N9),ISTEXT(#REF!)),IF($N9=Settings!$A$9,INDEX(Settings!$A$6:$D$15,MATCH($N9,Settings!$A$6:$A$15,0),4),0),0))</f>
        <v>0</v>
      </c>
      <c r="CP9" s="158">
        <f ca="1">IF($A9="","",IF(OR(ISTEXT($N9),ISTEXT(#REF!)),IF($N9=Settings!$A$10,INDEX(Settings!$A$6:$D$15,MATCH($N9,Settings!$A$6:$A$15,0),4),0),0))</f>
        <v>0</v>
      </c>
      <c r="CQ9" s="158">
        <f ca="1">IF($A9="","",IF(OR(ISTEXT($N9),ISTEXT(#REF!)),IF($N9=Settings!$A$11,INDEX(Settings!$A$6:$D$15,MATCH($N9,Settings!$A$6:$A$15,0),4),0),0))</f>
        <v>0</v>
      </c>
      <c r="CR9" s="158">
        <f ca="1">IF($A9="","",IF(OR(ISTEXT($N9),ISTEXT(#REF!)),IF($N9=Settings!$A$12,INDEX(Settings!$A$6:$D$15,MATCH($N9,Settings!$A$6:$A$15,0),4),0),0))</f>
        <v>0</v>
      </c>
      <c r="CS9" s="158">
        <f ca="1">IF($A9="","",IF(OR(ISTEXT($N9),ISTEXT(#REF!)),IF($N9=Settings!$A$13,INDEX(Settings!$A$6:$D$15,MATCH($N9,Settings!$A$6:$A$15,0),4),0),0))</f>
        <v>0</v>
      </c>
      <c r="CT9" s="158">
        <f ca="1">IF($A9="","",IF(OR(ISTEXT($N9),ISTEXT(#REF!)),IF($N9=Settings!$A$14,INDEX(Settings!$A$6:$D$15,MATCH($N9,Settings!$A$6:$A$15,0),4),0),0))</f>
        <v>0</v>
      </c>
      <c r="CU9" s="158">
        <f ca="1">IF($A9="","",IF(OR(ISTEXT($N9),ISTEXT(#REF!)),IF($N9=Settings!$A$15,INDEX(Settings!$A$6:$D$15,MATCH($N9,Settings!$A$6:$A$15,0),4),0),0))</f>
        <v>0</v>
      </c>
      <c r="CV9" s="160">
        <f t="shared" si="1"/>
        <v>0</v>
      </c>
      <c r="CW9" s="160">
        <f t="shared" si="2"/>
        <v>0</v>
      </c>
      <c r="CX9" s="161">
        <f ca="1">(($CV9+$CW9)*1440)/60-'Employee Register'!$C9</f>
        <v>-40</v>
      </c>
      <c r="CY9" s="162">
        <f ca="1">((($CW9)*1440)/60)*'Employee Register'!$E9</f>
        <v>0</v>
      </c>
      <c r="CZ9" s="163">
        <f ca="1">$CX9*'Employee Register'!$F9</f>
        <v>-600</v>
      </c>
      <c r="DA9" s="164">
        <f t="shared" si="3"/>
        <v>0</v>
      </c>
      <c r="DB9" s="157">
        <f t="shared" si="5"/>
        <v>0</v>
      </c>
      <c r="DC9" s="159">
        <f ca="1">$DB9*'Employee Register'!$E9</f>
        <v>0</v>
      </c>
      <c r="DD9" s="157">
        <f t="shared" si="6"/>
        <v>0</v>
      </c>
      <c r="DE9" s="159">
        <f ca="1">$DD9*'Employee Register'!$G9</f>
        <v>0</v>
      </c>
      <c r="DF9" s="157">
        <f t="shared" si="7"/>
        <v>0</v>
      </c>
      <c r="DG9" s="159">
        <f ca="1">$DF9*'Employee Register'!$E9</f>
        <v>0</v>
      </c>
      <c r="DH9" s="157">
        <f t="shared" si="8"/>
        <v>0</v>
      </c>
      <c r="DI9" s="159">
        <f ca="1">$DH9*'Employee Register'!$E9</f>
        <v>0</v>
      </c>
      <c r="DJ9" s="157">
        <f t="shared" si="9"/>
        <v>0</v>
      </c>
      <c r="DK9" s="159">
        <f ca="1">$DJ9*'Employee Register'!$E9</f>
        <v>0</v>
      </c>
      <c r="DL9" s="157">
        <f t="shared" si="10"/>
        <v>0</v>
      </c>
      <c r="DM9" s="159">
        <f ca="1">$DL9*'Employee Register'!$E9</f>
        <v>0</v>
      </c>
      <c r="DN9" s="157">
        <f t="shared" si="11"/>
        <v>0</v>
      </c>
      <c r="DO9" s="159">
        <f ca="1">$DN9*'Employee Register'!$E9</f>
        <v>0</v>
      </c>
      <c r="DP9" s="157">
        <f t="shared" si="12"/>
        <v>0</v>
      </c>
      <c r="DQ9" s="159">
        <f ca="1">$DP9*'Employee Register'!$E9</f>
        <v>0</v>
      </c>
      <c r="DR9" s="157">
        <f t="shared" si="13"/>
        <v>0</v>
      </c>
      <c r="DS9" s="159">
        <f ca="1">$DR9*'Employee Register'!$E9</f>
        <v>0</v>
      </c>
      <c r="DT9" s="157">
        <f t="shared" si="14"/>
        <v>0</v>
      </c>
      <c r="DU9" s="159">
        <f ca="1">$DT9*'Employee Register'!$E9</f>
        <v>0</v>
      </c>
      <c r="DV9" s="165">
        <f ca="1">IF('Employee Register'!$B9=0,0,IF(OR(ISBLANK($B9),ISTEXT($B9)),0,IF(VALUE($B9)&gt;=0,1,0)))</f>
        <v>0</v>
      </c>
      <c r="DW9" s="166">
        <f ca="1">IF('Employee Register'!$B9=0,0,IF(OR(ISBLANK($D9),ISTEXT($D9)),0,IF(VALUE($D9)&gt;=0,1,0)))</f>
        <v>0</v>
      </c>
      <c r="DX9" s="166">
        <f ca="1">IF('Employee Register'!$B9=0,0,IF(OR(ISBLANK($F9),ISTEXT($F9)),0,IF(VALUE($F9)&gt;=0,1,0)))</f>
        <v>0</v>
      </c>
      <c r="DY9" s="166">
        <f ca="1">IF('Employee Register'!$B9=0,0,IF(OR(ISBLANK($H9),ISTEXT($H9)),0,IF(VALUE($H9)&gt;=0,1,0)))</f>
        <v>0</v>
      </c>
      <c r="DZ9" s="166">
        <f ca="1">IF('Employee Register'!$B9=0,0,IF(OR(ISBLANK($J9),ISTEXT($J9)),0,IF(VALUE($J9)&gt;=0,1,0)))</f>
        <v>0</v>
      </c>
      <c r="EA9" s="166">
        <f ca="1">IF('Employee Register'!$B9=0,0,IF(OR(ISBLANK($L9),ISTEXT($L9)),0,IF(VALUE($L9)&gt;=0,1,0)))</f>
        <v>0</v>
      </c>
      <c r="EB9" s="167">
        <f ca="1">IF('Employee Register'!$B9=0,0,IF(OR(ISBLANK($N9),ISTEXT($N9)),0,IF(VALUE($N9)&gt;=0,1,0)))</f>
        <v>0</v>
      </c>
    </row>
    <row r="10" spans="1:132">
      <c r="A10" s="70" t="str">
        <f ca="1">IF('Employee Register'!B10=0,"",'Employee Register'!B10)</f>
        <v/>
      </c>
      <c r="B10" s="46"/>
      <c r="C10" s="47"/>
      <c r="D10" s="46"/>
      <c r="E10" s="47"/>
      <c r="F10" s="46"/>
      <c r="G10" s="47"/>
      <c r="H10" s="46"/>
      <c r="I10" s="47"/>
      <c r="J10" s="46"/>
      <c r="K10" s="47"/>
      <c r="L10" s="104"/>
      <c r="M10" s="105"/>
      <c r="N10" s="104"/>
      <c r="O10" s="106"/>
      <c r="P10" s="100">
        <f t="shared" si="4"/>
        <v>0</v>
      </c>
      <c r="Q10" s="101">
        <f t="shared" si="0"/>
        <v>0</v>
      </c>
      <c r="R10" s="69" t="str">
        <f ca="1">IF(ISBLANK('Employee Register'!$B10),"",INDEX('Employee Register'!$A$6:$D$55,MATCH($A10,'Employee Register'!$B$6:$B$55,0),4))</f>
        <v/>
      </c>
      <c r="AC10" s="66">
        <f ca="1">ROUND(($P10*1440)/60,2)-'Employee Register'!$C10</f>
        <v>0</v>
      </c>
      <c r="AD10" s="157" t="str">
        <f ca="1">IF($A10="","",IF(OR(ISTEXT($B10),ISTEXT(#REF!)),IF($B10=Settings!$A$6,INDEX(Settings!$A$6:$D$15,MATCH($B10,Settings!$A$6:$A$15,0),4),0),0))</f>
        <v/>
      </c>
      <c r="AE10" s="158" t="str">
        <f ca="1">IF($A10="","",IF(OR(ISTEXT($B10),ISTEXT(#REF!)),IF($B10=Settings!$A$7,INDEX(Settings!$A$6:$D$15,MATCH($B10,Settings!$A$6:$A$15,0),4),0),0))</f>
        <v/>
      </c>
      <c r="AF10" s="158" t="str">
        <f ca="1">IF($A10="","",IF(OR(ISTEXT($B10),ISTEXT(#REF!)),IF($B10=Settings!$A$8,INDEX(Settings!$A$6:$D$15,MATCH($B10,Settings!$A$6:$A$15,0),4),0),0))</f>
        <v/>
      </c>
      <c r="AG10" s="158" t="str">
        <f ca="1">IF($A10="","",IF(OR(ISTEXT($B10),ISTEXT(#REF!)),IF($B10=Settings!$A$9,INDEX(Settings!$A$6:$D$15,MATCH($B10,Settings!$A$6:$A$15,0),4),0),0))</f>
        <v/>
      </c>
      <c r="AH10" s="158" t="str">
        <f ca="1">IF($A10="","",IF(OR(ISTEXT($B10),ISTEXT(#REF!)),IF($B10=Settings!$A$10,INDEX(Settings!$A$6:$D$15,MATCH($B10,Settings!$A$6:$A$15,0),4),0),0))</f>
        <v/>
      </c>
      <c r="AI10" s="158" t="str">
        <f ca="1">IF($A10="","",IF(OR(ISTEXT($B10),ISTEXT(#REF!)),IF($B10=Settings!$A$11,INDEX(Settings!$A$6:$D$15,MATCH($B10,Settings!$A$6:$A$15,0),4),0),0))</f>
        <v/>
      </c>
      <c r="AJ10" s="158" t="str">
        <f ca="1">IF($A10="","",IF(OR(ISTEXT($B10),ISTEXT(#REF!)),IF($B10=Settings!$A$12,INDEX(Settings!$A$6:$D$15,MATCH($B10,Settings!$A$6:$A$15,0),4),0),0))</f>
        <v/>
      </c>
      <c r="AK10" s="158" t="str">
        <f ca="1">IF($A10="","",IF(OR(ISTEXT($B10),ISTEXT(#REF!)),IF($B10=Settings!$A$13,INDEX(Settings!$A$6:$D$15,MATCH($B10,Settings!$A$6:$A$15,0),4),0),0))</f>
        <v/>
      </c>
      <c r="AL10" s="158" t="str">
        <f ca="1">IF($A10="","",IF(OR(ISTEXT($B10),ISTEXT(#REF!)),IF($B10=Settings!$A$14,INDEX(Settings!$A$6:$D$15,MATCH($B10,Settings!$A$6:$A$15,0),4),0),0))</f>
        <v/>
      </c>
      <c r="AM10" s="159" t="str">
        <f ca="1">IF($A10="","",IF(OR(ISTEXT($B10),ISTEXT(#REF!)),IF($B10=Settings!$A$15,INDEX(Settings!$A$6:$D$15,MATCH($B10,Settings!$A$6:$A$15,0),4),0),0))</f>
        <v/>
      </c>
      <c r="AN10" s="157" t="str">
        <f ca="1">IF($A10="","",IF(OR(ISTEXT($D10),ISTEXT(#REF!)),IF($D10=Settings!$A$6,INDEX(Settings!$A$6:$D$15,MATCH($D10,Settings!$A$6:$A$15,0),4),0),0))</f>
        <v/>
      </c>
      <c r="AO10" s="158" t="str">
        <f ca="1">IF($A10="","",IF(OR(ISTEXT($D10),ISTEXT(#REF!)),IF($D10=Settings!$A$7,INDEX(Settings!$A$6:$D$15,MATCH($D10,Settings!$A$6:$A$15,0),4),0),0))</f>
        <v/>
      </c>
      <c r="AP10" s="158" t="str">
        <f ca="1">IF($A10="","",IF(OR(ISTEXT($D10),ISTEXT(#REF!)),IF($D10=Settings!$A$8,INDEX(Settings!$A$6:$D$15,MATCH($D10,Settings!$A$6:$A$15,0),4),0),0))</f>
        <v/>
      </c>
      <c r="AQ10" s="158" t="str">
        <f ca="1">IF($A10="","",IF(OR(ISTEXT($D10),ISTEXT(#REF!)),IF($D10=Settings!$A$9,INDEX(Settings!$A$6:$D$15,MATCH($D10,Settings!$A$6:$A$15,0),4),0),0))</f>
        <v/>
      </c>
      <c r="AR10" s="158" t="str">
        <f ca="1">IF($A10="","",IF(OR(ISTEXT($D10),ISTEXT(#REF!)),IF($D10=Settings!$A$10,INDEX(Settings!$A$6:$D$15,MATCH($D10,Settings!$A$6:$A$15,0),4),0),0))</f>
        <v/>
      </c>
      <c r="AS10" s="158" t="str">
        <f ca="1">IF($A10="","",IF(OR(ISTEXT($D10),ISTEXT(#REF!)),IF($D10=Settings!$A$11,INDEX(Settings!$A$6:$D$15,MATCH($D10,Settings!$A$6:$A$15,0),4),0),0))</f>
        <v/>
      </c>
      <c r="AT10" s="158" t="str">
        <f ca="1">IF($A10="","",IF(OR(ISTEXT($D10),ISTEXT(#REF!)),IF($D10=Settings!$A$12,INDEX(Settings!$A$6:$D$15,MATCH($D10,Settings!$A$6:$A$15,0),4),0),0))</f>
        <v/>
      </c>
      <c r="AU10" s="158" t="str">
        <f ca="1">IF($A10="","",IF(OR(ISTEXT($D10),ISTEXT(#REF!)),IF($D10=Settings!$A$13,INDEX(Settings!$A$6:$D$15,MATCH($D10,Settings!$A$6:$A$15,0),4),0),0))</f>
        <v/>
      </c>
      <c r="AV10" s="158" t="str">
        <f ca="1">IF($A10="","",IF(OR(ISTEXT($D10),ISTEXT(#REF!)),IF($D10=Settings!$A$14,INDEX(Settings!$A$6:$D$15,MATCH($D10,Settings!$A$6:$A$15,0),4),0),0))</f>
        <v/>
      </c>
      <c r="AW10" s="159" t="str">
        <f ca="1">IF($A10="","",IF(OR(ISTEXT($D10),ISTEXT(#REF!)),IF($D10=Settings!$A$15,INDEX(Settings!$A$6:$D$15,MATCH($D10,Settings!$A$6:$A$15,0),4),0),0))</f>
        <v/>
      </c>
      <c r="AX10" s="157" t="str">
        <f ca="1">IF($A10="","",IF(OR(ISTEXT($F10),ISTEXT(#REF!)),IF($F10=Settings!$A$6,INDEX(Settings!$A$6:$D$15,MATCH($F10,Settings!$A$6:$A$15,0),4),0),0))</f>
        <v/>
      </c>
      <c r="AY10" s="158" t="str">
        <f ca="1">IF($A10="","",IF(OR(ISTEXT($F10),ISTEXT(#REF!)),IF($F10=Settings!$A$7,INDEX(Settings!$A$6:$D$15,MATCH($F10,Settings!$A$6:$A$15,0),4),0),0))</f>
        <v/>
      </c>
      <c r="AZ10" s="158" t="str">
        <f ca="1">IF($A10="","",IF(OR(ISTEXT($F10),ISTEXT(#REF!)),IF($F10=Settings!$A$8,INDEX(Settings!$A$6:$D$15,MATCH($F10,Settings!$A$6:$A$15,0),4),0),0))</f>
        <v/>
      </c>
      <c r="BA10" s="158" t="str">
        <f ca="1">IF($A10="","",IF(OR(ISTEXT($F10),ISTEXT(#REF!)),IF($F10=Settings!$A$9,INDEX(Settings!$A$6:$D$15,MATCH($F10,Settings!$A$6:$A$15,0),4),0),0))</f>
        <v/>
      </c>
      <c r="BB10" s="158" t="str">
        <f ca="1">IF($A10="","",IF(OR(ISTEXT($F10),ISTEXT(#REF!)),IF($F10=Settings!$A$10,INDEX(Settings!$A$6:$D$15,MATCH($F10,Settings!$A$6:$A$15,0),4),0),0))</f>
        <v/>
      </c>
      <c r="BC10" s="158" t="str">
        <f ca="1">IF($A10="","",IF(OR(ISTEXT($F10),ISTEXT(#REF!)),IF($F10=Settings!$A$11,INDEX(Settings!$A$6:$D$15,MATCH($F10,Settings!$A$6:$A$15,0),4),0),0))</f>
        <v/>
      </c>
      <c r="BD10" s="158" t="str">
        <f ca="1">IF($A10="","",IF(OR(ISTEXT($F10),ISTEXT(#REF!)),IF($F10=Settings!$A$12,INDEX(Settings!$A$6:$D$15,MATCH($F10,Settings!$A$6:$A$15,0),4),0),0))</f>
        <v/>
      </c>
      <c r="BE10" s="158" t="str">
        <f ca="1">IF($A10="","",IF(OR(ISTEXT($F10),ISTEXT(#REF!)),IF($F10=Settings!$A$13,INDEX(Settings!$A$6:$D$15,MATCH($F10,Settings!$A$6:$A$15,0),4),0),0))</f>
        <v/>
      </c>
      <c r="BF10" s="158" t="str">
        <f ca="1">IF($A10="","",IF(OR(ISTEXT($F10),ISTEXT(#REF!)),IF($F10=Settings!$A$14,INDEX(Settings!$A$6:$D$15,MATCH($F10,Settings!$A$6:$A$15,0),4),0),0))</f>
        <v/>
      </c>
      <c r="BG10" s="159" t="str">
        <f ca="1">IF($A10="","",IF(OR(ISTEXT($F10),ISTEXT(#REF!)),IF($F10=Settings!$A$15,INDEX(Settings!$A$6:$D$15,MATCH($F10,Settings!$A$6:$A$15,0),4),0),0))</f>
        <v/>
      </c>
      <c r="BH10" s="157" t="str">
        <f ca="1">IF($A10="","",IF(OR(ISTEXT($H10),ISTEXT(#REF!)),IF($H10=Settings!$A$6,INDEX(Settings!$A$6:$D$15,MATCH($H10,Settings!$A$6:$A$15,0),4),0),0))</f>
        <v/>
      </c>
      <c r="BI10" s="158" t="str">
        <f ca="1">IF($A10="","",IF(OR(ISTEXT($H10),ISTEXT(#REF!)),IF($H10=Settings!$A$7,INDEX(Settings!$A$6:$D$15,MATCH($H10,Settings!$A$6:$A$15,0),4),0),0))</f>
        <v/>
      </c>
      <c r="BJ10" s="158" t="str">
        <f ca="1">IF($A10="","",IF(OR(ISTEXT($H10),ISTEXT(#REF!)),IF($H10=Settings!$A$8,INDEX(Settings!$A$6:$D$15,MATCH($H10,Settings!$A$6:$A$15,0),4),0),0))</f>
        <v/>
      </c>
      <c r="BK10" s="158" t="str">
        <f ca="1">IF($A10="","",IF(OR(ISTEXT($H10),ISTEXT(#REF!)),IF($H10=Settings!$A$9,INDEX(Settings!$A$6:$D$15,MATCH($H10,Settings!$A$6:$A$15,0),4),0),0))</f>
        <v/>
      </c>
      <c r="BL10" s="158" t="str">
        <f ca="1">IF($A10="","",IF(OR(ISTEXT($H10),ISTEXT(#REF!)),IF($H10=Settings!$A$10,INDEX(Settings!$A$6:$D$15,MATCH($H10,Settings!$A$6:$A$15,0),4),0),0))</f>
        <v/>
      </c>
      <c r="BM10" s="158" t="str">
        <f ca="1">IF($A10="","",IF(OR(ISTEXT($H10),ISTEXT(#REF!)),IF($H10=Settings!$A$11,INDEX(Settings!$A$6:$D$15,MATCH($H10,Settings!$A$6:$A$15,0),4),0),0))</f>
        <v/>
      </c>
      <c r="BN10" s="158" t="str">
        <f ca="1">IF($A10="","",IF(OR(ISTEXT($H10),ISTEXT(#REF!)),IF($H10=Settings!$A$12,INDEX(Settings!$A$6:$D$15,MATCH($H10,Settings!$A$6:$A$15,0),4),0),0))</f>
        <v/>
      </c>
      <c r="BO10" s="158" t="str">
        <f ca="1">IF($A10="","",IF(OR(ISTEXT($H10),ISTEXT(#REF!)),IF($H10=Settings!$A$13,INDEX(Settings!$A$6:$D$15,MATCH($H10,Settings!$A$6:$A$15,0),4),0),0))</f>
        <v/>
      </c>
      <c r="BP10" s="158" t="str">
        <f ca="1">IF($A10="","",IF(OR(ISTEXT($H10),ISTEXT(#REF!)),IF($H10=Settings!$A$14,INDEX(Settings!$A$6:$D$15,MATCH($H10,Settings!$A$6:$A$15,0),4),0),0))</f>
        <v/>
      </c>
      <c r="BQ10" s="159" t="str">
        <f ca="1">IF($A10="","",IF(OR(ISTEXT($H10),ISTEXT(#REF!)),IF($H10=Settings!$A$15,INDEX(Settings!$A$6:$D$15,MATCH($H10,Settings!$A$6:$A$15,0),4),0),0))</f>
        <v/>
      </c>
      <c r="BR10" s="157" t="str">
        <f ca="1">IF($A10="","",IF(OR(ISTEXT($J10),ISTEXT(#REF!)),IF($J10=Settings!$A$6,INDEX(Settings!$A$6:$D$15,MATCH($J10,Settings!$A$6:$A$15,0),4),0),0))</f>
        <v/>
      </c>
      <c r="BS10" s="158" t="str">
        <f ca="1">IF($A10="","",IF(OR(ISTEXT($J10),ISTEXT(#REF!)),IF($J10=Settings!$A$7,INDEX(Settings!$A$6:$D$15,MATCH($J10,Settings!$A$6:$A$15,0),4),0),0))</f>
        <v/>
      </c>
      <c r="BT10" s="158" t="str">
        <f ca="1">IF($A10="","",IF(OR(ISTEXT($J10),ISTEXT(#REF!)),IF($J10=Settings!$A$8,INDEX(Settings!$A$6:$D$15,MATCH($J10,Settings!$A$6:$A$15,0),4),0),0))</f>
        <v/>
      </c>
      <c r="BU10" s="158" t="str">
        <f ca="1">IF($A10="","",IF(OR(ISTEXT($J10),ISTEXT(#REF!)),IF($J10=Settings!$A$9,INDEX(Settings!$A$6:$D$15,MATCH($J10,Settings!$A$6:$A$15,0),4),0),0))</f>
        <v/>
      </c>
      <c r="BV10" s="158" t="str">
        <f ca="1">IF($A10="","",IF(OR(ISTEXT($J10),ISTEXT(#REF!)),IF($J10=Settings!$A$10,INDEX(Settings!$A$6:$D$15,MATCH($J10,Settings!$A$6:$A$15,0),4),0),0))</f>
        <v/>
      </c>
      <c r="BW10" s="158" t="str">
        <f ca="1">IF($A10="","",IF(OR(ISTEXT($J10),ISTEXT(#REF!)),IF($J10=Settings!$A$11,INDEX(Settings!$A$6:$D$15,MATCH($J10,Settings!$A$6:$A$15,0),4),0),0))</f>
        <v/>
      </c>
      <c r="BX10" s="158" t="str">
        <f ca="1">IF($A10="","",IF(OR(ISTEXT($J10),ISTEXT(#REF!)),IF($J10=Settings!$A$12,INDEX(Settings!$A$6:$D$15,MATCH($J10,Settings!$A$6:$A$15,0),4),0),0))</f>
        <v/>
      </c>
      <c r="BY10" s="158" t="str">
        <f ca="1">IF($A10="","",IF(OR(ISTEXT($J10),ISTEXT(#REF!)),IF($J10=Settings!$A$13,INDEX(Settings!$A$6:$D$15,MATCH($J10,Settings!$A$6:$A$15,0),4),0),0))</f>
        <v/>
      </c>
      <c r="BZ10" s="158" t="str">
        <f ca="1">IF($A10="","",IF(OR(ISTEXT($J10),ISTEXT(#REF!)),IF($J10=Settings!$A$14,INDEX(Settings!$A$6:$D$15,MATCH($J10,Settings!$A$6:$A$15,0),4),0),0))</f>
        <v/>
      </c>
      <c r="CA10" s="159" t="str">
        <f ca="1">IF($A10="","",IF(OR(ISTEXT($J10),ISTEXT(#REF!)),IF($J10=Settings!$A$15,INDEX(Settings!$A$6:$D$15,MATCH($J10,Settings!$A$6:$A$15,0),4),0),0))</f>
        <v/>
      </c>
      <c r="CB10" s="157" t="str">
        <f ca="1">IF($A10="","",IF(OR(ISTEXT($L10),ISTEXT(#REF!)),IF($L10=Settings!$A$6,INDEX(Settings!$A$6:$D$15,MATCH($L10,Settings!$A$6:$A$15,0),4),0),0))</f>
        <v/>
      </c>
      <c r="CC10" s="158" t="str">
        <f ca="1">IF($A10="","",IF(OR(ISTEXT($L10),ISTEXT(#REF!)),IF($L10=Settings!$A$7,INDEX(Settings!$A$6:$D$15,MATCH($L10,Settings!$A$6:$A$15,0),4),0),0))</f>
        <v/>
      </c>
      <c r="CD10" s="158" t="str">
        <f ca="1">IF($A10="","",IF(OR(ISTEXT($L10),ISTEXT(#REF!)),IF($L10=Settings!$A$8,INDEX(Settings!$A$6:$D$15,MATCH($L10,Settings!$A$6:$A$15,0),4),0),0))</f>
        <v/>
      </c>
      <c r="CE10" s="158" t="str">
        <f ca="1">IF($A10="","",IF(OR(ISTEXT($L10),ISTEXT(#REF!)),IF($L10=Settings!$A$9,INDEX(Settings!$A$6:$D$15,MATCH($L10,Settings!$A$6:$A$15,0),4),0),0))</f>
        <v/>
      </c>
      <c r="CF10" s="158" t="str">
        <f ca="1">IF($A10="","",IF(OR(ISTEXT($L10),ISTEXT(#REF!)),IF($L10=Settings!$A$10,INDEX(Settings!$A$6:$D$15,MATCH($L10,Settings!$A$6:$A$15,0),4),0),0))</f>
        <v/>
      </c>
      <c r="CG10" s="158" t="str">
        <f ca="1">IF($A10="","",IF(OR(ISTEXT($L10),ISTEXT(#REF!)),IF($L10=Settings!$A$11,INDEX(Settings!$A$6:$D$15,MATCH($L10,Settings!$A$6:$A$15,0),4),0),0))</f>
        <v/>
      </c>
      <c r="CH10" s="158" t="str">
        <f ca="1">IF($A10="","",IF(OR(ISTEXT($L10),ISTEXT(#REF!)),IF($L10=Settings!$A$12,INDEX(Settings!$A$6:$D$15,MATCH($L10,Settings!$A$6:$A$15,0),4),0),0))</f>
        <v/>
      </c>
      <c r="CI10" s="158" t="str">
        <f ca="1">IF($A10="","",IF(OR(ISTEXT($L10),ISTEXT(#REF!)),IF($L10=Settings!$A$13,INDEX(Settings!$A$6:$D$15,MATCH($L10,Settings!$A$6:$A$15,0),4),0),0))</f>
        <v/>
      </c>
      <c r="CJ10" s="158" t="str">
        <f ca="1">IF($A10="","",IF(OR(ISTEXT($L10),ISTEXT(#REF!)),IF($L10=Settings!$A$14,INDEX(Settings!$A$6:$D$15,MATCH($L10,Settings!$A$6:$A$15,0),4),0),0))</f>
        <v/>
      </c>
      <c r="CK10" s="159" t="str">
        <f ca="1">IF($A10="","",IF(OR(ISTEXT($L10),ISTEXT(#REF!)),IF($L10=Settings!$A$15,INDEX(Settings!$A$6:$D$15,MATCH($L10,Settings!$A$6:$A$15,0),4),0),0))</f>
        <v/>
      </c>
      <c r="CL10" s="157" t="str">
        <f ca="1">IF($A10="","",IF(OR(ISTEXT($N10),ISTEXT(#REF!)),IF($N10=Settings!$A$6,INDEX(Settings!$A$6:$D$15,MATCH($N10,Settings!$A$6:$A$15,0),4),0),0))</f>
        <v/>
      </c>
      <c r="CM10" s="158" t="str">
        <f ca="1">IF($A10="","",IF(OR(ISTEXT($N10),ISTEXT(#REF!)),IF($N10=Settings!$A$7,INDEX(Settings!$A$6:$D$15,MATCH($N10,Settings!$A$6:$A$15,0),4),0),0))</f>
        <v/>
      </c>
      <c r="CN10" s="158" t="str">
        <f ca="1">IF($A10="","",IF(OR(ISTEXT($N10),ISTEXT(#REF!)),IF($N10=Settings!$A$8,INDEX(Settings!$A$6:$D$15,MATCH($N10,Settings!$A$6:$A$15,0),4),0),0))</f>
        <v/>
      </c>
      <c r="CO10" s="158" t="str">
        <f ca="1">IF($A10="","",IF(OR(ISTEXT($N10),ISTEXT(#REF!)),IF($N10=Settings!$A$9,INDEX(Settings!$A$6:$D$15,MATCH($N10,Settings!$A$6:$A$15,0),4),0),0))</f>
        <v/>
      </c>
      <c r="CP10" s="158" t="str">
        <f ca="1">IF($A10="","",IF(OR(ISTEXT($N10),ISTEXT(#REF!)),IF($N10=Settings!$A$10,INDEX(Settings!$A$6:$D$15,MATCH($N10,Settings!$A$6:$A$15,0),4),0),0))</f>
        <v/>
      </c>
      <c r="CQ10" s="158" t="str">
        <f ca="1">IF($A10="","",IF(OR(ISTEXT($N10),ISTEXT(#REF!)),IF($N10=Settings!$A$11,INDEX(Settings!$A$6:$D$15,MATCH($N10,Settings!$A$6:$A$15,0),4),0),0))</f>
        <v/>
      </c>
      <c r="CR10" s="158" t="str">
        <f ca="1">IF($A10="","",IF(OR(ISTEXT($N10),ISTEXT(#REF!)),IF($N10=Settings!$A$12,INDEX(Settings!$A$6:$D$15,MATCH($N10,Settings!$A$6:$A$15,0),4),0),0))</f>
        <v/>
      </c>
      <c r="CS10" s="158" t="str">
        <f ca="1">IF($A10="","",IF(OR(ISTEXT($N10),ISTEXT(#REF!)),IF($N10=Settings!$A$13,INDEX(Settings!$A$6:$D$15,MATCH($N10,Settings!$A$6:$A$15,0),4),0),0))</f>
        <v/>
      </c>
      <c r="CT10" s="158" t="str">
        <f ca="1">IF($A10="","",IF(OR(ISTEXT($N10),ISTEXT(#REF!)),IF($N10=Settings!$A$14,INDEX(Settings!$A$6:$D$15,MATCH($N10,Settings!$A$6:$A$15,0),4),0),0))</f>
        <v/>
      </c>
      <c r="CU10" s="158" t="str">
        <f ca="1">IF($A10="","",IF(OR(ISTEXT($N10),ISTEXT(#REF!)),IF($N10=Settings!$A$15,INDEX(Settings!$A$6:$D$15,MATCH($N10,Settings!$A$6:$A$15,0),4),0),0))</f>
        <v/>
      </c>
      <c r="CV10" s="160">
        <f t="shared" si="1"/>
        <v>0</v>
      </c>
      <c r="CW10" s="160">
        <f t="shared" si="2"/>
        <v>0</v>
      </c>
      <c r="CX10" s="161">
        <f ca="1">(($CV10+$CW10)*1440)/60-'Employee Register'!$C10</f>
        <v>0</v>
      </c>
      <c r="CY10" s="162">
        <f ca="1">((($CW10)*1440)/60)*'Employee Register'!$E10</f>
        <v>0</v>
      </c>
      <c r="CZ10" s="163">
        <f ca="1">$CX10*'Employee Register'!$F10</f>
        <v>0</v>
      </c>
      <c r="DA10" s="164">
        <f t="shared" si="3"/>
        <v>0</v>
      </c>
      <c r="DB10" s="157">
        <f t="shared" si="5"/>
        <v>0</v>
      </c>
      <c r="DC10" s="159">
        <f ca="1">$DB10*'Employee Register'!$E10</f>
        <v>0</v>
      </c>
      <c r="DD10" s="157">
        <f t="shared" si="6"/>
        <v>0</v>
      </c>
      <c r="DE10" s="159">
        <f ca="1">$DD10*'Employee Register'!$G10</f>
        <v>0</v>
      </c>
      <c r="DF10" s="157">
        <f t="shared" si="7"/>
        <v>0</v>
      </c>
      <c r="DG10" s="159">
        <f ca="1">$DF10*'Employee Register'!$E10</f>
        <v>0</v>
      </c>
      <c r="DH10" s="157">
        <f t="shared" si="8"/>
        <v>0</v>
      </c>
      <c r="DI10" s="159">
        <f ca="1">$DH10*'Employee Register'!$E10</f>
        <v>0</v>
      </c>
      <c r="DJ10" s="157">
        <f t="shared" si="9"/>
        <v>0</v>
      </c>
      <c r="DK10" s="159">
        <f ca="1">$DJ10*'Employee Register'!$E10</f>
        <v>0</v>
      </c>
      <c r="DL10" s="157">
        <f t="shared" si="10"/>
        <v>0</v>
      </c>
      <c r="DM10" s="159">
        <f ca="1">$DL10*'Employee Register'!$E10</f>
        <v>0</v>
      </c>
      <c r="DN10" s="157">
        <f t="shared" si="11"/>
        <v>0</v>
      </c>
      <c r="DO10" s="159">
        <f ca="1">$DN10*'Employee Register'!$E10</f>
        <v>0</v>
      </c>
      <c r="DP10" s="157">
        <f t="shared" si="12"/>
        <v>0</v>
      </c>
      <c r="DQ10" s="159">
        <f ca="1">$DP10*'Employee Register'!$E10</f>
        <v>0</v>
      </c>
      <c r="DR10" s="157">
        <f t="shared" si="13"/>
        <v>0</v>
      </c>
      <c r="DS10" s="159">
        <f ca="1">$DR10*'Employee Register'!$E10</f>
        <v>0</v>
      </c>
      <c r="DT10" s="157">
        <f t="shared" si="14"/>
        <v>0</v>
      </c>
      <c r="DU10" s="159">
        <f ca="1">$DT10*'Employee Register'!$E10</f>
        <v>0</v>
      </c>
      <c r="DV10" s="165">
        <f ca="1">IF('Employee Register'!$B10=0,0,IF(OR(ISBLANK($B10),ISTEXT($B10)),0,IF(VALUE($B10)&gt;=0,1,0)))</f>
        <v>0</v>
      </c>
      <c r="DW10" s="166">
        <f ca="1">IF('Employee Register'!$B10=0,0,IF(OR(ISBLANK($D10),ISTEXT($D10)),0,IF(VALUE($D10)&gt;=0,1,0)))</f>
        <v>0</v>
      </c>
      <c r="DX10" s="166">
        <f ca="1">IF('Employee Register'!$B10=0,0,IF(OR(ISBLANK($F10),ISTEXT($F10)),0,IF(VALUE($F10)&gt;=0,1,0)))</f>
        <v>0</v>
      </c>
      <c r="DY10" s="166">
        <f ca="1">IF('Employee Register'!$B10=0,0,IF(OR(ISBLANK($H10),ISTEXT($H10)),0,IF(VALUE($H10)&gt;=0,1,0)))</f>
        <v>0</v>
      </c>
      <c r="DZ10" s="166">
        <f ca="1">IF('Employee Register'!$B10=0,0,IF(OR(ISBLANK($J10),ISTEXT($J10)),0,IF(VALUE($J10)&gt;=0,1,0)))</f>
        <v>0</v>
      </c>
      <c r="EA10" s="166">
        <f ca="1">IF('Employee Register'!$B10=0,0,IF(OR(ISBLANK($L10),ISTEXT($L10)),0,IF(VALUE($L10)&gt;=0,1,0)))</f>
        <v>0</v>
      </c>
      <c r="EB10" s="167">
        <f ca="1">IF('Employee Register'!$B10=0,0,IF(OR(ISBLANK($N10),ISTEXT($N10)),0,IF(VALUE($N10)&gt;=0,1,0)))</f>
        <v>0</v>
      </c>
    </row>
    <row r="11" spans="1:132">
      <c r="A11" s="70" t="str">
        <f ca="1">IF('Employee Register'!B11=0,"",'Employee Register'!B11)</f>
        <v/>
      </c>
      <c r="B11" s="46"/>
      <c r="C11" s="47"/>
      <c r="D11" s="46"/>
      <c r="E11" s="47"/>
      <c r="F11" s="46"/>
      <c r="G11" s="47"/>
      <c r="H11" s="46"/>
      <c r="I11" s="47"/>
      <c r="J11" s="46"/>
      <c r="K11" s="47"/>
      <c r="L11" s="104"/>
      <c r="M11" s="105"/>
      <c r="N11" s="104"/>
      <c r="O11" s="106"/>
      <c r="P11" s="100">
        <f t="shared" si="4"/>
        <v>0</v>
      </c>
      <c r="Q11" s="101">
        <f t="shared" si="0"/>
        <v>0</v>
      </c>
      <c r="R11" s="69" t="str">
        <f ca="1">IF(ISBLANK('Employee Register'!$B11),"",INDEX('Employee Register'!$A$6:$D$55,MATCH($A11,'Employee Register'!$B$6:$B$55,0),4))</f>
        <v/>
      </c>
      <c r="AC11" s="66">
        <f ca="1">ROUND(($P11*1440)/60,2)-'Employee Register'!$C11</f>
        <v>0</v>
      </c>
      <c r="AD11" s="157" t="str">
        <f ca="1">IF($A11="","",IF(OR(ISTEXT($B11),ISTEXT(#REF!)),IF($B11=Settings!$A$6,INDEX(Settings!$A$6:$D$15,MATCH($B11,Settings!$A$6:$A$15,0),4),0),0))</f>
        <v/>
      </c>
      <c r="AE11" s="158" t="str">
        <f ca="1">IF($A11="","",IF(OR(ISTEXT($B11),ISTEXT(#REF!)),IF($B11=Settings!$A$7,INDEX(Settings!$A$6:$D$15,MATCH($B11,Settings!$A$6:$A$15,0),4),0),0))</f>
        <v/>
      </c>
      <c r="AF11" s="158" t="str">
        <f ca="1">IF($A11="","",IF(OR(ISTEXT($B11),ISTEXT(#REF!)),IF($B11=Settings!$A$8,INDEX(Settings!$A$6:$D$15,MATCH($B11,Settings!$A$6:$A$15,0),4),0),0))</f>
        <v/>
      </c>
      <c r="AG11" s="158" t="str">
        <f ca="1">IF($A11="","",IF(OR(ISTEXT($B11),ISTEXT(#REF!)),IF($B11=Settings!$A$9,INDEX(Settings!$A$6:$D$15,MATCH($B11,Settings!$A$6:$A$15,0),4),0),0))</f>
        <v/>
      </c>
      <c r="AH11" s="158" t="str">
        <f ca="1">IF($A11="","",IF(OR(ISTEXT($B11),ISTEXT(#REF!)),IF($B11=Settings!$A$10,INDEX(Settings!$A$6:$D$15,MATCH($B11,Settings!$A$6:$A$15,0),4),0),0))</f>
        <v/>
      </c>
      <c r="AI11" s="158" t="str">
        <f ca="1">IF($A11="","",IF(OR(ISTEXT($B11),ISTEXT(#REF!)),IF($B11=Settings!$A$11,INDEX(Settings!$A$6:$D$15,MATCH($B11,Settings!$A$6:$A$15,0),4),0),0))</f>
        <v/>
      </c>
      <c r="AJ11" s="158" t="str">
        <f ca="1">IF($A11="","",IF(OR(ISTEXT($B11),ISTEXT(#REF!)),IF($B11=Settings!$A$12,INDEX(Settings!$A$6:$D$15,MATCH($B11,Settings!$A$6:$A$15,0),4),0),0))</f>
        <v/>
      </c>
      <c r="AK11" s="158" t="str">
        <f ca="1">IF($A11="","",IF(OR(ISTEXT($B11),ISTEXT(#REF!)),IF($B11=Settings!$A$13,INDEX(Settings!$A$6:$D$15,MATCH($B11,Settings!$A$6:$A$15,0),4),0),0))</f>
        <v/>
      </c>
      <c r="AL11" s="158" t="str">
        <f ca="1">IF($A11="","",IF(OR(ISTEXT($B11),ISTEXT(#REF!)),IF($B11=Settings!$A$14,INDEX(Settings!$A$6:$D$15,MATCH($B11,Settings!$A$6:$A$15,0),4),0),0))</f>
        <v/>
      </c>
      <c r="AM11" s="159" t="str">
        <f ca="1">IF($A11="","",IF(OR(ISTEXT($B11),ISTEXT(#REF!)),IF($B11=Settings!$A$15,INDEX(Settings!$A$6:$D$15,MATCH($B11,Settings!$A$6:$A$15,0),4),0),0))</f>
        <v/>
      </c>
      <c r="AN11" s="157" t="str">
        <f ca="1">IF($A11="","",IF(OR(ISTEXT($D11),ISTEXT(#REF!)),IF($D11=Settings!$A$6,INDEX(Settings!$A$6:$D$15,MATCH($D11,Settings!$A$6:$A$15,0),4),0),0))</f>
        <v/>
      </c>
      <c r="AO11" s="158" t="str">
        <f ca="1">IF($A11="","",IF(OR(ISTEXT($D11),ISTEXT(#REF!)),IF($D11=Settings!$A$7,INDEX(Settings!$A$6:$D$15,MATCH($D11,Settings!$A$6:$A$15,0),4),0),0))</f>
        <v/>
      </c>
      <c r="AP11" s="158" t="str">
        <f ca="1">IF($A11="","",IF(OR(ISTEXT($D11),ISTEXT(#REF!)),IF($D11=Settings!$A$8,INDEX(Settings!$A$6:$D$15,MATCH($D11,Settings!$A$6:$A$15,0),4),0),0))</f>
        <v/>
      </c>
      <c r="AQ11" s="158" t="str">
        <f ca="1">IF($A11="","",IF(OR(ISTEXT($D11),ISTEXT(#REF!)),IF($D11=Settings!$A$9,INDEX(Settings!$A$6:$D$15,MATCH($D11,Settings!$A$6:$A$15,0),4),0),0))</f>
        <v/>
      </c>
      <c r="AR11" s="158" t="str">
        <f ca="1">IF($A11="","",IF(OR(ISTEXT($D11),ISTEXT(#REF!)),IF($D11=Settings!$A$10,INDEX(Settings!$A$6:$D$15,MATCH($D11,Settings!$A$6:$A$15,0),4),0),0))</f>
        <v/>
      </c>
      <c r="AS11" s="158" t="str">
        <f ca="1">IF($A11="","",IF(OR(ISTEXT($D11),ISTEXT(#REF!)),IF($D11=Settings!$A$11,INDEX(Settings!$A$6:$D$15,MATCH($D11,Settings!$A$6:$A$15,0),4),0),0))</f>
        <v/>
      </c>
      <c r="AT11" s="158" t="str">
        <f ca="1">IF($A11="","",IF(OR(ISTEXT($D11),ISTEXT(#REF!)),IF($D11=Settings!$A$12,INDEX(Settings!$A$6:$D$15,MATCH($D11,Settings!$A$6:$A$15,0),4),0),0))</f>
        <v/>
      </c>
      <c r="AU11" s="158" t="str">
        <f ca="1">IF($A11="","",IF(OR(ISTEXT($D11),ISTEXT(#REF!)),IF($D11=Settings!$A$13,INDEX(Settings!$A$6:$D$15,MATCH($D11,Settings!$A$6:$A$15,0),4),0),0))</f>
        <v/>
      </c>
      <c r="AV11" s="158" t="str">
        <f ca="1">IF($A11="","",IF(OR(ISTEXT($D11),ISTEXT(#REF!)),IF($D11=Settings!$A$14,INDEX(Settings!$A$6:$D$15,MATCH($D11,Settings!$A$6:$A$15,0),4),0),0))</f>
        <v/>
      </c>
      <c r="AW11" s="159" t="str">
        <f ca="1">IF($A11="","",IF(OR(ISTEXT($D11),ISTEXT(#REF!)),IF($D11=Settings!$A$15,INDEX(Settings!$A$6:$D$15,MATCH($D11,Settings!$A$6:$A$15,0),4),0),0))</f>
        <v/>
      </c>
      <c r="AX11" s="157" t="str">
        <f ca="1">IF($A11="","",IF(OR(ISTEXT($F11),ISTEXT(#REF!)),IF($F11=Settings!$A$6,INDEX(Settings!$A$6:$D$15,MATCH($F11,Settings!$A$6:$A$15,0),4),0),0))</f>
        <v/>
      </c>
      <c r="AY11" s="158" t="str">
        <f ca="1">IF($A11="","",IF(OR(ISTEXT($F11),ISTEXT(#REF!)),IF($F11=Settings!$A$7,INDEX(Settings!$A$6:$D$15,MATCH($F11,Settings!$A$6:$A$15,0),4),0),0))</f>
        <v/>
      </c>
      <c r="AZ11" s="158" t="str">
        <f ca="1">IF($A11="","",IF(OR(ISTEXT($F11),ISTEXT(#REF!)),IF($F11=Settings!$A$8,INDEX(Settings!$A$6:$D$15,MATCH($F11,Settings!$A$6:$A$15,0),4),0),0))</f>
        <v/>
      </c>
      <c r="BA11" s="158" t="str">
        <f ca="1">IF($A11="","",IF(OR(ISTEXT($F11),ISTEXT(#REF!)),IF($F11=Settings!$A$9,INDEX(Settings!$A$6:$D$15,MATCH($F11,Settings!$A$6:$A$15,0),4),0),0))</f>
        <v/>
      </c>
      <c r="BB11" s="158" t="str">
        <f ca="1">IF($A11="","",IF(OR(ISTEXT($F11),ISTEXT(#REF!)),IF($F11=Settings!$A$10,INDEX(Settings!$A$6:$D$15,MATCH($F11,Settings!$A$6:$A$15,0),4),0),0))</f>
        <v/>
      </c>
      <c r="BC11" s="158" t="str">
        <f ca="1">IF($A11="","",IF(OR(ISTEXT($F11),ISTEXT(#REF!)),IF($F11=Settings!$A$11,INDEX(Settings!$A$6:$D$15,MATCH($F11,Settings!$A$6:$A$15,0),4),0),0))</f>
        <v/>
      </c>
      <c r="BD11" s="158" t="str">
        <f ca="1">IF($A11="","",IF(OR(ISTEXT($F11),ISTEXT(#REF!)),IF($F11=Settings!$A$12,INDEX(Settings!$A$6:$D$15,MATCH($F11,Settings!$A$6:$A$15,0),4),0),0))</f>
        <v/>
      </c>
      <c r="BE11" s="158" t="str">
        <f ca="1">IF($A11="","",IF(OR(ISTEXT($F11),ISTEXT(#REF!)),IF($F11=Settings!$A$13,INDEX(Settings!$A$6:$D$15,MATCH($F11,Settings!$A$6:$A$15,0),4),0),0))</f>
        <v/>
      </c>
      <c r="BF11" s="158" t="str">
        <f ca="1">IF($A11="","",IF(OR(ISTEXT($F11),ISTEXT(#REF!)),IF($F11=Settings!$A$14,INDEX(Settings!$A$6:$D$15,MATCH($F11,Settings!$A$6:$A$15,0),4),0),0))</f>
        <v/>
      </c>
      <c r="BG11" s="159" t="str">
        <f ca="1">IF($A11="","",IF(OR(ISTEXT($F11),ISTEXT(#REF!)),IF($F11=Settings!$A$15,INDEX(Settings!$A$6:$D$15,MATCH($F11,Settings!$A$6:$A$15,0),4),0),0))</f>
        <v/>
      </c>
      <c r="BH11" s="157" t="str">
        <f ca="1">IF($A11="","",IF(OR(ISTEXT($H11),ISTEXT(#REF!)),IF($H11=Settings!$A$6,INDEX(Settings!$A$6:$D$15,MATCH($H11,Settings!$A$6:$A$15,0),4),0),0))</f>
        <v/>
      </c>
      <c r="BI11" s="158" t="str">
        <f ca="1">IF($A11="","",IF(OR(ISTEXT($H11),ISTEXT(#REF!)),IF($H11=Settings!$A$7,INDEX(Settings!$A$6:$D$15,MATCH($H11,Settings!$A$6:$A$15,0),4),0),0))</f>
        <v/>
      </c>
      <c r="BJ11" s="158" t="str">
        <f ca="1">IF($A11="","",IF(OR(ISTEXT($H11),ISTEXT(#REF!)),IF($H11=Settings!$A$8,INDEX(Settings!$A$6:$D$15,MATCH($H11,Settings!$A$6:$A$15,0),4),0),0))</f>
        <v/>
      </c>
      <c r="BK11" s="158" t="str">
        <f ca="1">IF($A11="","",IF(OR(ISTEXT($H11),ISTEXT(#REF!)),IF($H11=Settings!$A$9,INDEX(Settings!$A$6:$D$15,MATCH($H11,Settings!$A$6:$A$15,0),4),0),0))</f>
        <v/>
      </c>
      <c r="BL11" s="158" t="str">
        <f ca="1">IF($A11="","",IF(OR(ISTEXT($H11),ISTEXT(#REF!)),IF($H11=Settings!$A$10,INDEX(Settings!$A$6:$D$15,MATCH($H11,Settings!$A$6:$A$15,0),4),0),0))</f>
        <v/>
      </c>
      <c r="BM11" s="158" t="str">
        <f ca="1">IF($A11="","",IF(OR(ISTEXT($H11),ISTEXT(#REF!)),IF($H11=Settings!$A$11,INDEX(Settings!$A$6:$D$15,MATCH($H11,Settings!$A$6:$A$15,0),4),0),0))</f>
        <v/>
      </c>
      <c r="BN11" s="158" t="str">
        <f ca="1">IF($A11="","",IF(OR(ISTEXT($H11),ISTEXT(#REF!)),IF($H11=Settings!$A$12,INDEX(Settings!$A$6:$D$15,MATCH($H11,Settings!$A$6:$A$15,0),4),0),0))</f>
        <v/>
      </c>
      <c r="BO11" s="158" t="str">
        <f ca="1">IF($A11="","",IF(OR(ISTEXT($H11),ISTEXT(#REF!)),IF($H11=Settings!$A$13,INDEX(Settings!$A$6:$D$15,MATCH($H11,Settings!$A$6:$A$15,0),4),0),0))</f>
        <v/>
      </c>
      <c r="BP11" s="158" t="str">
        <f ca="1">IF($A11="","",IF(OR(ISTEXT($H11),ISTEXT(#REF!)),IF($H11=Settings!$A$14,INDEX(Settings!$A$6:$D$15,MATCH($H11,Settings!$A$6:$A$15,0),4),0),0))</f>
        <v/>
      </c>
      <c r="BQ11" s="159" t="str">
        <f ca="1">IF($A11="","",IF(OR(ISTEXT($H11),ISTEXT(#REF!)),IF($H11=Settings!$A$15,INDEX(Settings!$A$6:$D$15,MATCH($H11,Settings!$A$6:$A$15,0),4),0),0))</f>
        <v/>
      </c>
      <c r="BR11" s="157" t="str">
        <f ca="1">IF($A11="","",IF(OR(ISTEXT($J11),ISTEXT(#REF!)),IF($J11=Settings!$A$6,INDEX(Settings!$A$6:$D$15,MATCH($J11,Settings!$A$6:$A$15,0),4),0),0))</f>
        <v/>
      </c>
      <c r="BS11" s="158" t="str">
        <f ca="1">IF($A11="","",IF(OR(ISTEXT($J11),ISTEXT(#REF!)),IF($J11=Settings!$A$7,INDEX(Settings!$A$6:$D$15,MATCH($J11,Settings!$A$6:$A$15,0),4),0),0))</f>
        <v/>
      </c>
      <c r="BT11" s="158" t="str">
        <f ca="1">IF($A11="","",IF(OR(ISTEXT($J11),ISTEXT(#REF!)),IF($J11=Settings!$A$8,INDEX(Settings!$A$6:$D$15,MATCH($J11,Settings!$A$6:$A$15,0),4),0),0))</f>
        <v/>
      </c>
      <c r="BU11" s="158" t="str">
        <f ca="1">IF($A11="","",IF(OR(ISTEXT($J11),ISTEXT(#REF!)),IF($J11=Settings!$A$9,INDEX(Settings!$A$6:$D$15,MATCH($J11,Settings!$A$6:$A$15,0),4),0),0))</f>
        <v/>
      </c>
      <c r="BV11" s="158" t="str">
        <f ca="1">IF($A11="","",IF(OR(ISTEXT($J11),ISTEXT(#REF!)),IF($J11=Settings!$A$10,INDEX(Settings!$A$6:$D$15,MATCH($J11,Settings!$A$6:$A$15,0),4),0),0))</f>
        <v/>
      </c>
      <c r="BW11" s="158" t="str">
        <f ca="1">IF($A11="","",IF(OR(ISTEXT($J11),ISTEXT(#REF!)),IF($J11=Settings!$A$11,INDEX(Settings!$A$6:$D$15,MATCH($J11,Settings!$A$6:$A$15,0),4),0),0))</f>
        <v/>
      </c>
      <c r="BX11" s="158" t="str">
        <f ca="1">IF($A11="","",IF(OR(ISTEXT($J11),ISTEXT(#REF!)),IF($J11=Settings!$A$12,INDEX(Settings!$A$6:$D$15,MATCH($J11,Settings!$A$6:$A$15,0),4),0),0))</f>
        <v/>
      </c>
      <c r="BY11" s="158" t="str">
        <f ca="1">IF($A11="","",IF(OR(ISTEXT($J11),ISTEXT(#REF!)),IF($J11=Settings!$A$13,INDEX(Settings!$A$6:$D$15,MATCH($J11,Settings!$A$6:$A$15,0),4),0),0))</f>
        <v/>
      </c>
      <c r="BZ11" s="158" t="str">
        <f ca="1">IF($A11="","",IF(OR(ISTEXT($J11),ISTEXT(#REF!)),IF($J11=Settings!$A$14,INDEX(Settings!$A$6:$D$15,MATCH($J11,Settings!$A$6:$A$15,0),4),0),0))</f>
        <v/>
      </c>
      <c r="CA11" s="159" t="str">
        <f ca="1">IF($A11="","",IF(OR(ISTEXT($J11),ISTEXT(#REF!)),IF($J11=Settings!$A$15,INDEX(Settings!$A$6:$D$15,MATCH($J11,Settings!$A$6:$A$15,0),4),0),0))</f>
        <v/>
      </c>
      <c r="CB11" s="157" t="str">
        <f ca="1">IF($A11="","",IF(OR(ISTEXT($L11),ISTEXT(#REF!)),IF($L11=Settings!$A$6,INDEX(Settings!$A$6:$D$15,MATCH($L11,Settings!$A$6:$A$15,0),4),0),0))</f>
        <v/>
      </c>
      <c r="CC11" s="158" t="str">
        <f ca="1">IF($A11="","",IF(OR(ISTEXT($L11),ISTEXT(#REF!)),IF($L11=Settings!$A$7,INDEX(Settings!$A$6:$D$15,MATCH($L11,Settings!$A$6:$A$15,0),4),0),0))</f>
        <v/>
      </c>
      <c r="CD11" s="158" t="str">
        <f ca="1">IF($A11="","",IF(OR(ISTEXT($L11),ISTEXT(#REF!)),IF($L11=Settings!$A$8,INDEX(Settings!$A$6:$D$15,MATCH($L11,Settings!$A$6:$A$15,0),4),0),0))</f>
        <v/>
      </c>
      <c r="CE11" s="158" t="str">
        <f ca="1">IF($A11="","",IF(OR(ISTEXT($L11),ISTEXT(#REF!)),IF($L11=Settings!$A$9,INDEX(Settings!$A$6:$D$15,MATCH($L11,Settings!$A$6:$A$15,0),4),0),0))</f>
        <v/>
      </c>
      <c r="CF11" s="158" t="str">
        <f ca="1">IF($A11="","",IF(OR(ISTEXT($L11),ISTEXT(#REF!)),IF($L11=Settings!$A$10,INDEX(Settings!$A$6:$D$15,MATCH($L11,Settings!$A$6:$A$15,0),4),0),0))</f>
        <v/>
      </c>
      <c r="CG11" s="158" t="str">
        <f ca="1">IF($A11="","",IF(OR(ISTEXT($L11),ISTEXT(#REF!)),IF($L11=Settings!$A$11,INDEX(Settings!$A$6:$D$15,MATCH($L11,Settings!$A$6:$A$15,0),4),0),0))</f>
        <v/>
      </c>
      <c r="CH11" s="158" t="str">
        <f ca="1">IF($A11="","",IF(OR(ISTEXT($L11),ISTEXT(#REF!)),IF($L11=Settings!$A$12,INDEX(Settings!$A$6:$D$15,MATCH($L11,Settings!$A$6:$A$15,0),4),0),0))</f>
        <v/>
      </c>
      <c r="CI11" s="158" t="str">
        <f ca="1">IF($A11="","",IF(OR(ISTEXT($L11),ISTEXT(#REF!)),IF($L11=Settings!$A$13,INDEX(Settings!$A$6:$D$15,MATCH($L11,Settings!$A$6:$A$15,0),4),0),0))</f>
        <v/>
      </c>
      <c r="CJ11" s="158" t="str">
        <f ca="1">IF($A11="","",IF(OR(ISTEXT($L11),ISTEXT(#REF!)),IF($L11=Settings!$A$14,INDEX(Settings!$A$6:$D$15,MATCH($L11,Settings!$A$6:$A$15,0),4),0),0))</f>
        <v/>
      </c>
      <c r="CK11" s="159" t="str">
        <f ca="1">IF($A11="","",IF(OR(ISTEXT($L11),ISTEXT(#REF!)),IF($L11=Settings!$A$15,INDEX(Settings!$A$6:$D$15,MATCH($L11,Settings!$A$6:$A$15,0),4),0),0))</f>
        <v/>
      </c>
      <c r="CL11" s="157" t="str">
        <f ca="1">IF($A11="","",IF(OR(ISTEXT($N11),ISTEXT(#REF!)),IF($N11=Settings!$A$6,INDEX(Settings!$A$6:$D$15,MATCH($N11,Settings!$A$6:$A$15,0),4),0),0))</f>
        <v/>
      </c>
      <c r="CM11" s="158" t="str">
        <f ca="1">IF($A11="","",IF(OR(ISTEXT($N11),ISTEXT(#REF!)),IF($N11=Settings!$A$7,INDEX(Settings!$A$6:$D$15,MATCH($N11,Settings!$A$6:$A$15,0),4),0),0))</f>
        <v/>
      </c>
      <c r="CN11" s="158" t="str">
        <f ca="1">IF($A11="","",IF(OR(ISTEXT($N11),ISTEXT(#REF!)),IF($N11=Settings!$A$8,INDEX(Settings!$A$6:$D$15,MATCH($N11,Settings!$A$6:$A$15,0),4),0),0))</f>
        <v/>
      </c>
      <c r="CO11" s="158" t="str">
        <f ca="1">IF($A11="","",IF(OR(ISTEXT($N11),ISTEXT(#REF!)),IF($N11=Settings!$A$9,INDEX(Settings!$A$6:$D$15,MATCH($N11,Settings!$A$6:$A$15,0),4),0),0))</f>
        <v/>
      </c>
      <c r="CP11" s="158" t="str">
        <f ca="1">IF($A11="","",IF(OR(ISTEXT($N11),ISTEXT(#REF!)),IF($N11=Settings!$A$10,INDEX(Settings!$A$6:$D$15,MATCH($N11,Settings!$A$6:$A$15,0),4),0),0))</f>
        <v/>
      </c>
      <c r="CQ11" s="158" t="str">
        <f ca="1">IF($A11="","",IF(OR(ISTEXT($N11),ISTEXT(#REF!)),IF($N11=Settings!$A$11,INDEX(Settings!$A$6:$D$15,MATCH($N11,Settings!$A$6:$A$15,0),4),0),0))</f>
        <v/>
      </c>
      <c r="CR11" s="158" t="str">
        <f ca="1">IF($A11="","",IF(OR(ISTEXT($N11),ISTEXT(#REF!)),IF($N11=Settings!$A$12,INDEX(Settings!$A$6:$D$15,MATCH($N11,Settings!$A$6:$A$15,0),4),0),0))</f>
        <v/>
      </c>
      <c r="CS11" s="158" t="str">
        <f ca="1">IF($A11="","",IF(OR(ISTEXT($N11),ISTEXT(#REF!)),IF($N11=Settings!$A$13,INDEX(Settings!$A$6:$D$15,MATCH($N11,Settings!$A$6:$A$15,0),4),0),0))</f>
        <v/>
      </c>
      <c r="CT11" s="158" t="str">
        <f ca="1">IF($A11="","",IF(OR(ISTEXT($N11),ISTEXT(#REF!)),IF($N11=Settings!$A$14,INDEX(Settings!$A$6:$D$15,MATCH($N11,Settings!$A$6:$A$15,0),4),0),0))</f>
        <v/>
      </c>
      <c r="CU11" s="158" t="str">
        <f ca="1">IF($A11="","",IF(OR(ISTEXT($N11),ISTEXT(#REF!)),IF($N11=Settings!$A$15,INDEX(Settings!$A$6:$D$15,MATCH($N11,Settings!$A$6:$A$15,0),4),0),0))</f>
        <v/>
      </c>
      <c r="CV11" s="160">
        <f t="shared" si="1"/>
        <v>0</v>
      </c>
      <c r="CW11" s="160">
        <f t="shared" si="2"/>
        <v>0</v>
      </c>
      <c r="CX11" s="161">
        <f ca="1">(($CV11+$CW11)*1440)/60-'Employee Register'!$C11</f>
        <v>0</v>
      </c>
      <c r="CY11" s="162">
        <f ca="1">((($CW11)*1440)/60)*'Employee Register'!$E11</f>
        <v>0</v>
      </c>
      <c r="CZ11" s="163">
        <f ca="1">$CX11*'Employee Register'!$F11</f>
        <v>0</v>
      </c>
      <c r="DA11" s="164">
        <f t="shared" si="3"/>
        <v>0</v>
      </c>
      <c r="DB11" s="157">
        <f t="shared" si="5"/>
        <v>0</v>
      </c>
      <c r="DC11" s="159">
        <f ca="1">$DB11*'Employee Register'!$E11</f>
        <v>0</v>
      </c>
      <c r="DD11" s="157">
        <f t="shared" si="6"/>
        <v>0</v>
      </c>
      <c r="DE11" s="159">
        <f ca="1">$DD11*'Employee Register'!$G11</f>
        <v>0</v>
      </c>
      <c r="DF11" s="157">
        <f t="shared" si="7"/>
        <v>0</v>
      </c>
      <c r="DG11" s="159">
        <f ca="1">$DF11*'Employee Register'!$E11</f>
        <v>0</v>
      </c>
      <c r="DH11" s="157">
        <f t="shared" si="8"/>
        <v>0</v>
      </c>
      <c r="DI11" s="159">
        <f ca="1">$DH11*'Employee Register'!$E11</f>
        <v>0</v>
      </c>
      <c r="DJ11" s="157">
        <f t="shared" si="9"/>
        <v>0</v>
      </c>
      <c r="DK11" s="159">
        <f ca="1">$DJ11*'Employee Register'!$E11</f>
        <v>0</v>
      </c>
      <c r="DL11" s="157">
        <f t="shared" si="10"/>
        <v>0</v>
      </c>
      <c r="DM11" s="159">
        <f ca="1">$DL11*'Employee Register'!$E11</f>
        <v>0</v>
      </c>
      <c r="DN11" s="157">
        <f t="shared" si="11"/>
        <v>0</v>
      </c>
      <c r="DO11" s="159">
        <f ca="1">$DN11*'Employee Register'!$E11</f>
        <v>0</v>
      </c>
      <c r="DP11" s="157">
        <f t="shared" si="12"/>
        <v>0</v>
      </c>
      <c r="DQ11" s="159">
        <f ca="1">$DP11*'Employee Register'!$E11</f>
        <v>0</v>
      </c>
      <c r="DR11" s="157">
        <f t="shared" si="13"/>
        <v>0</v>
      </c>
      <c r="DS11" s="159">
        <f ca="1">$DR11*'Employee Register'!$E11</f>
        <v>0</v>
      </c>
      <c r="DT11" s="157">
        <f t="shared" si="14"/>
        <v>0</v>
      </c>
      <c r="DU11" s="159">
        <f ca="1">$DT11*'Employee Register'!$E11</f>
        <v>0</v>
      </c>
      <c r="DV11" s="165">
        <f ca="1">IF('Employee Register'!$B11=0,0,IF(OR(ISBLANK($B11),ISTEXT($B11)),0,IF(VALUE($B11)&gt;=0,1,0)))</f>
        <v>0</v>
      </c>
      <c r="DW11" s="166">
        <f ca="1">IF('Employee Register'!$B11=0,0,IF(OR(ISBLANK($D11),ISTEXT($D11)),0,IF(VALUE($D11)&gt;=0,1,0)))</f>
        <v>0</v>
      </c>
      <c r="DX11" s="166">
        <f ca="1">IF('Employee Register'!$B11=0,0,IF(OR(ISBLANK($F11),ISTEXT($F11)),0,IF(VALUE($F11)&gt;=0,1,0)))</f>
        <v>0</v>
      </c>
      <c r="DY11" s="166">
        <f ca="1">IF('Employee Register'!$B11=0,0,IF(OR(ISBLANK($H11),ISTEXT($H11)),0,IF(VALUE($H11)&gt;=0,1,0)))</f>
        <v>0</v>
      </c>
      <c r="DZ11" s="166">
        <f ca="1">IF('Employee Register'!$B11=0,0,IF(OR(ISBLANK($J11),ISTEXT($J11)),0,IF(VALUE($J11)&gt;=0,1,0)))</f>
        <v>0</v>
      </c>
      <c r="EA11" s="166">
        <f ca="1">IF('Employee Register'!$B11=0,0,IF(OR(ISBLANK($L11),ISTEXT($L11)),0,IF(VALUE($L11)&gt;=0,1,0)))</f>
        <v>0</v>
      </c>
      <c r="EB11" s="167">
        <f ca="1">IF('Employee Register'!$B11=0,0,IF(OR(ISBLANK($N11),ISTEXT($N11)),0,IF(VALUE($N11)&gt;=0,1,0)))</f>
        <v>0</v>
      </c>
    </row>
    <row r="12" spans="1:132">
      <c r="A12" s="70" t="str">
        <f ca="1">IF('Employee Register'!B12=0,"",'Employee Register'!B12)</f>
        <v/>
      </c>
      <c r="B12" s="46"/>
      <c r="C12" s="47"/>
      <c r="D12" s="46"/>
      <c r="E12" s="47"/>
      <c r="F12" s="46"/>
      <c r="G12" s="47"/>
      <c r="H12" s="46"/>
      <c r="I12" s="47"/>
      <c r="J12" s="46"/>
      <c r="K12" s="47"/>
      <c r="L12" s="104"/>
      <c r="M12" s="105"/>
      <c r="N12" s="104"/>
      <c r="O12" s="106"/>
      <c r="P12" s="100">
        <f t="shared" si="4"/>
        <v>0</v>
      </c>
      <c r="Q12" s="101">
        <f t="shared" si="0"/>
        <v>0</v>
      </c>
      <c r="R12" s="69" t="str">
        <f ca="1">IF(ISBLANK('Employee Register'!$B12),"",INDEX('Employee Register'!$A$6:$D$55,MATCH($A12,'Employee Register'!$B$6:$B$55,0),4))</f>
        <v/>
      </c>
      <c r="AC12" s="66">
        <f ca="1">ROUND(($P12*1440)/60,2)-'Employee Register'!$C12</f>
        <v>0</v>
      </c>
      <c r="AD12" s="157" t="str">
        <f ca="1">IF($A12="","",IF(OR(ISTEXT($B12),ISTEXT(#REF!)),IF($B12=Settings!$A$6,INDEX(Settings!$A$6:$D$15,MATCH($B12,Settings!$A$6:$A$15,0),4),0),0))</f>
        <v/>
      </c>
      <c r="AE12" s="158" t="str">
        <f ca="1">IF($A12="","",IF(OR(ISTEXT($B12),ISTEXT(#REF!)),IF($B12=Settings!$A$7,INDEX(Settings!$A$6:$D$15,MATCH($B12,Settings!$A$6:$A$15,0),4),0),0))</f>
        <v/>
      </c>
      <c r="AF12" s="158" t="str">
        <f ca="1">IF($A12="","",IF(OR(ISTEXT($B12),ISTEXT(#REF!)),IF($B12=Settings!$A$8,INDEX(Settings!$A$6:$D$15,MATCH($B12,Settings!$A$6:$A$15,0),4),0),0))</f>
        <v/>
      </c>
      <c r="AG12" s="158" t="str">
        <f ca="1">IF($A12="","",IF(OR(ISTEXT($B12),ISTEXT(#REF!)),IF($B12=Settings!$A$9,INDEX(Settings!$A$6:$D$15,MATCH($B12,Settings!$A$6:$A$15,0),4),0),0))</f>
        <v/>
      </c>
      <c r="AH12" s="158" t="str">
        <f ca="1">IF($A12="","",IF(OR(ISTEXT($B12),ISTEXT(#REF!)),IF($B12=Settings!$A$10,INDEX(Settings!$A$6:$D$15,MATCH($B12,Settings!$A$6:$A$15,0),4),0),0))</f>
        <v/>
      </c>
      <c r="AI12" s="158" t="str">
        <f ca="1">IF($A12="","",IF(OR(ISTEXT($B12),ISTEXT(#REF!)),IF($B12=Settings!$A$11,INDEX(Settings!$A$6:$D$15,MATCH($B12,Settings!$A$6:$A$15,0),4),0),0))</f>
        <v/>
      </c>
      <c r="AJ12" s="158" t="str">
        <f ca="1">IF($A12="","",IF(OR(ISTEXT($B12),ISTEXT(#REF!)),IF($B12=Settings!$A$12,INDEX(Settings!$A$6:$D$15,MATCH($B12,Settings!$A$6:$A$15,0),4),0),0))</f>
        <v/>
      </c>
      <c r="AK12" s="158" t="str">
        <f ca="1">IF($A12="","",IF(OR(ISTEXT($B12),ISTEXT(#REF!)),IF($B12=Settings!$A$13,INDEX(Settings!$A$6:$D$15,MATCH($B12,Settings!$A$6:$A$15,0),4),0),0))</f>
        <v/>
      </c>
      <c r="AL12" s="158" t="str">
        <f ca="1">IF($A12="","",IF(OR(ISTEXT($B12),ISTEXT(#REF!)),IF($B12=Settings!$A$14,INDEX(Settings!$A$6:$D$15,MATCH($B12,Settings!$A$6:$A$15,0),4),0),0))</f>
        <v/>
      </c>
      <c r="AM12" s="159" t="str">
        <f ca="1">IF($A12="","",IF(OR(ISTEXT($B12),ISTEXT(#REF!)),IF($B12=Settings!$A$15,INDEX(Settings!$A$6:$D$15,MATCH($B12,Settings!$A$6:$A$15,0),4),0),0))</f>
        <v/>
      </c>
      <c r="AN12" s="157" t="str">
        <f ca="1">IF($A12="","",IF(OR(ISTEXT($D12),ISTEXT(#REF!)),IF($D12=Settings!$A$6,INDEX(Settings!$A$6:$D$15,MATCH($D12,Settings!$A$6:$A$15,0),4),0),0))</f>
        <v/>
      </c>
      <c r="AO12" s="158" t="str">
        <f ca="1">IF($A12="","",IF(OR(ISTEXT($D12),ISTEXT(#REF!)),IF($D12=Settings!$A$7,INDEX(Settings!$A$6:$D$15,MATCH($D12,Settings!$A$6:$A$15,0),4),0),0))</f>
        <v/>
      </c>
      <c r="AP12" s="158" t="str">
        <f ca="1">IF($A12="","",IF(OR(ISTEXT($D12),ISTEXT(#REF!)),IF($D12=Settings!$A$8,INDEX(Settings!$A$6:$D$15,MATCH($D12,Settings!$A$6:$A$15,0),4),0),0))</f>
        <v/>
      </c>
      <c r="AQ12" s="158" t="str">
        <f ca="1">IF($A12="","",IF(OR(ISTEXT($D12),ISTEXT(#REF!)),IF($D12=Settings!$A$9,INDEX(Settings!$A$6:$D$15,MATCH($D12,Settings!$A$6:$A$15,0),4),0),0))</f>
        <v/>
      </c>
      <c r="AR12" s="158" t="str">
        <f ca="1">IF($A12="","",IF(OR(ISTEXT($D12),ISTEXT(#REF!)),IF($D12=Settings!$A$10,INDEX(Settings!$A$6:$D$15,MATCH($D12,Settings!$A$6:$A$15,0),4),0),0))</f>
        <v/>
      </c>
      <c r="AS12" s="158" t="str">
        <f ca="1">IF($A12="","",IF(OR(ISTEXT($D12),ISTEXT(#REF!)),IF($D12=Settings!$A$11,INDEX(Settings!$A$6:$D$15,MATCH($D12,Settings!$A$6:$A$15,0),4),0),0))</f>
        <v/>
      </c>
      <c r="AT12" s="158" t="str">
        <f ca="1">IF($A12="","",IF(OR(ISTEXT($D12),ISTEXT(#REF!)),IF($D12=Settings!$A$12,INDEX(Settings!$A$6:$D$15,MATCH($D12,Settings!$A$6:$A$15,0),4),0),0))</f>
        <v/>
      </c>
      <c r="AU12" s="158" t="str">
        <f ca="1">IF($A12="","",IF(OR(ISTEXT($D12),ISTEXT(#REF!)),IF($D12=Settings!$A$13,INDEX(Settings!$A$6:$D$15,MATCH($D12,Settings!$A$6:$A$15,0),4),0),0))</f>
        <v/>
      </c>
      <c r="AV12" s="158" t="str">
        <f ca="1">IF($A12="","",IF(OR(ISTEXT($D12),ISTEXT(#REF!)),IF($D12=Settings!$A$14,INDEX(Settings!$A$6:$D$15,MATCH($D12,Settings!$A$6:$A$15,0),4),0),0))</f>
        <v/>
      </c>
      <c r="AW12" s="159" t="str">
        <f ca="1">IF($A12="","",IF(OR(ISTEXT($D12),ISTEXT(#REF!)),IF($D12=Settings!$A$15,INDEX(Settings!$A$6:$D$15,MATCH($D12,Settings!$A$6:$A$15,0),4),0),0))</f>
        <v/>
      </c>
      <c r="AX12" s="157" t="str">
        <f ca="1">IF($A12="","",IF(OR(ISTEXT($F12),ISTEXT(#REF!)),IF($F12=Settings!$A$6,INDEX(Settings!$A$6:$D$15,MATCH($F12,Settings!$A$6:$A$15,0),4),0),0))</f>
        <v/>
      </c>
      <c r="AY12" s="158" t="str">
        <f ca="1">IF($A12="","",IF(OR(ISTEXT($F12),ISTEXT(#REF!)),IF($F12=Settings!$A$7,INDEX(Settings!$A$6:$D$15,MATCH($F12,Settings!$A$6:$A$15,0),4),0),0))</f>
        <v/>
      </c>
      <c r="AZ12" s="158" t="str">
        <f ca="1">IF($A12="","",IF(OR(ISTEXT($F12),ISTEXT(#REF!)),IF($F12=Settings!$A$8,INDEX(Settings!$A$6:$D$15,MATCH($F12,Settings!$A$6:$A$15,0),4),0),0))</f>
        <v/>
      </c>
      <c r="BA12" s="158" t="str">
        <f ca="1">IF($A12="","",IF(OR(ISTEXT($F12),ISTEXT(#REF!)),IF($F12=Settings!$A$9,INDEX(Settings!$A$6:$D$15,MATCH($F12,Settings!$A$6:$A$15,0),4),0),0))</f>
        <v/>
      </c>
      <c r="BB12" s="158" t="str">
        <f ca="1">IF($A12="","",IF(OR(ISTEXT($F12),ISTEXT(#REF!)),IF($F12=Settings!$A$10,INDEX(Settings!$A$6:$D$15,MATCH($F12,Settings!$A$6:$A$15,0),4),0),0))</f>
        <v/>
      </c>
      <c r="BC12" s="158" t="str">
        <f ca="1">IF($A12="","",IF(OR(ISTEXT($F12),ISTEXT(#REF!)),IF($F12=Settings!$A$11,INDEX(Settings!$A$6:$D$15,MATCH($F12,Settings!$A$6:$A$15,0),4),0),0))</f>
        <v/>
      </c>
      <c r="BD12" s="158" t="str">
        <f ca="1">IF($A12="","",IF(OR(ISTEXT($F12),ISTEXT(#REF!)),IF($F12=Settings!$A$12,INDEX(Settings!$A$6:$D$15,MATCH($F12,Settings!$A$6:$A$15,0),4),0),0))</f>
        <v/>
      </c>
      <c r="BE12" s="158" t="str">
        <f ca="1">IF($A12="","",IF(OR(ISTEXT($F12),ISTEXT(#REF!)),IF($F12=Settings!$A$13,INDEX(Settings!$A$6:$D$15,MATCH($F12,Settings!$A$6:$A$15,0),4),0),0))</f>
        <v/>
      </c>
      <c r="BF12" s="158" t="str">
        <f ca="1">IF($A12="","",IF(OR(ISTEXT($F12),ISTEXT(#REF!)),IF($F12=Settings!$A$14,INDEX(Settings!$A$6:$D$15,MATCH($F12,Settings!$A$6:$A$15,0),4),0),0))</f>
        <v/>
      </c>
      <c r="BG12" s="159" t="str">
        <f ca="1">IF($A12="","",IF(OR(ISTEXT($F12),ISTEXT(#REF!)),IF($F12=Settings!$A$15,INDEX(Settings!$A$6:$D$15,MATCH($F12,Settings!$A$6:$A$15,0),4),0),0))</f>
        <v/>
      </c>
      <c r="BH12" s="157" t="str">
        <f ca="1">IF($A12="","",IF(OR(ISTEXT($H12),ISTEXT(#REF!)),IF($H12=Settings!$A$6,INDEX(Settings!$A$6:$D$15,MATCH($H12,Settings!$A$6:$A$15,0),4),0),0))</f>
        <v/>
      </c>
      <c r="BI12" s="158" t="str">
        <f ca="1">IF($A12="","",IF(OR(ISTEXT($H12),ISTEXT(#REF!)),IF($H12=Settings!$A$7,INDEX(Settings!$A$6:$D$15,MATCH($H12,Settings!$A$6:$A$15,0),4),0),0))</f>
        <v/>
      </c>
      <c r="BJ12" s="158" t="str">
        <f ca="1">IF($A12="","",IF(OR(ISTEXT($H12),ISTEXT(#REF!)),IF($H12=Settings!$A$8,INDEX(Settings!$A$6:$D$15,MATCH($H12,Settings!$A$6:$A$15,0),4),0),0))</f>
        <v/>
      </c>
      <c r="BK12" s="158" t="str">
        <f ca="1">IF($A12="","",IF(OR(ISTEXT($H12),ISTEXT(#REF!)),IF($H12=Settings!$A$9,INDEX(Settings!$A$6:$D$15,MATCH($H12,Settings!$A$6:$A$15,0),4),0),0))</f>
        <v/>
      </c>
      <c r="BL12" s="158" t="str">
        <f ca="1">IF($A12="","",IF(OR(ISTEXT($H12),ISTEXT(#REF!)),IF($H12=Settings!$A$10,INDEX(Settings!$A$6:$D$15,MATCH($H12,Settings!$A$6:$A$15,0),4),0),0))</f>
        <v/>
      </c>
      <c r="BM12" s="158" t="str">
        <f ca="1">IF($A12="","",IF(OR(ISTEXT($H12),ISTEXT(#REF!)),IF($H12=Settings!$A$11,INDEX(Settings!$A$6:$D$15,MATCH($H12,Settings!$A$6:$A$15,0),4),0),0))</f>
        <v/>
      </c>
      <c r="BN12" s="158" t="str">
        <f ca="1">IF($A12="","",IF(OR(ISTEXT($H12),ISTEXT(#REF!)),IF($H12=Settings!$A$12,INDEX(Settings!$A$6:$D$15,MATCH($H12,Settings!$A$6:$A$15,0),4),0),0))</f>
        <v/>
      </c>
      <c r="BO12" s="158" t="str">
        <f ca="1">IF($A12="","",IF(OR(ISTEXT($H12),ISTEXT(#REF!)),IF($H12=Settings!$A$13,INDEX(Settings!$A$6:$D$15,MATCH($H12,Settings!$A$6:$A$15,0),4),0),0))</f>
        <v/>
      </c>
      <c r="BP12" s="158" t="str">
        <f ca="1">IF($A12="","",IF(OR(ISTEXT($H12),ISTEXT(#REF!)),IF($H12=Settings!$A$14,INDEX(Settings!$A$6:$D$15,MATCH($H12,Settings!$A$6:$A$15,0),4),0),0))</f>
        <v/>
      </c>
      <c r="BQ12" s="159" t="str">
        <f ca="1">IF($A12="","",IF(OR(ISTEXT($H12),ISTEXT(#REF!)),IF($H12=Settings!$A$15,INDEX(Settings!$A$6:$D$15,MATCH($H12,Settings!$A$6:$A$15,0),4),0),0))</f>
        <v/>
      </c>
      <c r="BR12" s="157" t="str">
        <f ca="1">IF($A12="","",IF(OR(ISTEXT($J12),ISTEXT(#REF!)),IF($J12=Settings!$A$6,INDEX(Settings!$A$6:$D$15,MATCH($J12,Settings!$A$6:$A$15,0),4),0),0))</f>
        <v/>
      </c>
      <c r="BS12" s="158" t="str">
        <f ca="1">IF($A12="","",IF(OR(ISTEXT($J12),ISTEXT(#REF!)),IF($J12=Settings!$A$7,INDEX(Settings!$A$6:$D$15,MATCH($J12,Settings!$A$6:$A$15,0),4),0),0))</f>
        <v/>
      </c>
      <c r="BT12" s="158" t="str">
        <f ca="1">IF($A12="","",IF(OR(ISTEXT($J12),ISTEXT(#REF!)),IF($J12=Settings!$A$8,INDEX(Settings!$A$6:$D$15,MATCH($J12,Settings!$A$6:$A$15,0),4),0),0))</f>
        <v/>
      </c>
      <c r="BU12" s="158" t="str">
        <f ca="1">IF($A12="","",IF(OR(ISTEXT($J12),ISTEXT(#REF!)),IF($J12=Settings!$A$9,INDEX(Settings!$A$6:$D$15,MATCH($J12,Settings!$A$6:$A$15,0),4),0),0))</f>
        <v/>
      </c>
      <c r="BV12" s="158" t="str">
        <f ca="1">IF($A12="","",IF(OR(ISTEXT($J12),ISTEXT(#REF!)),IF($J12=Settings!$A$10,INDEX(Settings!$A$6:$D$15,MATCH($J12,Settings!$A$6:$A$15,0),4),0),0))</f>
        <v/>
      </c>
      <c r="BW12" s="158" t="str">
        <f ca="1">IF($A12="","",IF(OR(ISTEXT($J12),ISTEXT(#REF!)),IF($J12=Settings!$A$11,INDEX(Settings!$A$6:$D$15,MATCH($J12,Settings!$A$6:$A$15,0),4),0),0))</f>
        <v/>
      </c>
      <c r="BX12" s="158" t="str">
        <f ca="1">IF($A12="","",IF(OR(ISTEXT($J12),ISTEXT(#REF!)),IF($J12=Settings!$A$12,INDEX(Settings!$A$6:$D$15,MATCH($J12,Settings!$A$6:$A$15,0),4),0),0))</f>
        <v/>
      </c>
      <c r="BY12" s="158" t="str">
        <f ca="1">IF($A12="","",IF(OR(ISTEXT($J12),ISTEXT(#REF!)),IF($J12=Settings!$A$13,INDEX(Settings!$A$6:$D$15,MATCH($J12,Settings!$A$6:$A$15,0),4),0),0))</f>
        <v/>
      </c>
      <c r="BZ12" s="158" t="str">
        <f ca="1">IF($A12="","",IF(OR(ISTEXT($J12),ISTEXT(#REF!)),IF($J12=Settings!$A$14,INDEX(Settings!$A$6:$D$15,MATCH($J12,Settings!$A$6:$A$15,0),4),0),0))</f>
        <v/>
      </c>
      <c r="CA12" s="159" t="str">
        <f ca="1">IF($A12="","",IF(OR(ISTEXT($J12),ISTEXT(#REF!)),IF($J12=Settings!$A$15,INDEX(Settings!$A$6:$D$15,MATCH($J12,Settings!$A$6:$A$15,0),4),0),0))</f>
        <v/>
      </c>
      <c r="CB12" s="157" t="str">
        <f ca="1">IF($A12="","",IF(OR(ISTEXT($L12),ISTEXT(#REF!)),IF($L12=Settings!$A$6,INDEX(Settings!$A$6:$D$15,MATCH($L12,Settings!$A$6:$A$15,0),4),0),0))</f>
        <v/>
      </c>
      <c r="CC12" s="158" t="str">
        <f ca="1">IF($A12="","",IF(OR(ISTEXT($L12),ISTEXT(#REF!)),IF($L12=Settings!$A$7,INDEX(Settings!$A$6:$D$15,MATCH($L12,Settings!$A$6:$A$15,0),4),0),0))</f>
        <v/>
      </c>
      <c r="CD12" s="158" t="str">
        <f ca="1">IF($A12="","",IF(OR(ISTEXT($L12),ISTEXT(#REF!)),IF($L12=Settings!$A$8,INDEX(Settings!$A$6:$D$15,MATCH($L12,Settings!$A$6:$A$15,0),4),0),0))</f>
        <v/>
      </c>
      <c r="CE12" s="158" t="str">
        <f ca="1">IF($A12="","",IF(OR(ISTEXT($L12),ISTEXT(#REF!)),IF($L12=Settings!$A$9,INDEX(Settings!$A$6:$D$15,MATCH($L12,Settings!$A$6:$A$15,0),4),0),0))</f>
        <v/>
      </c>
      <c r="CF12" s="158" t="str">
        <f ca="1">IF($A12="","",IF(OR(ISTEXT($L12),ISTEXT(#REF!)),IF($L12=Settings!$A$10,INDEX(Settings!$A$6:$D$15,MATCH($L12,Settings!$A$6:$A$15,0),4),0),0))</f>
        <v/>
      </c>
      <c r="CG12" s="158" t="str">
        <f ca="1">IF($A12="","",IF(OR(ISTEXT($L12),ISTEXT(#REF!)),IF($L12=Settings!$A$11,INDEX(Settings!$A$6:$D$15,MATCH($L12,Settings!$A$6:$A$15,0),4),0),0))</f>
        <v/>
      </c>
      <c r="CH12" s="158" t="str">
        <f ca="1">IF($A12="","",IF(OR(ISTEXT($L12),ISTEXT(#REF!)),IF($L12=Settings!$A$12,INDEX(Settings!$A$6:$D$15,MATCH($L12,Settings!$A$6:$A$15,0),4),0),0))</f>
        <v/>
      </c>
      <c r="CI12" s="158" t="str">
        <f ca="1">IF($A12="","",IF(OR(ISTEXT($L12),ISTEXT(#REF!)),IF($L12=Settings!$A$13,INDEX(Settings!$A$6:$D$15,MATCH($L12,Settings!$A$6:$A$15,0),4),0),0))</f>
        <v/>
      </c>
      <c r="CJ12" s="158" t="str">
        <f ca="1">IF($A12="","",IF(OR(ISTEXT($L12),ISTEXT(#REF!)),IF($L12=Settings!$A$14,INDEX(Settings!$A$6:$D$15,MATCH($L12,Settings!$A$6:$A$15,0),4),0),0))</f>
        <v/>
      </c>
      <c r="CK12" s="159" t="str">
        <f ca="1">IF($A12="","",IF(OR(ISTEXT($L12),ISTEXT(#REF!)),IF($L12=Settings!$A$15,INDEX(Settings!$A$6:$D$15,MATCH($L12,Settings!$A$6:$A$15,0),4),0),0))</f>
        <v/>
      </c>
      <c r="CL12" s="157" t="str">
        <f ca="1">IF($A12="","",IF(OR(ISTEXT($N12),ISTEXT(#REF!)),IF($N12=Settings!$A$6,INDEX(Settings!$A$6:$D$15,MATCH($N12,Settings!$A$6:$A$15,0),4),0),0))</f>
        <v/>
      </c>
      <c r="CM12" s="158" t="str">
        <f ca="1">IF($A12="","",IF(OR(ISTEXT($N12),ISTEXT(#REF!)),IF($N12=Settings!$A$7,INDEX(Settings!$A$6:$D$15,MATCH($N12,Settings!$A$6:$A$15,0),4),0),0))</f>
        <v/>
      </c>
      <c r="CN12" s="158" t="str">
        <f ca="1">IF($A12="","",IF(OR(ISTEXT($N12),ISTEXT(#REF!)),IF($N12=Settings!$A$8,INDEX(Settings!$A$6:$D$15,MATCH($N12,Settings!$A$6:$A$15,0),4),0),0))</f>
        <v/>
      </c>
      <c r="CO12" s="158" t="str">
        <f ca="1">IF($A12="","",IF(OR(ISTEXT($N12),ISTEXT(#REF!)),IF($N12=Settings!$A$9,INDEX(Settings!$A$6:$D$15,MATCH($N12,Settings!$A$6:$A$15,0),4),0),0))</f>
        <v/>
      </c>
      <c r="CP12" s="158" t="str">
        <f ca="1">IF($A12="","",IF(OR(ISTEXT($N12),ISTEXT(#REF!)),IF($N12=Settings!$A$10,INDEX(Settings!$A$6:$D$15,MATCH($N12,Settings!$A$6:$A$15,0),4),0),0))</f>
        <v/>
      </c>
      <c r="CQ12" s="158" t="str">
        <f ca="1">IF($A12="","",IF(OR(ISTEXT($N12),ISTEXT(#REF!)),IF($N12=Settings!$A$11,INDEX(Settings!$A$6:$D$15,MATCH($N12,Settings!$A$6:$A$15,0),4),0),0))</f>
        <v/>
      </c>
      <c r="CR12" s="158" t="str">
        <f ca="1">IF($A12="","",IF(OR(ISTEXT($N12),ISTEXT(#REF!)),IF($N12=Settings!$A$12,INDEX(Settings!$A$6:$D$15,MATCH($N12,Settings!$A$6:$A$15,0),4),0),0))</f>
        <v/>
      </c>
      <c r="CS12" s="158" t="str">
        <f ca="1">IF($A12="","",IF(OR(ISTEXT($N12),ISTEXT(#REF!)),IF($N12=Settings!$A$13,INDEX(Settings!$A$6:$D$15,MATCH($N12,Settings!$A$6:$A$15,0),4),0),0))</f>
        <v/>
      </c>
      <c r="CT12" s="158" t="str">
        <f ca="1">IF($A12="","",IF(OR(ISTEXT($N12),ISTEXT(#REF!)),IF($N12=Settings!$A$14,INDEX(Settings!$A$6:$D$15,MATCH($N12,Settings!$A$6:$A$15,0),4),0),0))</f>
        <v/>
      </c>
      <c r="CU12" s="158" t="str">
        <f ca="1">IF($A12="","",IF(OR(ISTEXT($N12),ISTEXT(#REF!)),IF($N12=Settings!$A$15,INDEX(Settings!$A$6:$D$15,MATCH($N12,Settings!$A$6:$A$15,0),4),0),0))</f>
        <v/>
      </c>
      <c r="CV12" s="160">
        <f t="shared" si="1"/>
        <v>0</v>
      </c>
      <c r="CW12" s="160">
        <f t="shared" si="2"/>
        <v>0</v>
      </c>
      <c r="CX12" s="161">
        <f ca="1">(($CV12+$CW12)*1440)/60-'Employee Register'!$C12</f>
        <v>0</v>
      </c>
      <c r="CY12" s="162">
        <f ca="1">((($CW12)*1440)/60)*'Employee Register'!$E12</f>
        <v>0</v>
      </c>
      <c r="CZ12" s="163">
        <f ca="1">$CX12*'Employee Register'!$F12</f>
        <v>0</v>
      </c>
      <c r="DA12" s="164">
        <f t="shared" si="3"/>
        <v>0</v>
      </c>
      <c r="DB12" s="157">
        <f t="shared" si="5"/>
        <v>0</v>
      </c>
      <c r="DC12" s="159">
        <f ca="1">$DB12*'Employee Register'!$E12</f>
        <v>0</v>
      </c>
      <c r="DD12" s="157">
        <f t="shared" si="6"/>
        <v>0</v>
      </c>
      <c r="DE12" s="159">
        <f ca="1">$DD12*'Employee Register'!$G12</f>
        <v>0</v>
      </c>
      <c r="DF12" s="157">
        <f t="shared" si="7"/>
        <v>0</v>
      </c>
      <c r="DG12" s="159">
        <f ca="1">$DF12*'Employee Register'!$E12</f>
        <v>0</v>
      </c>
      <c r="DH12" s="157">
        <f t="shared" si="8"/>
        <v>0</v>
      </c>
      <c r="DI12" s="159">
        <f ca="1">$DH12*'Employee Register'!$E12</f>
        <v>0</v>
      </c>
      <c r="DJ12" s="157">
        <f t="shared" si="9"/>
        <v>0</v>
      </c>
      <c r="DK12" s="159">
        <f ca="1">$DJ12*'Employee Register'!$E12</f>
        <v>0</v>
      </c>
      <c r="DL12" s="157">
        <f t="shared" si="10"/>
        <v>0</v>
      </c>
      <c r="DM12" s="159">
        <f ca="1">$DL12*'Employee Register'!$E12</f>
        <v>0</v>
      </c>
      <c r="DN12" s="157">
        <f t="shared" si="11"/>
        <v>0</v>
      </c>
      <c r="DO12" s="159">
        <f ca="1">$DN12*'Employee Register'!$E12</f>
        <v>0</v>
      </c>
      <c r="DP12" s="157">
        <f t="shared" si="12"/>
        <v>0</v>
      </c>
      <c r="DQ12" s="159">
        <f ca="1">$DP12*'Employee Register'!$E12</f>
        <v>0</v>
      </c>
      <c r="DR12" s="157">
        <f t="shared" si="13"/>
        <v>0</v>
      </c>
      <c r="DS12" s="159">
        <f ca="1">$DR12*'Employee Register'!$E12</f>
        <v>0</v>
      </c>
      <c r="DT12" s="157">
        <f t="shared" si="14"/>
        <v>0</v>
      </c>
      <c r="DU12" s="159">
        <f ca="1">$DT12*'Employee Register'!$E12</f>
        <v>0</v>
      </c>
      <c r="DV12" s="165">
        <f ca="1">IF('Employee Register'!$B12=0,0,IF(OR(ISBLANK($B12),ISTEXT($B12)),0,IF(VALUE($B12)&gt;=0,1,0)))</f>
        <v>0</v>
      </c>
      <c r="DW12" s="166">
        <f ca="1">IF('Employee Register'!$B12=0,0,IF(OR(ISBLANK($D12),ISTEXT($D12)),0,IF(VALUE($D12)&gt;=0,1,0)))</f>
        <v>0</v>
      </c>
      <c r="DX12" s="166">
        <f ca="1">IF('Employee Register'!$B12=0,0,IF(OR(ISBLANK($F12),ISTEXT($F12)),0,IF(VALUE($F12)&gt;=0,1,0)))</f>
        <v>0</v>
      </c>
      <c r="DY12" s="166">
        <f ca="1">IF('Employee Register'!$B12=0,0,IF(OR(ISBLANK($H12),ISTEXT($H12)),0,IF(VALUE($H12)&gt;=0,1,0)))</f>
        <v>0</v>
      </c>
      <c r="DZ12" s="166">
        <f ca="1">IF('Employee Register'!$B12=0,0,IF(OR(ISBLANK($J12),ISTEXT($J12)),0,IF(VALUE($J12)&gt;=0,1,0)))</f>
        <v>0</v>
      </c>
      <c r="EA12" s="166">
        <f ca="1">IF('Employee Register'!$B12=0,0,IF(OR(ISBLANK($L12),ISTEXT($L12)),0,IF(VALUE($L12)&gt;=0,1,0)))</f>
        <v>0</v>
      </c>
      <c r="EB12" s="167">
        <f ca="1">IF('Employee Register'!$B12=0,0,IF(OR(ISBLANK($N12),ISTEXT($N12)),0,IF(VALUE($N12)&gt;=0,1,0)))</f>
        <v>0</v>
      </c>
    </row>
    <row r="13" spans="1:132">
      <c r="A13" s="70" t="str">
        <f ca="1">IF('Employee Register'!B13=0,"",'Employee Register'!B13)</f>
        <v/>
      </c>
      <c r="B13" s="46"/>
      <c r="C13" s="47"/>
      <c r="D13" s="46"/>
      <c r="E13" s="47"/>
      <c r="F13" s="46"/>
      <c r="G13" s="47"/>
      <c r="H13" s="46"/>
      <c r="I13" s="47"/>
      <c r="J13" s="46"/>
      <c r="K13" s="47"/>
      <c r="L13" s="104"/>
      <c r="M13" s="105"/>
      <c r="N13" s="104"/>
      <c r="O13" s="106"/>
      <c r="P13" s="100">
        <f t="shared" si="4"/>
        <v>0</v>
      </c>
      <c r="Q13" s="101">
        <f t="shared" si="0"/>
        <v>0</v>
      </c>
      <c r="R13" s="69" t="str">
        <f ca="1">IF(ISBLANK('Employee Register'!$B13),"",INDEX('Employee Register'!$A$6:$D$55,MATCH($A13,'Employee Register'!$B$6:$B$55,0),4))</f>
        <v/>
      </c>
      <c r="AC13" s="66">
        <f ca="1">ROUND(($P13*1440)/60,2)-'Employee Register'!$C13</f>
        <v>0</v>
      </c>
      <c r="AD13" s="157" t="str">
        <f ca="1">IF($A13="","",IF(OR(ISTEXT($B13),ISTEXT(#REF!)),IF($B13=Settings!$A$6,INDEX(Settings!$A$6:$D$15,MATCH($B13,Settings!$A$6:$A$15,0),4),0),0))</f>
        <v/>
      </c>
      <c r="AE13" s="158" t="str">
        <f ca="1">IF($A13="","",IF(OR(ISTEXT($B13),ISTEXT(#REF!)),IF($B13=Settings!$A$7,INDEX(Settings!$A$6:$D$15,MATCH($B13,Settings!$A$6:$A$15,0),4),0),0))</f>
        <v/>
      </c>
      <c r="AF13" s="158" t="str">
        <f ca="1">IF($A13="","",IF(OR(ISTEXT($B13),ISTEXT(#REF!)),IF($B13=Settings!$A$8,INDEX(Settings!$A$6:$D$15,MATCH($B13,Settings!$A$6:$A$15,0),4),0),0))</f>
        <v/>
      </c>
      <c r="AG13" s="158" t="str">
        <f ca="1">IF($A13="","",IF(OR(ISTEXT($B13),ISTEXT(#REF!)),IF($B13=Settings!$A$9,INDEX(Settings!$A$6:$D$15,MATCH($B13,Settings!$A$6:$A$15,0),4),0),0))</f>
        <v/>
      </c>
      <c r="AH13" s="158" t="str">
        <f ca="1">IF($A13="","",IF(OR(ISTEXT($B13),ISTEXT(#REF!)),IF($B13=Settings!$A$10,INDEX(Settings!$A$6:$D$15,MATCH($B13,Settings!$A$6:$A$15,0),4),0),0))</f>
        <v/>
      </c>
      <c r="AI13" s="158" t="str">
        <f ca="1">IF($A13="","",IF(OR(ISTEXT($B13),ISTEXT(#REF!)),IF($B13=Settings!$A$11,INDEX(Settings!$A$6:$D$15,MATCH($B13,Settings!$A$6:$A$15,0),4),0),0))</f>
        <v/>
      </c>
      <c r="AJ13" s="158" t="str">
        <f ca="1">IF($A13="","",IF(OR(ISTEXT($B13),ISTEXT(#REF!)),IF($B13=Settings!$A$12,INDEX(Settings!$A$6:$D$15,MATCH($B13,Settings!$A$6:$A$15,0),4),0),0))</f>
        <v/>
      </c>
      <c r="AK13" s="158" t="str">
        <f ca="1">IF($A13="","",IF(OR(ISTEXT($B13),ISTEXT(#REF!)),IF($B13=Settings!$A$13,INDEX(Settings!$A$6:$D$15,MATCH($B13,Settings!$A$6:$A$15,0),4),0),0))</f>
        <v/>
      </c>
      <c r="AL13" s="158" t="str">
        <f ca="1">IF($A13="","",IF(OR(ISTEXT($B13),ISTEXT(#REF!)),IF($B13=Settings!$A$14,INDEX(Settings!$A$6:$D$15,MATCH($B13,Settings!$A$6:$A$15,0),4),0),0))</f>
        <v/>
      </c>
      <c r="AM13" s="159" t="str">
        <f ca="1">IF($A13="","",IF(OR(ISTEXT($B13),ISTEXT(#REF!)),IF($B13=Settings!$A$15,INDEX(Settings!$A$6:$D$15,MATCH($B13,Settings!$A$6:$A$15,0),4),0),0))</f>
        <v/>
      </c>
      <c r="AN13" s="157" t="str">
        <f ca="1">IF($A13="","",IF(OR(ISTEXT($D13),ISTEXT(#REF!)),IF($D13=Settings!$A$6,INDEX(Settings!$A$6:$D$15,MATCH($D13,Settings!$A$6:$A$15,0),4),0),0))</f>
        <v/>
      </c>
      <c r="AO13" s="158" t="str">
        <f ca="1">IF($A13="","",IF(OR(ISTEXT($D13),ISTEXT(#REF!)),IF($D13=Settings!$A$7,INDEX(Settings!$A$6:$D$15,MATCH($D13,Settings!$A$6:$A$15,0),4),0),0))</f>
        <v/>
      </c>
      <c r="AP13" s="158" t="str">
        <f ca="1">IF($A13="","",IF(OR(ISTEXT($D13),ISTEXT(#REF!)),IF($D13=Settings!$A$8,INDEX(Settings!$A$6:$D$15,MATCH($D13,Settings!$A$6:$A$15,0),4),0),0))</f>
        <v/>
      </c>
      <c r="AQ13" s="158" t="str">
        <f ca="1">IF($A13="","",IF(OR(ISTEXT($D13),ISTEXT(#REF!)),IF($D13=Settings!$A$9,INDEX(Settings!$A$6:$D$15,MATCH($D13,Settings!$A$6:$A$15,0),4),0),0))</f>
        <v/>
      </c>
      <c r="AR13" s="158" t="str">
        <f ca="1">IF($A13="","",IF(OR(ISTEXT($D13),ISTEXT(#REF!)),IF($D13=Settings!$A$10,INDEX(Settings!$A$6:$D$15,MATCH($D13,Settings!$A$6:$A$15,0),4),0),0))</f>
        <v/>
      </c>
      <c r="AS13" s="158" t="str">
        <f ca="1">IF($A13="","",IF(OR(ISTEXT($D13),ISTEXT(#REF!)),IF($D13=Settings!$A$11,INDEX(Settings!$A$6:$D$15,MATCH($D13,Settings!$A$6:$A$15,0),4),0),0))</f>
        <v/>
      </c>
      <c r="AT13" s="158" t="str">
        <f ca="1">IF($A13="","",IF(OR(ISTEXT($D13),ISTEXT(#REF!)),IF($D13=Settings!$A$12,INDEX(Settings!$A$6:$D$15,MATCH($D13,Settings!$A$6:$A$15,0),4),0),0))</f>
        <v/>
      </c>
      <c r="AU13" s="158" t="str">
        <f ca="1">IF($A13="","",IF(OR(ISTEXT($D13),ISTEXT(#REF!)),IF($D13=Settings!$A$13,INDEX(Settings!$A$6:$D$15,MATCH($D13,Settings!$A$6:$A$15,0),4),0),0))</f>
        <v/>
      </c>
      <c r="AV13" s="158" t="str">
        <f ca="1">IF($A13="","",IF(OR(ISTEXT($D13),ISTEXT(#REF!)),IF($D13=Settings!$A$14,INDEX(Settings!$A$6:$D$15,MATCH($D13,Settings!$A$6:$A$15,0),4),0),0))</f>
        <v/>
      </c>
      <c r="AW13" s="159" t="str">
        <f ca="1">IF($A13="","",IF(OR(ISTEXT($D13),ISTEXT(#REF!)),IF($D13=Settings!$A$15,INDEX(Settings!$A$6:$D$15,MATCH($D13,Settings!$A$6:$A$15,0),4),0),0))</f>
        <v/>
      </c>
      <c r="AX13" s="157" t="str">
        <f ca="1">IF($A13="","",IF(OR(ISTEXT($F13),ISTEXT(#REF!)),IF($F13=Settings!$A$6,INDEX(Settings!$A$6:$D$15,MATCH($F13,Settings!$A$6:$A$15,0),4),0),0))</f>
        <v/>
      </c>
      <c r="AY13" s="158" t="str">
        <f ca="1">IF($A13="","",IF(OR(ISTEXT($F13),ISTEXT(#REF!)),IF($F13=Settings!$A$7,INDEX(Settings!$A$6:$D$15,MATCH($F13,Settings!$A$6:$A$15,0),4),0),0))</f>
        <v/>
      </c>
      <c r="AZ13" s="158" t="str">
        <f ca="1">IF($A13="","",IF(OR(ISTEXT($F13),ISTEXT(#REF!)),IF($F13=Settings!$A$8,INDEX(Settings!$A$6:$D$15,MATCH($F13,Settings!$A$6:$A$15,0),4),0),0))</f>
        <v/>
      </c>
      <c r="BA13" s="158" t="str">
        <f ca="1">IF($A13="","",IF(OR(ISTEXT($F13),ISTEXT(#REF!)),IF($F13=Settings!$A$9,INDEX(Settings!$A$6:$D$15,MATCH($F13,Settings!$A$6:$A$15,0),4),0),0))</f>
        <v/>
      </c>
      <c r="BB13" s="158" t="str">
        <f ca="1">IF($A13="","",IF(OR(ISTEXT($F13),ISTEXT(#REF!)),IF($F13=Settings!$A$10,INDEX(Settings!$A$6:$D$15,MATCH($F13,Settings!$A$6:$A$15,0),4),0),0))</f>
        <v/>
      </c>
      <c r="BC13" s="158" t="str">
        <f ca="1">IF($A13="","",IF(OR(ISTEXT($F13),ISTEXT(#REF!)),IF($F13=Settings!$A$11,INDEX(Settings!$A$6:$D$15,MATCH($F13,Settings!$A$6:$A$15,0),4),0),0))</f>
        <v/>
      </c>
      <c r="BD13" s="158" t="str">
        <f ca="1">IF($A13="","",IF(OR(ISTEXT($F13),ISTEXT(#REF!)),IF($F13=Settings!$A$12,INDEX(Settings!$A$6:$D$15,MATCH($F13,Settings!$A$6:$A$15,0),4),0),0))</f>
        <v/>
      </c>
      <c r="BE13" s="158" t="str">
        <f ca="1">IF($A13="","",IF(OR(ISTEXT($F13),ISTEXT(#REF!)),IF($F13=Settings!$A$13,INDEX(Settings!$A$6:$D$15,MATCH($F13,Settings!$A$6:$A$15,0),4),0),0))</f>
        <v/>
      </c>
      <c r="BF13" s="158" t="str">
        <f ca="1">IF($A13="","",IF(OR(ISTEXT($F13),ISTEXT(#REF!)),IF($F13=Settings!$A$14,INDEX(Settings!$A$6:$D$15,MATCH($F13,Settings!$A$6:$A$15,0),4),0),0))</f>
        <v/>
      </c>
      <c r="BG13" s="159" t="str">
        <f ca="1">IF($A13="","",IF(OR(ISTEXT($F13),ISTEXT(#REF!)),IF($F13=Settings!$A$15,INDEX(Settings!$A$6:$D$15,MATCH($F13,Settings!$A$6:$A$15,0),4),0),0))</f>
        <v/>
      </c>
      <c r="BH13" s="157" t="str">
        <f ca="1">IF($A13="","",IF(OR(ISTEXT($H13),ISTEXT(#REF!)),IF($H13=Settings!$A$6,INDEX(Settings!$A$6:$D$15,MATCH($H13,Settings!$A$6:$A$15,0),4),0),0))</f>
        <v/>
      </c>
      <c r="BI13" s="158" t="str">
        <f ca="1">IF($A13="","",IF(OR(ISTEXT($H13),ISTEXT(#REF!)),IF($H13=Settings!$A$7,INDEX(Settings!$A$6:$D$15,MATCH($H13,Settings!$A$6:$A$15,0),4),0),0))</f>
        <v/>
      </c>
      <c r="BJ13" s="158" t="str">
        <f ca="1">IF($A13="","",IF(OR(ISTEXT($H13),ISTEXT(#REF!)),IF($H13=Settings!$A$8,INDEX(Settings!$A$6:$D$15,MATCH($H13,Settings!$A$6:$A$15,0),4),0),0))</f>
        <v/>
      </c>
      <c r="BK13" s="158" t="str">
        <f ca="1">IF($A13="","",IF(OR(ISTEXT($H13),ISTEXT(#REF!)),IF($H13=Settings!$A$9,INDEX(Settings!$A$6:$D$15,MATCH($H13,Settings!$A$6:$A$15,0),4),0),0))</f>
        <v/>
      </c>
      <c r="BL13" s="158" t="str">
        <f ca="1">IF($A13="","",IF(OR(ISTEXT($H13),ISTEXT(#REF!)),IF($H13=Settings!$A$10,INDEX(Settings!$A$6:$D$15,MATCH($H13,Settings!$A$6:$A$15,0),4),0),0))</f>
        <v/>
      </c>
      <c r="BM13" s="158" t="str">
        <f ca="1">IF($A13="","",IF(OR(ISTEXT($H13),ISTEXT(#REF!)),IF($H13=Settings!$A$11,INDEX(Settings!$A$6:$D$15,MATCH($H13,Settings!$A$6:$A$15,0),4),0),0))</f>
        <v/>
      </c>
      <c r="BN13" s="158" t="str">
        <f ca="1">IF($A13="","",IF(OR(ISTEXT($H13),ISTEXT(#REF!)),IF($H13=Settings!$A$12,INDEX(Settings!$A$6:$D$15,MATCH($H13,Settings!$A$6:$A$15,0),4),0),0))</f>
        <v/>
      </c>
      <c r="BO13" s="158" t="str">
        <f ca="1">IF($A13="","",IF(OR(ISTEXT($H13),ISTEXT(#REF!)),IF($H13=Settings!$A$13,INDEX(Settings!$A$6:$D$15,MATCH($H13,Settings!$A$6:$A$15,0),4),0),0))</f>
        <v/>
      </c>
      <c r="BP13" s="158" t="str">
        <f ca="1">IF($A13="","",IF(OR(ISTEXT($H13),ISTEXT(#REF!)),IF($H13=Settings!$A$14,INDEX(Settings!$A$6:$D$15,MATCH($H13,Settings!$A$6:$A$15,0),4),0),0))</f>
        <v/>
      </c>
      <c r="BQ13" s="159" t="str">
        <f ca="1">IF($A13="","",IF(OR(ISTEXT($H13),ISTEXT(#REF!)),IF($H13=Settings!$A$15,INDEX(Settings!$A$6:$D$15,MATCH($H13,Settings!$A$6:$A$15,0),4),0),0))</f>
        <v/>
      </c>
      <c r="BR13" s="157" t="str">
        <f ca="1">IF($A13="","",IF(OR(ISTEXT($J13),ISTEXT(#REF!)),IF($J13=Settings!$A$6,INDEX(Settings!$A$6:$D$15,MATCH($J13,Settings!$A$6:$A$15,0),4),0),0))</f>
        <v/>
      </c>
      <c r="BS13" s="158" t="str">
        <f ca="1">IF($A13="","",IF(OR(ISTEXT($J13),ISTEXT(#REF!)),IF($J13=Settings!$A$7,INDEX(Settings!$A$6:$D$15,MATCH($J13,Settings!$A$6:$A$15,0),4),0),0))</f>
        <v/>
      </c>
      <c r="BT13" s="158" t="str">
        <f ca="1">IF($A13="","",IF(OR(ISTEXT($J13),ISTEXT(#REF!)),IF($J13=Settings!$A$8,INDEX(Settings!$A$6:$D$15,MATCH($J13,Settings!$A$6:$A$15,0),4),0),0))</f>
        <v/>
      </c>
      <c r="BU13" s="158" t="str">
        <f ca="1">IF($A13="","",IF(OR(ISTEXT($J13),ISTEXT(#REF!)),IF($J13=Settings!$A$9,INDEX(Settings!$A$6:$D$15,MATCH($J13,Settings!$A$6:$A$15,0),4),0),0))</f>
        <v/>
      </c>
      <c r="BV13" s="158" t="str">
        <f ca="1">IF($A13="","",IF(OR(ISTEXT($J13),ISTEXT(#REF!)),IF($J13=Settings!$A$10,INDEX(Settings!$A$6:$D$15,MATCH($J13,Settings!$A$6:$A$15,0),4),0),0))</f>
        <v/>
      </c>
      <c r="BW13" s="158" t="str">
        <f ca="1">IF($A13="","",IF(OR(ISTEXT($J13),ISTEXT(#REF!)),IF($J13=Settings!$A$11,INDEX(Settings!$A$6:$D$15,MATCH($J13,Settings!$A$6:$A$15,0),4),0),0))</f>
        <v/>
      </c>
      <c r="BX13" s="158" t="str">
        <f ca="1">IF($A13="","",IF(OR(ISTEXT($J13),ISTEXT(#REF!)),IF($J13=Settings!$A$12,INDEX(Settings!$A$6:$D$15,MATCH($J13,Settings!$A$6:$A$15,0),4),0),0))</f>
        <v/>
      </c>
      <c r="BY13" s="158" t="str">
        <f ca="1">IF($A13="","",IF(OR(ISTEXT($J13),ISTEXT(#REF!)),IF($J13=Settings!$A$13,INDEX(Settings!$A$6:$D$15,MATCH($J13,Settings!$A$6:$A$15,0),4),0),0))</f>
        <v/>
      </c>
      <c r="BZ13" s="158" t="str">
        <f ca="1">IF($A13="","",IF(OR(ISTEXT($J13),ISTEXT(#REF!)),IF($J13=Settings!$A$14,INDEX(Settings!$A$6:$D$15,MATCH($J13,Settings!$A$6:$A$15,0),4),0),0))</f>
        <v/>
      </c>
      <c r="CA13" s="159" t="str">
        <f ca="1">IF($A13="","",IF(OR(ISTEXT($J13),ISTEXT(#REF!)),IF($J13=Settings!$A$15,INDEX(Settings!$A$6:$D$15,MATCH($J13,Settings!$A$6:$A$15,0),4),0),0))</f>
        <v/>
      </c>
      <c r="CB13" s="157" t="str">
        <f ca="1">IF($A13="","",IF(OR(ISTEXT($L13),ISTEXT(#REF!)),IF($L13=Settings!$A$6,INDEX(Settings!$A$6:$D$15,MATCH($L13,Settings!$A$6:$A$15,0),4),0),0))</f>
        <v/>
      </c>
      <c r="CC13" s="158" t="str">
        <f ca="1">IF($A13="","",IF(OR(ISTEXT($L13),ISTEXT(#REF!)),IF($L13=Settings!$A$7,INDEX(Settings!$A$6:$D$15,MATCH($L13,Settings!$A$6:$A$15,0),4),0),0))</f>
        <v/>
      </c>
      <c r="CD13" s="158" t="str">
        <f ca="1">IF($A13="","",IF(OR(ISTEXT($L13),ISTEXT(#REF!)),IF($L13=Settings!$A$8,INDEX(Settings!$A$6:$D$15,MATCH($L13,Settings!$A$6:$A$15,0),4),0),0))</f>
        <v/>
      </c>
      <c r="CE13" s="158" t="str">
        <f ca="1">IF($A13="","",IF(OR(ISTEXT($L13),ISTEXT(#REF!)),IF($L13=Settings!$A$9,INDEX(Settings!$A$6:$D$15,MATCH($L13,Settings!$A$6:$A$15,0),4),0),0))</f>
        <v/>
      </c>
      <c r="CF13" s="158" t="str">
        <f ca="1">IF($A13="","",IF(OR(ISTEXT($L13),ISTEXT(#REF!)),IF($L13=Settings!$A$10,INDEX(Settings!$A$6:$D$15,MATCH($L13,Settings!$A$6:$A$15,0),4),0),0))</f>
        <v/>
      </c>
      <c r="CG13" s="158" t="str">
        <f ca="1">IF($A13="","",IF(OR(ISTEXT($L13),ISTEXT(#REF!)),IF($L13=Settings!$A$11,INDEX(Settings!$A$6:$D$15,MATCH($L13,Settings!$A$6:$A$15,0),4),0),0))</f>
        <v/>
      </c>
      <c r="CH13" s="158" t="str">
        <f ca="1">IF($A13="","",IF(OR(ISTEXT($L13),ISTEXT(#REF!)),IF($L13=Settings!$A$12,INDEX(Settings!$A$6:$D$15,MATCH($L13,Settings!$A$6:$A$15,0),4),0),0))</f>
        <v/>
      </c>
      <c r="CI13" s="158" t="str">
        <f ca="1">IF($A13="","",IF(OR(ISTEXT($L13),ISTEXT(#REF!)),IF($L13=Settings!$A$13,INDEX(Settings!$A$6:$D$15,MATCH($L13,Settings!$A$6:$A$15,0),4),0),0))</f>
        <v/>
      </c>
      <c r="CJ13" s="158" t="str">
        <f ca="1">IF($A13="","",IF(OR(ISTEXT($L13),ISTEXT(#REF!)),IF($L13=Settings!$A$14,INDEX(Settings!$A$6:$D$15,MATCH($L13,Settings!$A$6:$A$15,0),4),0),0))</f>
        <v/>
      </c>
      <c r="CK13" s="159" t="str">
        <f ca="1">IF($A13="","",IF(OR(ISTEXT($L13),ISTEXT(#REF!)),IF($L13=Settings!$A$15,INDEX(Settings!$A$6:$D$15,MATCH($L13,Settings!$A$6:$A$15,0),4),0),0))</f>
        <v/>
      </c>
      <c r="CL13" s="157" t="str">
        <f ca="1">IF($A13="","",IF(OR(ISTEXT($N13),ISTEXT(#REF!)),IF($N13=Settings!$A$6,INDEX(Settings!$A$6:$D$15,MATCH($N13,Settings!$A$6:$A$15,0),4),0),0))</f>
        <v/>
      </c>
      <c r="CM13" s="158" t="str">
        <f ca="1">IF($A13="","",IF(OR(ISTEXT($N13),ISTEXT(#REF!)),IF($N13=Settings!$A$7,INDEX(Settings!$A$6:$D$15,MATCH($N13,Settings!$A$6:$A$15,0),4),0),0))</f>
        <v/>
      </c>
      <c r="CN13" s="158" t="str">
        <f ca="1">IF($A13="","",IF(OR(ISTEXT($N13),ISTEXT(#REF!)),IF($N13=Settings!$A$8,INDEX(Settings!$A$6:$D$15,MATCH($N13,Settings!$A$6:$A$15,0),4),0),0))</f>
        <v/>
      </c>
      <c r="CO13" s="158" t="str">
        <f ca="1">IF($A13="","",IF(OR(ISTEXT($N13),ISTEXT(#REF!)),IF($N13=Settings!$A$9,INDEX(Settings!$A$6:$D$15,MATCH($N13,Settings!$A$6:$A$15,0),4),0),0))</f>
        <v/>
      </c>
      <c r="CP13" s="158" t="str">
        <f ca="1">IF($A13="","",IF(OR(ISTEXT($N13),ISTEXT(#REF!)),IF($N13=Settings!$A$10,INDEX(Settings!$A$6:$D$15,MATCH($N13,Settings!$A$6:$A$15,0),4),0),0))</f>
        <v/>
      </c>
      <c r="CQ13" s="158" t="str">
        <f ca="1">IF($A13="","",IF(OR(ISTEXT($N13),ISTEXT(#REF!)),IF($N13=Settings!$A$11,INDEX(Settings!$A$6:$D$15,MATCH($N13,Settings!$A$6:$A$15,0),4),0),0))</f>
        <v/>
      </c>
      <c r="CR13" s="158" t="str">
        <f ca="1">IF($A13="","",IF(OR(ISTEXT($N13),ISTEXT(#REF!)),IF($N13=Settings!$A$12,INDEX(Settings!$A$6:$D$15,MATCH($N13,Settings!$A$6:$A$15,0),4),0),0))</f>
        <v/>
      </c>
      <c r="CS13" s="158" t="str">
        <f ca="1">IF($A13="","",IF(OR(ISTEXT($N13),ISTEXT(#REF!)),IF($N13=Settings!$A$13,INDEX(Settings!$A$6:$D$15,MATCH($N13,Settings!$A$6:$A$15,0),4),0),0))</f>
        <v/>
      </c>
      <c r="CT13" s="158" t="str">
        <f ca="1">IF($A13="","",IF(OR(ISTEXT($N13),ISTEXT(#REF!)),IF($N13=Settings!$A$14,INDEX(Settings!$A$6:$D$15,MATCH($N13,Settings!$A$6:$A$15,0),4),0),0))</f>
        <v/>
      </c>
      <c r="CU13" s="158" t="str">
        <f ca="1">IF($A13="","",IF(OR(ISTEXT($N13),ISTEXT(#REF!)),IF($N13=Settings!$A$15,INDEX(Settings!$A$6:$D$15,MATCH($N13,Settings!$A$6:$A$15,0),4),0),0))</f>
        <v/>
      </c>
      <c r="CV13" s="160">
        <f t="shared" si="1"/>
        <v>0</v>
      </c>
      <c r="CW13" s="160">
        <f t="shared" si="2"/>
        <v>0</v>
      </c>
      <c r="CX13" s="161">
        <f ca="1">(($CV13+$CW13)*1440)/60-'Employee Register'!$C13</f>
        <v>0</v>
      </c>
      <c r="CY13" s="162">
        <f ca="1">((($CW13)*1440)/60)*'Employee Register'!$E13</f>
        <v>0</v>
      </c>
      <c r="CZ13" s="163">
        <f ca="1">$CX13*'Employee Register'!$F13</f>
        <v>0</v>
      </c>
      <c r="DA13" s="164">
        <f t="shared" si="3"/>
        <v>0</v>
      </c>
      <c r="DB13" s="157">
        <f t="shared" si="5"/>
        <v>0</v>
      </c>
      <c r="DC13" s="159">
        <f ca="1">$DB13*'Employee Register'!$E13</f>
        <v>0</v>
      </c>
      <c r="DD13" s="157">
        <f t="shared" si="6"/>
        <v>0</v>
      </c>
      <c r="DE13" s="159">
        <f ca="1">$DD13*'Employee Register'!$G13</f>
        <v>0</v>
      </c>
      <c r="DF13" s="157">
        <f t="shared" si="7"/>
        <v>0</v>
      </c>
      <c r="DG13" s="159">
        <f ca="1">$DF13*'Employee Register'!$E13</f>
        <v>0</v>
      </c>
      <c r="DH13" s="157">
        <f t="shared" si="8"/>
        <v>0</v>
      </c>
      <c r="DI13" s="159">
        <f ca="1">$DH13*'Employee Register'!$E13</f>
        <v>0</v>
      </c>
      <c r="DJ13" s="157">
        <f t="shared" si="9"/>
        <v>0</v>
      </c>
      <c r="DK13" s="159">
        <f ca="1">$DJ13*'Employee Register'!$E13</f>
        <v>0</v>
      </c>
      <c r="DL13" s="157">
        <f t="shared" si="10"/>
        <v>0</v>
      </c>
      <c r="DM13" s="159">
        <f ca="1">$DL13*'Employee Register'!$E13</f>
        <v>0</v>
      </c>
      <c r="DN13" s="157">
        <f t="shared" si="11"/>
        <v>0</v>
      </c>
      <c r="DO13" s="159">
        <f ca="1">$DN13*'Employee Register'!$E13</f>
        <v>0</v>
      </c>
      <c r="DP13" s="157">
        <f t="shared" si="12"/>
        <v>0</v>
      </c>
      <c r="DQ13" s="159">
        <f ca="1">$DP13*'Employee Register'!$E13</f>
        <v>0</v>
      </c>
      <c r="DR13" s="157">
        <f t="shared" si="13"/>
        <v>0</v>
      </c>
      <c r="DS13" s="159">
        <f ca="1">$DR13*'Employee Register'!$E13</f>
        <v>0</v>
      </c>
      <c r="DT13" s="157">
        <f t="shared" si="14"/>
        <v>0</v>
      </c>
      <c r="DU13" s="159">
        <f ca="1">$DT13*'Employee Register'!$E13</f>
        <v>0</v>
      </c>
      <c r="DV13" s="165">
        <f ca="1">IF('Employee Register'!$B13=0,0,IF(OR(ISBLANK($B13),ISTEXT($B13)),0,IF(VALUE($B13)&gt;=0,1,0)))</f>
        <v>0</v>
      </c>
      <c r="DW13" s="166">
        <f ca="1">IF('Employee Register'!$B13=0,0,IF(OR(ISBLANK($D13),ISTEXT($D13)),0,IF(VALUE($D13)&gt;=0,1,0)))</f>
        <v>0</v>
      </c>
      <c r="DX13" s="166">
        <f ca="1">IF('Employee Register'!$B13=0,0,IF(OR(ISBLANK($F13),ISTEXT($F13)),0,IF(VALUE($F13)&gt;=0,1,0)))</f>
        <v>0</v>
      </c>
      <c r="DY13" s="166">
        <f ca="1">IF('Employee Register'!$B13=0,0,IF(OR(ISBLANK($H13),ISTEXT($H13)),0,IF(VALUE($H13)&gt;=0,1,0)))</f>
        <v>0</v>
      </c>
      <c r="DZ13" s="166">
        <f ca="1">IF('Employee Register'!$B13=0,0,IF(OR(ISBLANK($J13),ISTEXT($J13)),0,IF(VALUE($J13)&gt;=0,1,0)))</f>
        <v>0</v>
      </c>
      <c r="EA13" s="166">
        <f ca="1">IF('Employee Register'!$B13=0,0,IF(OR(ISBLANK($L13),ISTEXT($L13)),0,IF(VALUE($L13)&gt;=0,1,0)))</f>
        <v>0</v>
      </c>
      <c r="EB13" s="167">
        <f ca="1">IF('Employee Register'!$B13=0,0,IF(OR(ISBLANK($N13),ISTEXT($N13)),0,IF(VALUE($N13)&gt;=0,1,0)))</f>
        <v>0</v>
      </c>
    </row>
    <row r="14" spans="1:132">
      <c r="A14" s="70" t="str">
        <f ca="1">IF('Employee Register'!B14=0,"",'Employee Register'!B14)</f>
        <v/>
      </c>
      <c r="B14" s="46"/>
      <c r="C14" s="47"/>
      <c r="D14" s="46"/>
      <c r="E14" s="47"/>
      <c r="F14" s="46"/>
      <c r="G14" s="47"/>
      <c r="H14" s="46"/>
      <c r="I14" s="47"/>
      <c r="J14" s="46"/>
      <c r="K14" s="47"/>
      <c r="L14" s="104"/>
      <c r="M14" s="105"/>
      <c r="N14" s="104"/>
      <c r="O14" s="106"/>
      <c r="P14" s="100">
        <f t="shared" si="4"/>
        <v>0</v>
      </c>
      <c r="Q14" s="101">
        <f t="shared" si="0"/>
        <v>0</v>
      </c>
      <c r="R14" s="69" t="str">
        <f ca="1">IF(ISBLANK('Employee Register'!$B14),"",INDEX('Employee Register'!$A$6:$D$55,MATCH($A14,'Employee Register'!$B$6:$B$55,0),4))</f>
        <v/>
      </c>
      <c r="AC14" s="66">
        <f ca="1">ROUND(($P14*1440)/60,2)-'Employee Register'!$C14</f>
        <v>0</v>
      </c>
      <c r="AD14" s="157" t="str">
        <f ca="1">IF($A14="","",IF(OR(ISTEXT($B14),ISTEXT(#REF!)),IF($B14=Settings!$A$6,INDEX(Settings!$A$6:$D$15,MATCH($B14,Settings!$A$6:$A$15,0),4),0),0))</f>
        <v/>
      </c>
      <c r="AE14" s="158" t="str">
        <f ca="1">IF($A14="","",IF(OR(ISTEXT($B14),ISTEXT(#REF!)),IF($B14=Settings!$A$7,INDEX(Settings!$A$6:$D$15,MATCH($B14,Settings!$A$6:$A$15,0),4),0),0))</f>
        <v/>
      </c>
      <c r="AF14" s="158" t="str">
        <f ca="1">IF($A14="","",IF(OR(ISTEXT($B14),ISTEXT(#REF!)),IF($B14=Settings!$A$8,INDEX(Settings!$A$6:$D$15,MATCH($B14,Settings!$A$6:$A$15,0),4),0),0))</f>
        <v/>
      </c>
      <c r="AG14" s="158" t="str">
        <f ca="1">IF($A14="","",IF(OR(ISTEXT($B14),ISTEXT(#REF!)),IF($B14=Settings!$A$9,INDEX(Settings!$A$6:$D$15,MATCH($B14,Settings!$A$6:$A$15,0),4),0),0))</f>
        <v/>
      </c>
      <c r="AH14" s="158" t="str">
        <f ca="1">IF($A14="","",IF(OR(ISTEXT($B14),ISTEXT(#REF!)),IF($B14=Settings!$A$10,INDEX(Settings!$A$6:$D$15,MATCH($B14,Settings!$A$6:$A$15,0),4),0),0))</f>
        <v/>
      </c>
      <c r="AI14" s="158" t="str">
        <f ca="1">IF($A14="","",IF(OR(ISTEXT($B14),ISTEXT(#REF!)),IF($B14=Settings!$A$11,INDEX(Settings!$A$6:$D$15,MATCH($B14,Settings!$A$6:$A$15,0),4),0),0))</f>
        <v/>
      </c>
      <c r="AJ14" s="158" t="str">
        <f ca="1">IF($A14="","",IF(OR(ISTEXT($B14),ISTEXT(#REF!)),IF($B14=Settings!$A$12,INDEX(Settings!$A$6:$D$15,MATCH($B14,Settings!$A$6:$A$15,0),4),0),0))</f>
        <v/>
      </c>
      <c r="AK14" s="158" t="str">
        <f ca="1">IF($A14="","",IF(OR(ISTEXT($B14),ISTEXT(#REF!)),IF($B14=Settings!$A$13,INDEX(Settings!$A$6:$D$15,MATCH($B14,Settings!$A$6:$A$15,0),4),0),0))</f>
        <v/>
      </c>
      <c r="AL14" s="158" t="str">
        <f ca="1">IF($A14="","",IF(OR(ISTEXT($B14),ISTEXT(#REF!)),IF($B14=Settings!$A$14,INDEX(Settings!$A$6:$D$15,MATCH($B14,Settings!$A$6:$A$15,0),4),0),0))</f>
        <v/>
      </c>
      <c r="AM14" s="159" t="str">
        <f ca="1">IF($A14="","",IF(OR(ISTEXT($B14),ISTEXT(#REF!)),IF($B14=Settings!$A$15,INDEX(Settings!$A$6:$D$15,MATCH($B14,Settings!$A$6:$A$15,0),4),0),0))</f>
        <v/>
      </c>
      <c r="AN14" s="157" t="str">
        <f ca="1">IF($A14="","",IF(OR(ISTEXT($D14),ISTEXT(#REF!)),IF($D14=Settings!$A$6,INDEX(Settings!$A$6:$D$15,MATCH($D14,Settings!$A$6:$A$15,0),4),0),0))</f>
        <v/>
      </c>
      <c r="AO14" s="158" t="str">
        <f ca="1">IF($A14="","",IF(OR(ISTEXT($D14),ISTEXT(#REF!)),IF($D14=Settings!$A$7,INDEX(Settings!$A$6:$D$15,MATCH($D14,Settings!$A$6:$A$15,0),4),0),0))</f>
        <v/>
      </c>
      <c r="AP14" s="158" t="str">
        <f ca="1">IF($A14="","",IF(OR(ISTEXT($D14),ISTEXT(#REF!)),IF($D14=Settings!$A$8,INDEX(Settings!$A$6:$D$15,MATCH($D14,Settings!$A$6:$A$15,0),4),0),0))</f>
        <v/>
      </c>
      <c r="AQ14" s="158" t="str">
        <f ca="1">IF($A14="","",IF(OR(ISTEXT($D14),ISTEXT(#REF!)),IF($D14=Settings!$A$9,INDEX(Settings!$A$6:$D$15,MATCH($D14,Settings!$A$6:$A$15,0),4),0),0))</f>
        <v/>
      </c>
      <c r="AR14" s="158" t="str">
        <f ca="1">IF($A14="","",IF(OR(ISTEXT($D14),ISTEXT(#REF!)),IF($D14=Settings!$A$10,INDEX(Settings!$A$6:$D$15,MATCH($D14,Settings!$A$6:$A$15,0),4),0),0))</f>
        <v/>
      </c>
      <c r="AS14" s="158" t="str">
        <f ca="1">IF($A14="","",IF(OR(ISTEXT($D14),ISTEXT(#REF!)),IF($D14=Settings!$A$11,INDEX(Settings!$A$6:$D$15,MATCH($D14,Settings!$A$6:$A$15,0),4),0),0))</f>
        <v/>
      </c>
      <c r="AT14" s="158" t="str">
        <f ca="1">IF($A14="","",IF(OR(ISTEXT($D14),ISTEXT(#REF!)),IF($D14=Settings!$A$12,INDEX(Settings!$A$6:$D$15,MATCH($D14,Settings!$A$6:$A$15,0),4),0),0))</f>
        <v/>
      </c>
      <c r="AU14" s="158" t="str">
        <f ca="1">IF($A14="","",IF(OR(ISTEXT($D14),ISTEXT(#REF!)),IF($D14=Settings!$A$13,INDEX(Settings!$A$6:$D$15,MATCH($D14,Settings!$A$6:$A$15,0),4),0),0))</f>
        <v/>
      </c>
      <c r="AV14" s="158" t="str">
        <f ca="1">IF($A14="","",IF(OR(ISTEXT($D14),ISTEXT(#REF!)),IF($D14=Settings!$A$14,INDEX(Settings!$A$6:$D$15,MATCH($D14,Settings!$A$6:$A$15,0),4),0),0))</f>
        <v/>
      </c>
      <c r="AW14" s="159" t="str">
        <f ca="1">IF($A14="","",IF(OR(ISTEXT($D14),ISTEXT(#REF!)),IF($D14=Settings!$A$15,INDEX(Settings!$A$6:$D$15,MATCH($D14,Settings!$A$6:$A$15,0),4),0),0))</f>
        <v/>
      </c>
      <c r="AX14" s="157" t="str">
        <f ca="1">IF($A14="","",IF(OR(ISTEXT($F14),ISTEXT(#REF!)),IF($F14=Settings!$A$6,INDEX(Settings!$A$6:$D$15,MATCH($F14,Settings!$A$6:$A$15,0),4),0),0))</f>
        <v/>
      </c>
      <c r="AY14" s="158" t="str">
        <f ca="1">IF($A14="","",IF(OR(ISTEXT($F14),ISTEXT(#REF!)),IF($F14=Settings!$A$7,INDEX(Settings!$A$6:$D$15,MATCH($F14,Settings!$A$6:$A$15,0),4),0),0))</f>
        <v/>
      </c>
      <c r="AZ14" s="158" t="str">
        <f ca="1">IF($A14="","",IF(OR(ISTEXT($F14),ISTEXT(#REF!)),IF($F14=Settings!$A$8,INDEX(Settings!$A$6:$D$15,MATCH($F14,Settings!$A$6:$A$15,0),4),0),0))</f>
        <v/>
      </c>
      <c r="BA14" s="158" t="str">
        <f ca="1">IF($A14="","",IF(OR(ISTEXT($F14),ISTEXT(#REF!)),IF($F14=Settings!$A$9,INDEX(Settings!$A$6:$D$15,MATCH($F14,Settings!$A$6:$A$15,0),4),0),0))</f>
        <v/>
      </c>
      <c r="BB14" s="158" t="str">
        <f ca="1">IF($A14="","",IF(OR(ISTEXT($F14),ISTEXT(#REF!)),IF($F14=Settings!$A$10,INDEX(Settings!$A$6:$D$15,MATCH($F14,Settings!$A$6:$A$15,0),4),0),0))</f>
        <v/>
      </c>
      <c r="BC14" s="158" t="str">
        <f ca="1">IF($A14="","",IF(OR(ISTEXT($F14),ISTEXT(#REF!)),IF($F14=Settings!$A$11,INDEX(Settings!$A$6:$D$15,MATCH($F14,Settings!$A$6:$A$15,0),4),0),0))</f>
        <v/>
      </c>
      <c r="BD14" s="158" t="str">
        <f ca="1">IF($A14="","",IF(OR(ISTEXT($F14),ISTEXT(#REF!)),IF($F14=Settings!$A$12,INDEX(Settings!$A$6:$D$15,MATCH($F14,Settings!$A$6:$A$15,0),4),0),0))</f>
        <v/>
      </c>
      <c r="BE14" s="158" t="str">
        <f ca="1">IF($A14="","",IF(OR(ISTEXT($F14),ISTEXT(#REF!)),IF($F14=Settings!$A$13,INDEX(Settings!$A$6:$D$15,MATCH($F14,Settings!$A$6:$A$15,0),4),0),0))</f>
        <v/>
      </c>
      <c r="BF14" s="158" t="str">
        <f ca="1">IF($A14="","",IF(OR(ISTEXT($F14),ISTEXT(#REF!)),IF($F14=Settings!$A$14,INDEX(Settings!$A$6:$D$15,MATCH($F14,Settings!$A$6:$A$15,0),4),0),0))</f>
        <v/>
      </c>
      <c r="BG14" s="159" t="str">
        <f ca="1">IF($A14="","",IF(OR(ISTEXT($F14),ISTEXT(#REF!)),IF($F14=Settings!$A$15,INDEX(Settings!$A$6:$D$15,MATCH($F14,Settings!$A$6:$A$15,0),4),0),0))</f>
        <v/>
      </c>
      <c r="BH14" s="157" t="str">
        <f ca="1">IF($A14="","",IF(OR(ISTEXT($H14),ISTEXT(#REF!)),IF($H14=Settings!$A$6,INDEX(Settings!$A$6:$D$15,MATCH($H14,Settings!$A$6:$A$15,0),4),0),0))</f>
        <v/>
      </c>
      <c r="BI14" s="158" t="str">
        <f ca="1">IF($A14="","",IF(OR(ISTEXT($H14),ISTEXT(#REF!)),IF($H14=Settings!$A$7,INDEX(Settings!$A$6:$D$15,MATCH($H14,Settings!$A$6:$A$15,0),4),0),0))</f>
        <v/>
      </c>
      <c r="BJ14" s="158" t="str">
        <f ca="1">IF($A14="","",IF(OR(ISTEXT($H14),ISTEXT(#REF!)),IF($H14=Settings!$A$8,INDEX(Settings!$A$6:$D$15,MATCH($H14,Settings!$A$6:$A$15,0),4),0),0))</f>
        <v/>
      </c>
      <c r="BK14" s="158" t="str">
        <f ca="1">IF($A14="","",IF(OR(ISTEXT($H14),ISTEXT(#REF!)),IF($H14=Settings!$A$9,INDEX(Settings!$A$6:$D$15,MATCH($H14,Settings!$A$6:$A$15,0),4),0),0))</f>
        <v/>
      </c>
      <c r="BL14" s="158" t="str">
        <f ca="1">IF($A14="","",IF(OR(ISTEXT($H14),ISTEXT(#REF!)),IF($H14=Settings!$A$10,INDEX(Settings!$A$6:$D$15,MATCH($H14,Settings!$A$6:$A$15,0),4),0),0))</f>
        <v/>
      </c>
      <c r="BM14" s="158" t="str">
        <f ca="1">IF($A14="","",IF(OR(ISTEXT($H14),ISTEXT(#REF!)),IF($H14=Settings!$A$11,INDEX(Settings!$A$6:$D$15,MATCH($H14,Settings!$A$6:$A$15,0),4),0),0))</f>
        <v/>
      </c>
      <c r="BN14" s="158" t="str">
        <f ca="1">IF($A14="","",IF(OR(ISTEXT($H14),ISTEXT(#REF!)),IF($H14=Settings!$A$12,INDEX(Settings!$A$6:$D$15,MATCH($H14,Settings!$A$6:$A$15,0),4),0),0))</f>
        <v/>
      </c>
      <c r="BO14" s="158" t="str">
        <f ca="1">IF($A14="","",IF(OR(ISTEXT($H14),ISTEXT(#REF!)),IF($H14=Settings!$A$13,INDEX(Settings!$A$6:$D$15,MATCH($H14,Settings!$A$6:$A$15,0),4),0),0))</f>
        <v/>
      </c>
      <c r="BP14" s="158" t="str">
        <f ca="1">IF($A14="","",IF(OR(ISTEXT($H14),ISTEXT(#REF!)),IF($H14=Settings!$A$14,INDEX(Settings!$A$6:$D$15,MATCH($H14,Settings!$A$6:$A$15,0),4),0),0))</f>
        <v/>
      </c>
      <c r="BQ14" s="159" t="str">
        <f ca="1">IF($A14="","",IF(OR(ISTEXT($H14),ISTEXT(#REF!)),IF($H14=Settings!$A$15,INDEX(Settings!$A$6:$D$15,MATCH($H14,Settings!$A$6:$A$15,0),4),0),0))</f>
        <v/>
      </c>
      <c r="BR14" s="157" t="str">
        <f ca="1">IF($A14="","",IF(OR(ISTEXT($J14),ISTEXT(#REF!)),IF($J14=Settings!$A$6,INDEX(Settings!$A$6:$D$15,MATCH($J14,Settings!$A$6:$A$15,0),4),0),0))</f>
        <v/>
      </c>
      <c r="BS14" s="158" t="str">
        <f ca="1">IF($A14="","",IF(OR(ISTEXT($J14),ISTEXT(#REF!)),IF($J14=Settings!$A$7,INDEX(Settings!$A$6:$D$15,MATCH($J14,Settings!$A$6:$A$15,0),4),0),0))</f>
        <v/>
      </c>
      <c r="BT14" s="158" t="str">
        <f ca="1">IF($A14="","",IF(OR(ISTEXT($J14),ISTEXT(#REF!)),IF($J14=Settings!$A$8,INDEX(Settings!$A$6:$D$15,MATCH($J14,Settings!$A$6:$A$15,0),4),0),0))</f>
        <v/>
      </c>
      <c r="BU14" s="158" t="str">
        <f ca="1">IF($A14="","",IF(OR(ISTEXT($J14),ISTEXT(#REF!)),IF($J14=Settings!$A$9,INDEX(Settings!$A$6:$D$15,MATCH($J14,Settings!$A$6:$A$15,0),4),0),0))</f>
        <v/>
      </c>
      <c r="BV14" s="158" t="str">
        <f ca="1">IF($A14="","",IF(OR(ISTEXT($J14),ISTEXT(#REF!)),IF($J14=Settings!$A$10,INDEX(Settings!$A$6:$D$15,MATCH($J14,Settings!$A$6:$A$15,0),4),0),0))</f>
        <v/>
      </c>
      <c r="BW14" s="158" t="str">
        <f ca="1">IF($A14="","",IF(OR(ISTEXT($J14),ISTEXT(#REF!)),IF($J14=Settings!$A$11,INDEX(Settings!$A$6:$D$15,MATCH($J14,Settings!$A$6:$A$15,0),4),0),0))</f>
        <v/>
      </c>
      <c r="BX14" s="158" t="str">
        <f ca="1">IF($A14="","",IF(OR(ISTEXT($J14),ISTEXT(#REF!)),IF($J14=Settings!$A$12,INDEX(Settings!$A$6:$D$15,MATCH($J14,Settings!$A$6:$A$15,0),4),0),0))</f>
        <v/>
      </c>
      <c r="BY14" s="158" t="str">
        <f ca="1">IF($A14="","",IF(OR(ISTEXT($J14),ISTEXT(#REF!)),IF($J14=Settings!$A$13,INDEX(Settings!$A$6:$D$15,MATCH($J14,Settings!$A$6:$A$15,0),4),0),0))</f>
        <v/>
      </c>
      <c r="BZ14" s="158" t="str">
        <f ca="1">IF($A14="","",IF(OR(ISTEXT($J14),ISTEXT(#REF!)),IF($J14=Settings!$A$14,INDEX(Settings!$A$6:$D$15,MATCH($J14,Settings!$A$6:$A$15,0),4),0),0))</f>
        <v/>
      </c>
      <c r="CA14" s="159" t="str">
        <f ca="1">IF($A14="","",IF(OR(ISTEXT($J14),ISTEXT(#REF!)),IF($J14=Settings!$A$15,INDEX(Settings!$A$6:$D$15,MATCH($J14,Settings!$A$6:$A$15,0),4),0),0))</f>
        <v/>
      </c>
      <c r="CB14" s="157" t="str">
        <f ca="1">IF($A14="","",IF(OR(ISTEXT($L14),ISTEXT(#REF!)),IF($L14=Settings!$A$6,INDEX(Settings!$A$6:$D$15,MATCH($L14,Settings!$A$6:$A$15,0),4),0),0))</f>
        <v/>
      </c>
      <c r="CC14" s="158" t="str">
        <f ca="1">IF($A14="","",IF(OR(ISTEXT($L14),ISTEXT(#REF!)),IF($L14=Settings!$A$7,INDEX(Settings!$A$6:$D$15,MATCH($L14,Settings!$A$6:$A$15,0),4),0),0))</f>
        <v/>
      </c>
      <c r="CD14" s="158" t="str">
        <f ca="1">IF($A14="","",IF(OR(ISTEXT($L14),ISTEXT(#REF!)),IF($L14=Settings!$A$8,INDEX(Settings!$A$6:$D$15,MATCH($L14,Settings!$A$6:$A$15,0),4),0),0))</f>
        <v/>
      </c>
      <c r="CE14" s="158" t="str">
        <f ca="1">IF($A14="","",IF(OR(ISTEXT($L14),ISTEXT(#REF!)),IF($L14=Settings!$A$9,INDEX(Settings!$A$6:$D$15,MATCH($L14,Settings!$A$6:$A$15,0),4),0),0))</f>
        <v/>
      </c>
      <c r="CF14" s="158" t="str">
        <f ca="1">IF($A14="","",IF(OR(ISTEXT($L14),ISTEXT(#REF!)),IF($L14=Settings!$A$10,INDEX(Settings!$A$6:$D$15,MATCH($L14,Settings!$A$6:$A$15,0),4),0),0))</f>
        <v/>
      </c>
      <c r="CG14" s="158" t="str">
        <f ca="1">IF($A14="","",IF(OR(ISTEXT($L14),ISTEXT(#REF!)),IF($L14=Settings!$A$11,INDEX(Settings!$A$6:$D$15,MATCH($L14,Settings!$A$6:$A$15,0),4),0),0))</f>
        <v/>
      </c>
      <c r="CH14" s="158" t="str">
        <f ca="1">IF($A14="","",IF(OR(ISTEXT($L14),ISTEXT(#REF!)),IF($L14=Settings!$A$12,INDEX(Settings!$A$6:$D$15,MATCH($L14,Settings!$A$6:$A$15,0),4),0),0))</f>
        <v/>
      </c>
      <c r="CI14" s="158" t="str">
        <f ca="1">IF($A14="","",IF(OR(ISTEXT($L14),ISTEXT(#REF!)),IF($L14=Settings!$A$13,INDEX(Settings!$A$6:$D$15,MATCH($L14,Settings!$A$6:$A$15,0),4),0),0))</f>
        <v/>
      </c>
      <c r="CJ14" s="158" t="str">
        <f ca="1">IF($A14="","",IF(OR(ISTEXT($L14),ISTEXT(#REF!)),IF($L14=Settings!$A$14,INDEX(Settings!$A$6:$D$15,MATCH($L14,Settings!$A$6:$A$15,0),4),0),0))</f>
        <v/>
      </c>
      <c r="CK14" s="159" t="str">
        <f ca="1">IF($A14="","",IF(OR(ISTEXT($L14),ISTEXT(#REF!)),IF($L14=Settings!$A$15,INDEX(Settings!$A$6:$D$15,MATCH($L14,Settings!$A$6:$A$15,0),4),0),0))</f>
        <v/>
      </c>
      <c r="CL14" s="157" t="str">
        <f ca="1">IF($A14="","",IF(OR(ISTEXT($N14),ISTEXT(#REF!)),IF($N14=Settings!$A$6,INDEX(Settings!$A$6:$D$15,MATCH($N14,Settings!$A$6:$A$15,0),4),0),0))</f>
        <v/>
      </c>
      <c r="CM14" s="158" t="str">
        <f ca="1">IF($A14="","",IF(OR(ISTEXT($N14),ISTEXT(#REF!)),IF($N14=Settings!$A$7,INDEX(Settings!$A$6:$D$15,MATCH($N14,Settings!$A$6:$A$15,0),4),0),0))</f>
        <v/>
      </c>
      <c r="CN14" s="158" t="str">
        <f ca="1">IF($A14="","",IF(OR(ISTEXT($N14),ISTEXT(#REF!)),IF($N14=Settings!$A$8,INDEX(Settings!$A$6:$D$15,MATCH($N14,Settings!$A$6:$A$15,0),4),0),0))</f>
        <v/>
      </c>
      <c r="CO14" s="158" t="str">
        <f ca="1">IF($A14="","",IF(OR(ISTEXT($N14),ISTEXT(#REF!)),IF($N14=Settings!$A$9,INDEX(Settings!$A$6:$D$15,MATCH($N14,Settings!$A$6:$A$15,0),4),0),0))</f>
        <v/>
      </c>
      <c r="CP14" s="158" t="str">
        <f ca="1">IF($A14="","",IF(OR(ISTEXT($N14),ISTEXT(#REF!)),IF($N14=Settings!$A$10,INDEX(Settings!$A$6:$D$15,MATCH($N14,Settings!$A$6:$A$15,0),4),0),0))</f>
        <v/>
      </c>
      <c r="CQ14" s="158" t="str">
        <f ca="1">IF($A14="","",IF(OR(ISTEXT($N14),ISTEXT(#REF!)),IF($N14=Settings!$A$11,INDEX(Settings!$A$6:$D$15,MATCH($N14,Settings!$A$6:$A$15,0),4),0),0))</f>
        <v/>
      </c>
      <c r="CR14" s="158" t="str">
        <f ca="1">IF($A14="","",IF(OR(ISTEXT($N14),ISTEXT(#REF!)),IF($N14=Settings!$A$12,INDEX(Settings!$A$6:$D$15,MATCH($N14,Settings!$A$6:$A$15,0),4),0),0))</f>
        <v/>
      </c>
      <c r="CS14" s="158" t="str">
        <f ca="1">IF($A14="","",IF(OR(ISTEXT($N14),ISTEXT(#REF!)),IF($N14=Settings!$A$13,INDEX(Settings!$A$6:$D$15,MATCH($N14,Settings!$A$6:$A$15,0),4),0),0))</f>
        <v/>
      </c>
      <c r="CT14" s="158" t="str">
        <f ca="1">IF($A14="","",IF(OR(ISTEXT($N14),ISTEXT(#REF!)),IF($N14=Settings!$A$14,INDEX(Settings!$A$6:$D$15,MATCH($N14,Settings!$A$6:$A$15,0),4),0),0))</f>
        <v/>
      </c>
      <c r="CU14" s="158" t="str">
        <f ca="1">IF($A14="","",IF(OR(ISTEXT($N14),ISTEXT(#REF!)),IF($N14=Settings!$A$15,INDEX(Settings!$A$6:$D$15,MATCH($N14,Settings!$A$6:$A$15,0),4),0),0))</f>
        <v/>
      </c>
      <c r="CV14" s="160">
        <f t="shared" si="1"/>
        <v>0</v>
      </c>
      <c r="CW14" s="160">
        <f t="shared" si="2"/>
        <v>0</v>
      </c>
      <c r="CX14" s="161">
        <f ca="1">(($CV14+$CW14)*1440)/60-'Employee Register'!$C14</f>
        <v>0</v>
      </c>
      <c r="CY14" s="162">
        <f ca="1">((($CW14)*1440)/60)*'Employee Register'!$E14</f>
        <v>0</v>
      </c>
      <c r="CZ14" s="163">
        <f ca="1">$CX14*'Employee Register'!$F14</f>
        <v>0</v>
      </c>
      <c r="DA14" s="164">
        <f t="shared" si="3"/>
        <v>0</v>
      </c>
      <c r="DB14" s="157">
        <f t="shared" si="5"/>
        <v>0</v>
      </c>
      <c r="DC14" s="159">
        <f ca="1">$DB14*'Employee Register'!$E14</f>
        <v>0</v>
      </c>
      <c r="DD14" s="157">
        <f t="shared" si="6"/>
        <v>0</v>
      </c>
      <c r="DE14" s="159">
        <f ca="1">$DD14*'Employee Register'!$G14</f>
        <v>0</v>
      </c>
      <c r="DF14" s="157">
        <f t="shared" si="7"/>
        <v>0</v>
      </c>
      <c r="DG14" s="159">
        <f ca="1">$DF14*'Employee Register'!$E14</f>
        <v>0</v>
      </c>
      <c r="DH14" s="157">
        <f t="shared" si="8"/>
        <v>0</v>
      </c>
      <c r="DI14" s="159">
        <f ca="1">$DH14*'Employee Register'!$E14</f>
        <v>0</v>
      </c>
      <c r="DJ14" s="157">
        <f t="shared" si="9"/>
        <v>0</v>
      </c>
      <c r="DK14" s="159">
        <f ca="1">$DJ14*'Employee Register'!$E14</f>
        <v>0</v>
      </c>
      <c r="DL14" s="157">
        <f t="shared" si="10"/>
        <v>0</v>
      </c>
      <c r="DM14" s="159">
        <f ca="1">$DL14*'Employee Register'!$E14</f>
        <v>0</v>
      </c>
      <c r="DN14" s="157">
        <f t="shared" si="11"/>
        <v>0</v>
      </c>
      <c r="DO14" s="159">
        <f ca="1">$DN14*'Employee Register'!$E14</f>
        <v>0</v>
      </c>
      <c r="DP14" s="157">
        <f t="shared" si="12"/>
        <v>0</v>
      </c>
      <c r="DQ14" s="159">
        <f ca="1">$DP14*'Employee Register'!$E14</f>
        <v>0</v>
      </c>
      <c r="DR14" s="157">
        <f t="shared" si="13"/>
        <v>0</v>
      </c>
      <c r="DS14" s="159">
        <f ca="1">$DR14*'Employee Register'!$E14</f>
        <v>0</v>
      </c>
      <c r="DT14" s="157">
        <f t="shared" si="14"/>
        <v>0</v>
      </c>
      <c r="DU14" s="159">
        <f ca="1">$DT14*'Employee Register'!$E14</f>
        <v>0</v>
      </c>
      <c r="DV14" s="165">
        <f ca="1">IF('Employee Register'!$B14=0,0,IF(OR(ISBLANK($B14),ISTEXT($B14)),0,IF(VALUE($B14)&gt;=0,1,0)))</f>
        <v>0</v>
      </c>
      <c r="DW14" s="166">
        <f ca="1">IF('Employee Register'!$B14=0,0,IF(OR(ISBLANK($D14),ISTEXT($D14)),0,IF(VALUE($D14)&gt;=0,1,0)))</f>
        <v>0</v>
      </c>
      <c r="DX14" s="166">
        <f ca="1">IF('Employee Register'!$B14=0,0,IF(OR(ISBLANK($F14),ISTEXT($F14)),0,IF(VALUE($F14)&gt;=0,1,0)))</f>
        <v>0</v>
      </c>
      <c r="DY14" s="166">
        <f ca="1">IF('Employee Register'!$B14=0,0,IF(OR(ISBLANK($H14),ISTEXT($H14)),0,IF(VALUE($H14)&gt;=0,1,0)))</f>
        <v>0</v>
      </c>
      <c r="DZ14" s="166">
        <f ca="1">IF('Employee Register'!$B14=0,0,IF(OR(ISBLANK($J14),ISTEXT($J14)),0,IF(VALUE($J14)&gt;=0,1,0)))</f>
        <v>0</v>
      </c>
      <c r="EA14" s="166">
        <f ca="1">IF('Employee Register'!$B14=0,0,IF(OR(ISBLANK($L14),ISTEXT($L14)),0,IF(VALUE($L14)&gt;=0,1,0)))</f>
        <v>0</v>
      </c>
      <c r="EB14" s="167">
        <f ca="1">IF('Employee Register'!$B14=0,0,IF(OR(ISBLANK($N14),ISTEXT($N14)),0,IF(VALUE($N14)&gt;=0,1,0)))</f>
        <v>0</v>
      </c>
    </row>
    <row r="15" spans="1:132">
      <c r="A15" s="70" t="str">
        <f ca="1">IF('Employee Register'!B15=0,"",'Employee Register'!B15)</f>
        <v/>
      </c>
      <c r="B15" s="46"/>
      <c r="C15" s="47"/>
      <c r="D15" s="46"/>
      <c r="E15" s="47"/>
      <c r="F15" s="46"/>
      <c r="G15" s="47"/>
      <c r="H15" s="46"/>
      <c r="I15" s="47"/>
      <c r="J15" s="46"/>
      <c r="K15" s="47"/>
      <c r="L15" s="104"/>
      <c r="M15" s="105"/>
      <c r="N15" s="104"/>
      <c r="O15" s="106"/>
      <c r="P15" s="100">
        <f t="shared" si="4"/>
        <v>0</v>
      </c>
      <c r="Q15" s="101">
        <f t="shared" si="0"/>
        <v>0</v>
      </c>
      <c r="R15" s="69" t="str">
        <f ca="1">IF(ISBLANK('Employee Register'!$B15),"",INDEX('Employee Register'!$A$6:$D$55,MATCH($A15,'Employee Register'!$B$6:$B$55,0),4))</f>
        <v/>
      </c>
      <c r="AC15" s="66">
        <f ca="1">ROUND(($P15*1440)/60,2)-'Employee Register'!$C15</f>
        <v>0</v>
      </c>
      <c r="AD15" s="157" t="str">
        <f ca="1">IF($A15="","",IF(OR(ISTEXT($B15),ISTEXT(#REF!)),IF($B15=Settings!$A$6,INDEX(Settings!$A$6:$D$15,MATCH($B15,Settings!$A$6:$A$15,0),4),0),0))</f>
        <v/>
      </c>
      <c r="AE15" s="158" t="str">
        <f ca="1">IF($A15="","",IF(OR(ISTEXT($B15),ISTEXT(#REF!)),IF($B15=Settings!$A$7,INDEX(Settings!$A$6:$D$15,MATCH($B15,Settings!$A$6:$A$15,0),4),0),0))</f>
        <v/>
      </c>
      <c r="AF15" s="158" t="str">
        <f ca="1">IF($A15="","",IF(OR(ISTEXT($B15),ISTEXT(#REF!)),IF($B15=Settings!$A$8,INDEX(Settings!$A$6:$D$15,MATCH($B15,Settings!$A$6:$A$15,0),4),0),0))</f>
        <v/>
      </c>
      <c r="AG15" s="158" t="str">
        <f ca="1">IF($A15="","",IF(OR(ISTEXT($B15),ISTEXT(#REF!)),IF($B15=Settings!$A$9,INDEX(Settings!$A$6:$D$15,MATCH($B15,Settings!$A$6:$A$15,0),4),0),0))</f>
        <v/>
      </c>
      <c r="AH15" s="158" t="str">
        <f ca="1">IF($A15="","",IF(OR(ISTEXT($B15),ISTEXT(#REF!)),IF($B15=Settings!$A$10,INDEX(Settings!$A$6:$D$15,MATCH($B15,Settings!$A$6:$A$15,0),4),0),0))</f>
        <v/>
      </c>
      <c r="AI15" s="158" t="str">
        <f ca="1">IF($A15="","",IF(OR(ISTEXT($B15),ISTEXT(#REF!)),IF($B15=Settings!$A$11,INDEX(Settings!$A$6:$D$15,MATCH($B15,Settings!$A$6:$A$15,0),4),0),0))</f>
        <v/>
      </c>
      <c r="AJ15" s="158" t="str">
        <f ca="1">IF($A15="","",IF(OR(ISTEXT($B15),ISTEXT(#REF!)),IF($B15=Settings!$A$12,INDEX(Settings!$A$6:$D$15,MATCH($B15,Settings!$A$6:$A$15,0),4),0),0))</f>
        <v/>
      </c>
      <c r="AK15" s="158" t="str">
        <f ca="1">IF($A15="","",IF(OR(ISTEXT($B15),ISTEXT(#REF!)),IF($B15=Settings!$A$13,INDEX(Settings!$A$6:$D$15,MATCH($B15,Settings!$A$6:$A$15,0),4),0),0))</f>
        <v/>
      </c>
      <c r="AL15" s="158" t="str">
        <f ca="1">IF($A15="","",IF(OR(ISTEXT($B15),ISTEXT(#REF!)),IF($B15=Settings!$A$14,INDEX(Settings!$A$6:$D$15,MATCH($B15,Settings!$A$6:$A$15,0),4),0),0))</f>
        <v/>
      </c>
      <c r="AM15" s="159" t="str">
        <f ca="1">IF($A15="","",IF(OR(ISTEXT($B15),ISTEXT(#REF!)),IF($B15=Settings!$A$15,INDEX(Settings!$A$6:$D$15,MATCH($B15,Settings!$A$6:$A$15,0),4),0),0))</f>
        <v/>
      </c>
      <c r="AN15" s="157" t="str">
        <f ca="1">IF($A15="","",IF(OR(ISTEXT($D15),ISTEXT(#REF!)),IF($D15=Settings!$A$6,INDEX(Settings!$A$6:$D$15,MATCH($D15,Settings!$A$6:$A$15,0),4),0),0))</f>
        <v/>
      </c>
      <c r="AO15" s="158" t="str">
        <f ca="1">IF($A15="","",IF(OR(ISTEXT($D15),ISTEXT(#REF!)),IF($D15=Settings!$A$7,INDEX(Settings!$A$6:$D$15,MATCH($D15,Settings!$A$6:$A$15,0),4),0),0))</f>
        <v/>
      </c>
      <c r="AP15" s="158" t="str">
        <f ca="1">IF($A15="","",IF(OR(ISTEXT($D15),ISTEXT(#REF!)),IF($D15=Settings!$A$8,INDEX(Settings!$A$6:$D$15,MATCH($D15,Settings!$A$6:$A$15,0),4),0),0))</f>
        <v/>
      </c>
      <c r="AQ15" s="158" t="str">
        <f ca="1">IF($A15="","",IF(OR(ISTEXT($D15),ISTEXT(#REF!)),IF($D15=Settings!$A$9,INDEX(Settings!$A$6:$D$15,MATCH($D15,Settings!$A$6:$A$15,0),4),0),0))</f>
        <v/>
      </c>
      <c r="AR15" s="158" t="str">
        <f ca="1">IF($A15="","",IF(OR(ISTEXT($D15),ISTEXT(#REF!)),IF($D15=Settings!$A$10,INDEX(Settings!$A$6:$D$15,MATCH($D15,Settings!$A$6:$A$15,0),4),0),0))</f>
        <v/>
      </c>
      <c r="AS15" s="158" t="str">
        <f ca="1">IF($A15="","",IF(OR(ISTEXT($D15),ISTEXT(#REF!)),IF($D15=Settings!$A$11,INDEX(Settings!$A$6:$D$15,MATCH($D15,Settings!$A$6:$A$15,0),4),0),0))</f>
        <v/>
      </c>
      <c r="AT15" s="158" t="str">
        <f ca="1">IF($A15="","",IF(OR(ISTEXT($D15),ISTEXT(#REF!)),IF($D15=Settings!$A$12,INDEX(Settings!$A$6:$D$15,MATCH($D15,Settings!$A$6:$A$15,0),4),0),0))</f>
        <v/>
      </c>
      <c r="AU15" s="158" t="str">
        <f ca="1">IF($A15="","",IF(OR(ISTEXT($D15),ISTEXT(#REF!)),IF($D15=Settings!$A$13,INDEX(Settings!$A$6:$D$15,MATCH($D15,Settings!$A$6:$A$15,0),4),0),0))</f>
        <v/>
      </c>
      <c r="AV15" s="158" t="str">
        <f ca="1">IF($A15="","",IF(OR(ISTEXT($D15),ISTEXT(#REF!)),IF($D15=Settings!$A$14,INDEX(Settings!$A$6:$D$15,MATCH($D15,Settings!$A$6:$A$15,0),4),0),0))</f>
        <v/>
      </c>
      <c r="AW15" s="159" t="str">
        <f ca="1">IF($A15="","",IF(OR(ISTEXT($D15),ISTEXT(#REF!)),IF($D15=Settings!$A$15,INDEX(Settings!$A$6:$D$15,MATCH($D15,Settings!$A$6:$A$15,0),4),0),0))</f>
        <v/>
      </c>
      <c r="AX15" s="157" t="str">
        <f ca="1">IF($A15="","",IF(OR(ISTEXT($F15),ISTEXT(#REF!)),IF($F15=Settings!$A$6,INDEX(Settings!$A$6:$D$15,MATCH($F15,Settings!$A$6:$A$15,0),4),0),0))</f>
        <v/>
      </c>
      <c r="AY15" s="158" t="str">
        <f ca="1">IF($A15="","",IF(OR(ISTEXT($F15),ISTEXT(#REF!)),IF($F15=Settings!$A$7,INDEX(Settings!$A$6:$D$15,MATCH($F15,Settings!$A$6:$A$15,0),4),0),0))</f>
        <v/>
      </c>
      <c r="AZ15" s="158" t="str">
        <f ca="1">IF($A15="","",IF(OR(ISTEXT($F15),ISTEXT(#REF!)),IF($F15=Settings!$A$8,INDEX(Settings!$A$6:$D$15,MATCH($F15,Settings!$A$6:$A$15,0),4),0),0))</f>
        <v/>
      </c>
      <c r="BA15" s="158" t="str">
        <f ca="1">IF($A15="","",IF(OR(ISTEXT($F15),ISTEXT(#REF!)),IF($F15=Settings!$A$9,INDEX(Settings!$A$6:$D$15,MATCH($F15,Settings!$A$6:$A$15,0),4),0),0))</f>
        <v/>
      </c>
      <c r="BB15" s="158" t="str">
        <f ca="1">IF($A15="","",IF(OR(ISTEXT($F15),ISTEXT(#REF!)),IF($F15=Settings!$A$10,INDEX(Settings!$A$6:$D$15,MATCH($F15,Settings!$A$6:$A$15,0),4),0),0))</f>
        <v/>
      </c>
      <c r="BC15" s="158" t="str">
        <f ca="1">IF($A15="","",IF(OR(ISTEXT($F15),ISTEXT(#REF!)),IF($F15=Settings!$A$11,INDEX(Settings!$A$6:$D$15,MATCH($F15,Settings!$A$6:$A$15,0),4),0),0))</f>
        <v/>
      </c>
      <c r="BD15" s="158" t="str">
        <f ca="1">IF($A15="","",IF(OR(ISTEXT($F15),ISTEXT(#REF!)),IF($F15=Settings!$A$12,INDEX(Settings!$A$6:$D$15,MATCH($F15,Settings!$A$6:$A$15,0),4),0),0))</f>
        <v/>
      </c>
      <c r="BE15" s="158" t="str">
        <f ca="1">IF($A15="","",IF(OR(ISTEXT($F15),ISTEXT(#REF!)),IF($F15=Settings!$A$13,INDEX(Settings!$A$6:$D$15,MATCH($F15,Settings!$A$6:$A$15,0),4),0),0))</f>
        <v/>
      </c>
      <c r="BF15" s="158" t="str">
        <f ca="1">IF($A15="","",IF(OR(ISTEXT($F15),ISTEXT(#REF!)),IF($F15=Settings!$A$14,INDEX(Settings!$A$6:$D$15,MATCH($F15,Settings!$A$6:$A$15,0),4),0),0))</f>
        <v/>
      </c>
      <c r="BG15" s="159" t="str">
        <f ca="1">IF($A15="","",IF(OR(ISTEXT($F15),ISTEXT(#REF!)),IF($F15=Settings!$A$15,INDEX(Settings!$A$6:$D$15,MATCH($F15,Settings!$A$6:$A$15,0),4),0),0))</f>
        <v/>
      </c>
      <c r="BH15" s="157" t="str">
        <f ca="1">IF($A15="","",IF(OR(ISTEXT($H15),ISTEXT(#REF!)),IF($H15=Settings!$A$6,INDEX(Settings!$A$6:$D$15,MATCH($H15,Settings!$A$6:$A$15,0),4),0),0))</f>
        <v/>
      </c>
      <c r="BI15" s="158" t="str">
        <f ca="1">IF($A15="","",IF(OR(ISTEXT($H15),ISTEXT(#REF!)),IF($H15=Settings!$A$7,INDEX(Settings!$A$6:$D$15,MATCH($H15,Settings!$A$6:$A$15,0),4),0),0))</f>
        <v/>
      </c>
      <c r="BJ15" s="158" t="str">
        <f ca="1">IF($A15="","",IF(OR(ISTEXT($H15),ISTEXT(#REF!)),IF($H15=Settings!$A$8,INDEX(Settings!$A$6:$D$15,MATCH($H15,Settings!$A$6:$A$15,0),4),0),0))</f>
        <v/>
      </c>
      <c r="BK15" s="158" t="str">
        <f ca="1">IF($A15="","",IF(OR(ISTEXT($H15),ISTEXT(#REF!)),IF($H15=Settings!$A$9,INDEX(Settings!$A$6:$D$15,MATCH($H15,Settings!$A$6:$A$15,0),4),0),0))</f>
        <v/>
      </c>
      <c r="BL15" s="158" t="str">
        <f ca="1">IF($A15="","",IF(OR(ISTEXT($H15),ISTEXT(#REF!)),IF($H15=Settings!$A$10,INDEX(Settings!$A$6:$D$15,MATCH($H15,Settings!$A$6:$A$15,0),4),0),0))</f>
        <v/>
      </c>
      <c r="BM15" s="158" t="str">
        <f ca="1">IF($A15="","",IF(OR(ISTEXT($H15),ISTEXT(#REF!)),IF($H15=Settings!$A$11,INDEX(Settings!$A$6:$D$15,MATCH($H15,Settings!$A$6:$A$15,0),4),0),0))</f>
        <v/>
      </c>
      <c r="BN15" s="158" t="str">
        <f ca="1">IF($A15="","",IF(OR(ISTEXT($H15),ISTEXT(#REF!)),IF($H15=Settings!$A$12,INDEX(Settings!$A$6:$D$15,MATCH($H15,Settings!$A$6:$A$15,0),4),0),0))</f>
        <v/>
      </c>
      <c r="BO15" s="158" t="str">
        <f ca="1">IF($A15="","",IF(OR(ISTEXT($H15),ISTEXT(#REF!)),IF($H15=Settings!$A$13,INDEX(Settings!$A$6:$D$15,MATCH($H15,Settings!$A$6:$A$15,0),4),0),0))</f>
        <v/>
      </c>
      <c r="BP15" s="158" t="str">
        <f ca="1">IF($A15="","",IF(OR(ISTEXT($H15),ISTEXT(#REF!)),IF($H15=Settings!$A$14,INDEX(Settings!$A$6:$D$15,MATCH($H15,Settings!$A$6:$A$15,0),4),0),0))</f>
        <v/>
      </c>
      <c r="BQ15" s="159" t="str">
        <f ca="1">IF($A15="","",IF(OR(ISTEXT($H15),ISTEXT(#REF!)),IF($H15=Settings!$A$15,INDEX(Settings!$A$6:$D$15,MATCH($H15,Settings!$A$6:$A$15,0),4),0),0))</f>
        <v/>
      </c>
      <c r="BR15" s="157" t="str">
        <f ca="1">IF($A15="","",IF(OR(ISTEXT($J15),ISTEXT(#REF!)),IF($J15=Settings!$A$6,INDEX(Settings!$A$6:$D$15,MATCH($J15,Settings!$A$6:$A$15,0),4),0),0))</f>
        <v/>
      </c>
      <c r="BS15" s="158" t="str">
        <f ca="1">IF($A15="","",IF(OR(ISTEXT($J15),ISTEXT(#REF!)),IF($J15=Settings!$A$7,INDEX(Settings!$A$6:$D$15,MATCH($J15,Settings!$A$6:$A$15,0),4),0),0))</f>
        <v/>
      </c>
      <c r="BT15" s="158" t="str">
        <f ca="1">IF($A15="","",IF(OR(ISTEXT($J15),ISTEXT(#REF!)),IF($J15=Settings!$A$8,INDEX(Settings!$A$6:$D$15,MATCH($J15,Settings!$A$6:$A$15,0),4),0),0))</f>
        <v/>
      </c>
      <c r="BU15" s="158" t="str">
        <f ca="1">IF($A15="","",IF(OR(ISTEXT($J15),ISTEXT(#REF!)),IF($J15=Settings!$A$9,INDEX(Settings!$A$6:$D$15,MATCH($J15,Settings!$A$6:$A$15,0),4),0),0))</f>
        <v/>
      </c>
      <c r="BV15" s="158" t="str">
        <f ca="1">IF($A15="","",IF(OR(ISTEXT($J15),ISTEXT(#REF!)),IF($J15=Settings!$A$10,INDEX(Settings!$A$6:$D$15,MATCH($J15,Settings!$A$6:$A$15,0),4),0),0))</f>
        <v/>
      </c>
      <c r="BW15" s="158" t="str">
        <f ca="1">IF($A15="","",IF(OR(ISTEXT($J15),ISTEXT(#REF!)),IF($J15=Settings!$A$11,INDEX(Settings!$A$6:$D$15,MATCH($J15,Settings!$A$6:$A$15,0),4),0),0))</f>
        <v/>
      </c>
      <c r="BX15" s="158" t="str">
        <f ca="1">IF($A15="","",IF(OR(ISTEXT($J15),ISTEXT(#REF!)),IF($J15=Settings!$A$12,INDEX(Settings!$A$6:$D$15,MATCH($J15,Settings!$A$6:$A$15,0),4),0),0))</f>
        <v/>
      </c>
      <c r="BY15" s="158" t="str">
        <f ca="1">IF($A15="","",IF(OR(ISTEXT($J15),ISTEXT(#REF!)),IF($J15=Settings!$A$13,INDEX(Settings!$A$6:$D$15,MATCH($J15,Settings!$A$6:$A$15,0),4),0),0))</f>
        <v/>
      </c>
      <c r="BZ15" s="158" t="str">
        <f ca="1">IF($A15="","",IF(OR(ISTEXT($J15),ISTEXT(#REF!)),IF($J15=Settings!$A$14,INDEX(Settings!$A$6:$D$15,MATCH($J15,Settings!$A$6:$A$15,0),4),0),0))</f>
        <v/>
      </c>
      <c r="CA15" s="159" t="str">
        <f ca="1">IF($A15="","",IF(OR(ISTEXT($J15),ISTEXT(#REF!)),IF($J15=Settings!$A$15,INDEX(Settings!$A$6:$D$15,MATCH($J15,Settings!$A$6:$A$15,0),4),0),0))</f>
        <v/>
      </c>
      <c r="CB15" s="157" t="str">
        <f ca="1">IF($A15="","",IF(OR(ISTEXT($L15),ISTEXT(#REF!)),IF($L15=Settings!$A$6,INDEX(Settings!$A$6:$D$15,MATCH($L15,Settings!$A$6:$A$15,0),4),0),0))</f>
        <v/>
      </c>
      <c r="CC15" s="158" t="str">
        <f ca="1">IF($A15="","",IF(OR(ISTEXT($L15),ISTEXT(#REF!)),IF($L15=Settings!$A$7,INDEX(Settings!$A$6:$D$15,MATCH($L15,Settings!$A$6:$A$15,0),4),0),0))</f>
        <v/>
      </c>
      <c r="CD15" s="158" t="str">
        <f ca="1">IF($A15="","",IF(OR(ISTEXT($L15),ISTEXT(#REF!)),IF($L15=Settings!$A$8,INDEX(Settings!$A$6:$D$15,MATCH($L15,Settings!$A$6:$A$15,0),4),0),0))</f>
        <v/>
      </c>
      <c r="CE15" s="158" t="str">
        <f ca="1">IF($A15="","",IF(OR(ISTEXT($L15),ISTEXT(#REF!)),IF($L15=Settings!$A$9,INDEX(Settings!$A$6:$D$15,MATCH($L15,Settings!$A$6:$A$15,0),4),0),0))</f>
        <v/>
      </c>
      <c r="CF15" s="158" t="str">
        <f ca="1">IF($A15="","",IF(OR(ISTEXT($L15),ISTEXT(#REF!)),IF($L15=Settings!$A$10,INDEX(Settings!$A$6:$D$15,MATCH($L15,Settings!$A$6:$A$15,0),4),0),0))</f>
        <v/>
      </c>
      <c r="CG15" s="158" t="str">
        <f ca="1">IF($A15="","",IF(OR(ISTEXT($L15),ISTEXT(#REF!)),IF($L15=Settings!$A$11,INDEX(Settings!$A$6:$D$15,MATCH($L15,Settings!$A$6:$A$15,0),4),0),0))</f>
        <v/>
      </c>
      <c r="CH15" s="158" t="str">
        <f ca="1">IF($A15="","",IF(OR(ISTEXT($L15),ISTEXT(#REF!)),IF($L15=Settings!$A$12,INDEX(Settings!$A$6:$D$15,MATCH($L15,Settings!$A$6:$A$15,0),4),0),0))</f>
        <v/>
      </c>
      <c r="CI15" s="158" t="str">
        <f ca="1">IF($A15="","",IF(OR(ISTEXT($L15),ISTEXT(#REF!)),IF($L15=Settings!$A$13,INDEX(Settings!$A$6:$D$15,MATCH($L15,Settings!$A$6:$A$15,0),4),0),0))</f>
        <v/>
      </c>
      <c r="CJ15" s="158" t="str">
        <f ca="1">IF($A15="","",IF(OR(ISTEXT($L15),ISTEXT(#REF!)),IF($L15=Settings!$A$14,INDEX(Settings!$A$6:$D$15,MATCH($L15,Settings!$A$6:$A$15,0),4),0),0))</f>
        <v/>
      </c>
      <c r="CK15" s="159" t="str">
        <f ca="1">IF($A15="","",IF(OR(ISTEXT($L15),ISTEXT(#REF!)),IF($L15=Settings!$A$15,INDEX(Settings!$A$6:$D$15,MATCH($L15,Settings!$A$6:$A$15,0),4),0),0))</f>
        <v/>
      </c>
      <c r="CL15" s="157" t="str">
        <f ca="1">IF($A15="","",IF(OR(ISTEXT($N15),ISTEXT(#REF!)),IF($N15=Settings!$A$6,INDEX(Settings!$A$6:$D$15,MATCH($N15,Settings!$A$6:$A$15,0),4),0),0))</f>
        <v/>
      </c>
      <c r="CM15" s="158" t="str">
        <f ca="1">IF($A15="","",IF(OR(ISTEXT($N15),ISTEXT(#REF!)),IF($N15=Settings!$A$7,INDEX(Settings!$A$6:$D$15,MATCH($N15,Settings!$A$6:$A$15,0),4),0),0))</f>
        <v/>
      </c>
      <c r="CN15" s="158" t="str">
        <f ca="1">IF($A15="","",IF(OR(ISTEXT($N15),ISTEXT(#REF!)),IF($N15=Settings!$A$8,INDEX(Settings!$A$6:$D$15,MATCH($N15,Settings!$A$6:$A$15,0),4),0),0))</f>
        <v/>
      </c>
      <c r="CO15" s="158" t="str">
        <f ca="1">IF($A15="","",IF(OR(ISTEXT($N15),ISTEXT(#REF!)),IF($N15=Settings!$A$9,INDEX(Settings!$A$6:$D$15,MATCH($N15,Settings!$A$6:$A$15,0),4),0),0))</f>
        <v/>
      </c>
      <c r="CP15" s="158" t="str">
        <f ca="1">IF($A15="","",IF(OR(ISTEXT($N15),ISTEXT(#REF!)),IF($N15=Settings!$A$10,INDEX(Settings!$A$6:$D$15,MATCH($N15,Settings!$A$6:$A$15,0),4),0),0))</f>
        <v/>
      </c>
      <c r="CQ15" s="158" t="str">
        <f ca="1">IF($A15="","",IF(OR(ISTEXT($N15),ISTEXT(#REF!)),IF($N15=Settings!$A$11,INDEX(Settings!$A$6:$D$15,MATCH($N15,Settings!$A$6:$A$15,0),4),0),0))</f>
        <v/>
      </c>
      <c r="CR15" s="158" t="str">
        <f ca="1">IF($A15="","",IF(OR(ISTEXT($N15),ISTEXT(#REF!)),IF($N15=Settings!$A$12,INDEX(Settings!$A$6:$D$15,MATCH($N15,Settings!$A$6:$A$15,0),4),0),0))</f>
        <v/>
      </c>
      <c r="CS15" s="158" t="str">
        <f ca="1">IF($A15="","",IF(OR(ISTEXT($N15),ISTEXT(#REF!)),IF($N15=Settings!$A$13,INDEX(Settings!$A$6:$D$15,MATCH($N15,Settings!$A$6:$A$15,0),4),0),0))</f>
        <v/>
      </c>
      <c r="CT15" s="158" t="str">
        <f ca="1">IF($A15="","",IF(OR(ISTEXT($N15),ISTEXT(#REF!)),IF($N15=Settings!$A$14,INDEX(Settings!$A$6:$D$15,MATCH($N15,Settings!$A$6:$A$15,0),4),0),0))</f>
        <v/>
      </c>
      <c r="CU15" s="158" t="str">
        <f ca="1">IF($A15="","",IF(OR(ISTEXT($N15),ISTEXT(#REF!)),IF($N15=Settings!$A$15,INDEX(Settings!$A$6:$D$15,MATCH($N15,Settings!$A$6:$A$15,0),4),0),0))</f>
        <v/>
      </c>
      <c r="CV15" s="160">
        <f t="shared" si="1"/>
        <v>0</v>
      </c>
      <c r="CW15" s="160">
        <f t="shared" si="2"/>
        <v>0</v>
      </c>
      <c r="CX15" s="161">
        <f ca="1">(($CV15+$CW15)*1440)/60-'Employee Register'!$C15</f>
        <v>0</v>
      </c>
      <c r="CY15" s="162">
        <f ca="1">((($CW15)*1440)/60)*'Employee Register'!$E15</f>
        <v>0</v>
      </c>
      <c r="CZ15" s="163">
        <f ca="1">$CX15*'Employee Register'!$F15</f>
        <v>0</v>
      </c>
      <c r="DA15" s="164">
        <f t="shared" si="3"/>
        <v>0</v>
      </c>
      <c r="DB15" s="157">
        <f t="shared" si="5"/>
        <v>0</v>
      </c>
      <c r="DC15" s="159">
        <f ca="1">$DB15*'Employee Register'!$E15</f>
        <v>0</v>
      </c>
      <c r="DD15" s="157">
        <f t="shared" si="6"/>
        <v>0</v>
      </c>
      <c r="DE15" s="159">
        <f ca="1">$DD15*'Employee Register'!$G15</f>
        <v>0</v>
      </c>
      <c r="DF15" s="157">
        <f t="shared" si="7"/>
        <v>0</v>
      </c>
      <c r="DG15" s="159">
        <f ca="1">$DF15*'Employee Register'!$E15</f>
        <v>0</v>
      </c>
      <c r="DH15" s="157">
        <f t="shared" si="8"/>
        <v>0</v>
      </c>
      <c r="DI15" s="159">
        <f ca="1">$DH15*'Employee Register'!$E15</f>
        <v>0</v>
      </c>
      <c r="DJ15" s="157">
        <f t="shared" si="9"/>
        <v>0</v>
      </c>
      <c r="DK15" s="159">
        <f ca="1">$DJ15*'Employee Register'!$E15</f>
        <v>0</v>
      </c>
      <c r="DL15" s="157">
        <f t="shared" si="10"/>
        <v>0</v>
      </c>
      <c r="DM15" s="159">
        <f ca="1">$DL15*'Employee Register'!$E15</f>
        <v>0</v>
      </c>
      <c r="DN15" s="157">
        <f t="shared" si="11"/>
        <v>0</v>
      </c>
      <c r="DO15" s="159">
        <f ca="1">$DN15*'Employee Register'!$E15</f>
        <v>0</v>
      </c>
      <c r="DP15" s="157">
        <f t="shared" si="12"/>
        <v>0</v>
      </c>
      <c r="DQ15" s="159">
        <f ca="1">$DP15*'Employee Register'!$E15</f>
        <v>0</v>
      </c>
      <c r="DR15" s="157">
        <f t="shared" si="13"/>
        <v>0</v>
      </c>
      <c r="DS15" s="159">
        <f ca="1">$DR15*'Employee Register'!$E15</f>
        <v>0</v>
      </c>
      <c r="DT15" s="157">
        <f t="shared" si="14"/>
        <v>0</v>
      </c>
      <c r="DU15" s="159">
        <f ca="1">$DT15*'Employee Register'!$E15</f>
        <v>0</v>
      </c>
      <c r="DV15" s="165">
        <f ca="1">IF('Employee Register'!$B15=0,0,IF(OR(ISBLANK($B15),ISTEXT($B15)),0,IF(VALUE($B15)&gt;=0,1,0)))</f>
        <v>0</v>
      </c>
      <c r="DW15" s="166">
        <f ca="1">IF('Employee Register'!$B15=0,0,IF(OR(ISBLANK($D15),ISTEXT($D15)),0,IF(VALUE($D15)&gt;=0,1,0)))</f>
        <v>0</v>
      </c>
      <c r="DX15" s="166">
        <f ca="1">IF('Employee Register'!$B15=0,0,IF(OR(ISBLANK($F15),ISTEXT($F15)),0,IF(VALUE($F15)&gt;=0,1,0)))</f>
        <v>0</v>
      </c>
      <c r="DY15" s="166">
        <f ca="1">IF('Employee Register'!$B15=0,0,IF(OR(ISBLANK($H15),ISTEXT($H15)),0,IF(VALUE($H15)&gt;=0,1,0)))</f>
        <v>0</v>
      </c>
      <c r="DZ15" s="166">
        <f ca="1">IF('Employee Register'!$B15=0,0,IF(OR(ISBLANK($J15),ISTEXT($J15)),0,IF(VALUE($J15)&gt;=0,1,0)))</f>
        <v>0</v>
      </c>
      <c r="EA15" s="166">
        <f ca="1">IF('Employee Register'!$B15=0,0,IF(OR(ISBLANK($L15),ISTEXT($L15)),0,IF(VALUE($L15)&gt;=0,1,0)))</f>
        <v>0</v>
      </c>
      <c r="EB15" s="167">
        <f ca="1">IF('Employee Register'!$B15=0,0,IF(OR(ISBLANK($N15),ISTEXT($N15)),0,IF(VALUE($N15)&gt;=0,1,0)))</f>
        <v>0</v>
      </c>
    </row>
    <row r="16" spans="1:132">
      <c r="A16" s="71" t="str">
        <f ca="1">IF('Employee Register'!B16=0,"",'Employee Register'!B16)</f>
        <v/>
      </c>
      <c r="B16" s="48"/>
      <c r="C16" s="49"/>
      <c r="D16" s="48"/>
      <c r="E16" s="49"/>
      <c r="F16" s="48"/>
      <c r="G16" s="49"/>
      <c r="H16" s="48"/>
      <c r="I16" s="49"/>
      <c r="J16" s="48"/>
      <c r="K16" s="49"/>
      <c r="L16" s="107"/>
      <c r="M16" s="108"/>
      <c r="N16" s="107"/>
      <c r="O16" s="109"/>
      <c r="P16" s="100">
        <f t="shared" si="4"/>
        <v>0</v>
      </c>
      <c r="Q16" s="101">
        <f t="shared" si="0"/>
        <v>0</v>
      </c>
      <c r="R16" s="69" t="str">
        <f ca="1">IF(ISBLANK('Employee Register'!$B16),"",INDEX('Employee Register'!$A$6:$D$55,MATCH($A16,'Employee Register'!$B$6:$B$55,0),4))</f>
        <v/>
      </c>
      <c r="AC16" s="66">
        <f ca="1">ROUND(($P16*1440)/60,2)-'Employee Register'!$C16</f>
        <v>0</v>
      </c>
      <c r="AD16" s="157" t="str">
        <f ca="1">IF($A16="","",IF(OR(ISTEXT($B16),ISTEXT(#REF!)),IF($B16=Settings!$A$6,INDEX(Settings!$A$6:$D$15,MATCH($B16,Settings!$A$6:$A$15,0),4),0),0))</f>
        <v/>
      </c>
      <c r="AE16" s="158" t="str">
        <f ca="1">IF($A16="","",IF(OR(ISTEXT($B16),ISTEXT(#REF!)),IF($B16=Settings!$A$7,INDEX(Settings!$A$6:$D$15,MATCH($B16,Settings!$A$6:$A$15,0),4),0),0))</f>
        <v/>
      </c>
      <c r="AF16" s="158" t="str">
        <f ca="1">IF($A16="","",IF(OR(ISTEXT($B16),ISTEXT(#REF!)),IF($B16=Settings!$A$8,INDEX(Settings!$A$6:$D$15,MATCH($B16,Settings!$A$6:$A$15,0),4),0),0))</f>
        <v/>
      </c>
      <c r="AG16" s="158" t="str">
        <f ca="1">IF($A16="","",IF(OR(ISTEXT($B16),ISTEXT(#REF!)),IF($B16=Settings!$A$9,INDEX(Settings!$A$6:$D$15,MATCH($B16,Settings!$A$6:$A$15,0),4),0),0))</f>
        <v/>
      </c>
      <c r="AH16" s="158" t="str">
        <f ca="1">IF($A16="","",IF(OR(ISTEXT($B16),ISTEXT(#REF!)),IF($B16=Settings!$A$10,INDEX(Settings!$A$6:$D$15,MATCH($B16,Settings!$A$6:$A$15,0),4),0),0))</f>
        <v/>
      </c>
      <c r="AI16" s="158" t="str">
        <f ca="1">IF($A16="","",IF(OR(ISTEXT($B16),ISTEXT(#REF!)),IF($B16=Settings!$A$11,INDEX(Settings!$A$6:$D$15,MATCH($B16,Settings!$A$6:$A$15,0),4),0),0))</f>
        <v/>
      </c>
      <c r="AJ16" s="158" t="str">
        <f ca="1">IF($A16="","",IF(OR(ISTEXT($B16),ISTEXT(#REF!)),IF($B16=Settings!$A$12,INDEX(Settings!$A$6:$D$15,MATCH($B16,Settings!$A$6:$A$15,0),4),0),0))</f>
        <v/>
      </c>
      <c r="AK16" s="158" t="str">
        <f ca="1">IF($A16="","",IF(OR(ISTEXT($B16),ISTEXT(#REF!)),IF($B16=Settings!$A$13,INDEX(Settings!$A$6:$D$15,MATCH($B16,Settings!$A$6:$A$15,0),4),0),0))</f>
        <v/>
      </c>
      <c r="AL16" s="158" t="str">
        <f ca="1">IF($A16="","",IF(OR(ISTEXT($B16),ISTEXT(#REF!)),IF($B16=Settings!$A$14,INDEX(Settings!$A$6:$D$15,MATCH($B16,Settings!$A$6:$A$15,0),4),0),0))</f>
        <v/>
      </c>
      <c r="AM16" s="159" t="str">
        <f ca="1">IF($A16="","",IF(OR(ISTEXT($B16),ISTEXT(#REF!)),IF($B16=Settings!$A$15,INDEX(Settings!$A$6:$D$15,MATCH($B16,Settings!$A$6:$A$15,0),4),0),0))</f>
        <v/>
      </c>
      <c r="AN16" s="157" t="str">
        <f ca="1">IF($A16="","",IF(OR(ISTEXT($D16),ISTEXT(#REF!)),IF($D16=Settings!$A$6,INDEX(Settings!$A$6:$D$15,MATCH($D16,Settings!$A$6:$A$15,0),4),0),0))</f>
        <v/>
      </c>
      <c r="AO16" s="158" t="str">
        <f ca="1">IF($A16="","",IF(OR(ISTEXT($D16),ISTEXT(#REF!)),IF($D16=Settings!$A$7,INDEX(Settings!$A$6:$D$15,MATCH($D16,Settings!$A$6:$A$15,0),4),0),0))</f>
        <v/>
      </c>
      <c r="AP16" s="158" t="str">
        <f ca="1">IF($A16="","",IF(OR(ISTEXT($D16),ISTEXT(#REF!)),IF($D16=Settings!$A$8,INDEX(Settings!$A$6:$D$15,MATCH($D16,Settings!$A$6:$A$15,0),4),0),0))</f>
        <v/>
      </c>
      <c r="AQ16" s="158" t="str">
        <f ca="1">IF($A16="","",IF(OR(ISTEXT($D16),ISTEXT(#REF!)),IF($D16=Settings!$A$9,INDEX(Settings!$A$6:$D$15,MATCH($D16,Settings!$A$6:$A$15,0),4),0),0))</f>
        <v/>
      </c>
      <c r="AR16" s="158" t="str">
        <f ca="1">IF($A16="","",IF(OR(ISTEXT($D16),ISTEXT(#REF!)),IF($D16=Settings!$A$10,INDEX(Settings!$A$6:$D$15,MATCH($D16,Settings!$A$6:$A$15,0),4),0),0))</f>
        <v/>
      </c>
      <c r="AS16" s="158" t="str">
        <f ca="1">IF($A16="","",IF(OR(ISTEXT($D16),ISTEXT(#REF!)),IF($D16=Settings!$A$11,INDEX(Settings!$A$6:$D$15,MATCH($D16,Settings!$A$6:$A$15,0),4),0),0))</f>
        <v/>
      </c>
      <c r="AT16" s="158" t="str">
        <f ca="1">IF($A16="","",IF(OR(ISTEXT($D16),ISTEXT(#REF!)),IF($D16=Settings!$A$12,INDEX(Settings!$A$6:$D$15,MATCH($D16,Settings!$A$6:$A$15,0),4),0),0))</f>
        <v/>
      </c>
      <c r="AU16" s="158" t="str">
        <f ca="1">IF($A16="","",IF(OR(ISTEXT($D16),ISTEXT(#REF!)),IF($D16=Settings!$A$13,INDEX(Settings!$A$6:$D$15,MATCH($D16,Settings!$A$6:$A$15,0),4),0),0))</f>
        <v/>
      </c>
      <c r="AV16" s="158" t="str">
        <f ca="1">IF($A16="","",IF(OR(ISTEXT($D16),ISTEXT(#REF!)),IF($D16=Settings!$A$14,INDEX(Settings!$A$6:$D$15,MATCH($D16,Settings!$A$6:$A$15,0),4),0),0))</f>
        <v/>
      </c>
      <c r="AW16" s="159" t="str">
        <f ca="1">IF($A16="","",IF(OR(ISTEXT($D16),ISTEXT(#REF!)),IF($D16=Settings!$A$15,INDEX(Settings!$A$6:$D$15,MATCH($D16,Settings!$A$6:$A$15,0),4),0),0))</f>
        <v/>
      </c>
      <c r="AX16" s="157" t="str">
        <f ca="1">IF($A16="","",IF(OR(ISTEXT($F16),ISTEXT(#REF!)),IF($F16=Settings!$A$6,INDEX(Settings!$A$6:$D$15,MATCH($F16,Settings!$A$6:$A$15,0),4),0),0))</f>
        <v/>
      </c>
      <c r="AY16" s="158" t="str">
        <f ca="1">IF($A16="","",IF(OR(ISTEXT($F16),ISTEXT(#REF!)),IF($F16=Settings!$A$7,INDEX(Settings!$A$6:$D$15,MATCH($F16,Settings!$A$6:$A$15,0),4),0),0))</f>
        <v/>
      </c>
      <c r="AZ16" s="158" t="str">
        <f ca="1">IF($A16="","",IF(OR(ISTEXT($F16),ISTEXT(#REF!)),IF($F16=Settings!$A$8,INDEX(Settings!$A$6:$D$15,MATCH($F16,Settings!$A$6:$A$15,0),4),0),0))</f>
        <v/>
      </c>
      <c r="BA16" s="158" t="str">
        <f ca="1">IF($A16="","",IF(OR(ISTEXT($F16),ISTEXT(#REF!)),IF($F16=Settings!$A$9,INDEX(Settings!$A$6:$D$15,MATCH($F16,Settings!$A$6:$A$15,0),4),0),0))</f>
        <v/>
      </c>
      <c r="BB16" s="158" t="str">
        <f ca="1">IF($A16="","",IF(OR(ISTEXT($F16),ISTEXT(#REF!)),IF($F16=Settings!$A$10,INDEX(Settings!$A$6:$D$15,MATCH($F16,Settings!$A$6:$A$15,0),4),0),0))</f>
        <v/>
      </c>
      <c r="BC16" s="158" t="str">
        <f ca="1">IF($A16="","",IF(OR(ISTEXT($F16),ISTEXT(#REF!)),IF($F16=Settings!$A$11,INDEX(Settings!$A$6:$D$15,MATCH($F16,Settings!$A$6:$A$15,0),4),0),0))</f>
        <v/>
      </c>
      <c r="BD16" s="158" t="str">
        <f ca="1">IF($A16="","",IF(OR(ISTEXT($F16),ISTEXT(#REF!)),IF($F16=Settings!$A$12,INDEX(Settings!$A$6:$D$15,MATCH($F16,Settings!$A$6:$A$15,0),4),0),0))</f>
        <v/>
      </c>
      <c r="BE16" s="158" t="str">
        <f ca="1">IF($A16="","",IF(OR(ISTEXT($F16),ISTEXT(#REF!)),IF($F16=Settings!$A$13,INDEX(Settings!$A$6:$D$15,MATCH($F16,Settings!$A$6:$A$15,0),4),0),0))</f>
        <v/>
      </c>
      <c r="BF16" s="158" t="str">
        <f ca="1">IF($A16="","",IF(OR(ISTEXT($F16),ISTEXT(#REF!)),IF($F16=Settings!$A$14,INDEX(Settings!$A$6:$D$15,MATCH($F16,Settings!$A$6:$A$15,0),4),0),0))</f>
        <v/>
      </c>
      <c r="BG16" s="159" t="str">
        <f ca="1">IF($A16="","",IF(OR(ISTEXT($F16),ISTEXT(#REF!)),IF($F16=Settings!$A$15,INDEX(Settings!$A$6:$D$15,MATCH($F16,Settings!$A$6:$A$15,0),4),0),0))</f>
        <v/>
      </c>
      <c r="BH16" s="157" t="str">
        <f ca="1">IF($A16="","",IF(OR(ISTEXT($H16),ISTEXT(#REF!)),IF($H16=Settings!$A$6,INDEX(Settings!$A$6:$D$15,MATCH($H16,Settings!$A$6:$A$15,0),4),0),0))</f>
        <v/>
      </c>
      <c r="BI16" s="158" t="str">
        <f ca="1">IF($A16="","",IF(OR(ISTEXT($H16),ISTEXT(#REF!)),IF($H16=Settings!$A$7,INDEX(Settings!$A$6:$D$15,MATCH($H16,Settings!$A$6:$A$15,0),4),0),0))</f>
        <v/>
      </c>
      <c r="BJ16" s="158" t="str">
        <f ca="1">IF($A16="","",IF(OR(ISTEXT($H16),ISTEXT(#REF!)),IF($H16=Settings!$A$8,INDEX(Settings!$A$6:$D$15,MATCH($H16,Settings!$A$6:$A$15,0),4),0),0))</f>
        <v/>
      </c>
      <c r="BK16" s="158" t="str">
        <f ca="1">IF($A16="","",IF(OR(ISTEXT($H16),ISTEXT(#REF!)),IF($H16=Settings!$A$9,INDEX(Settings!$A$6:$D$15,MATCH($H16,Settings!$A$6:$A$15,0),4),0),0))</f>
        <v/>
      </c>
      <c r="BL16" s="158" t="str">
        <f ca="1">IF($A16="","",IF(OR(ISTEXT($H16),ISTEXT(#REF!)),IF($H16=Settings!$A$10,INDEX(Settings!$A$6:$D$15,MATCH($H16,Settings!$A$6:$A$15,0),4),0),0))</f>
        <v/>
      </c>
      <c r="BM16" s="158" t="str">
        <f ca="1">IF($A16="","",IF(OR(ISTEXT($H16),ISTEXT(#REF!)),IF($H16=Settings!$A$11,INDEX(Settings!$A$6:$D$15,MATCH($H16,Settings!$A$6:$A$15,0),4),0),0))</f>
        <v/>
      </c>
      <c r="BN16" s="158" t="str">
        <f ca="1">IF($A16="","",IF(OR(ISTEXT($H16),ISTEXT(#REF!)),IF($H16=Settings!$A$12,INDEX(Settings!$A$6:$D$15,MATCH($H16,Settings!$A$6:$A$15,0),4),0),0))</f>
        <v/>
      </c>
      <c r="BO16" s="158" t="str">
        <f ca="1">IF($A16="","",IF(OR(ISTEXT($H16),ISTEXT(#REF!)),IF($H16=Settings!$A$13,INDEX(Settings!$A$6:$D$15,MATCH($H16,Settings!$A$6:$A$15,0),4),0),0))</f>
        <v/>
      </c>
      <c r="BP16" s="158" t="str">
        <f ca="1">IF($A16="","",IF(OR(ISTEXT($H16),ISTEXT(#REF!)),IF($H16=Settings!$A$14,INDEX(Settings!$A$6:$D$15,MATCH($H16,Settings!$A$6:$A$15,0),4),0),0))</f>
        <v/>
      </c>
      <c r="BQ16" s="159" t="str">
        <f ca="1">IF($A16="","",IF(OR(ISTEXT($H16),ISTEXT(#REF!)),IF($H16=Settings!$A$15,INDEX(Settings!$A$6:$D$15,MATCH($H16,Settings!$A$6:$A$15,0),4),0),0))</f>
        <v/>
      </c>
      <c r="BR16" s="157" t="str">
        <f ca="1">IF($A16="","",IF(OR(ISTEXT($J16),ISTEXT(#REF!)),IF($J16=Settings!$A$6,INDEX(Settings!$A$6:$D$15,MATCH($J16,Settings!$A$6:$A$15,0),4),0),0))</f>
        <v/>
      </c>
      <c r="BS16" s="158" t="str">
        <f ca="1">IF($A16="","",IF(OR(ISTEXT($J16),ISTEXT(#REF!)),IF($J16=Settings!$A$7,INDEX(Settings!$A$6:$D$15,MATCH($J16,Settings!$A$6:$A$15,0),4),0),0))</f>
        <v/>
      </c>
      <c r="BT16" s="158" t="str">
        <f ca="1">IF($A16="","",IF(OR(ISTEXT($J16),ISTEXT(#REF!)),IF($J16=Settings!$A$8,INDEX(Settings!$A$6:$D$15,MATCH($J16,Settings!$A$6:$A$15,0),4),0),0))</f>
        <v/>
      </c>
      <c r="BU16" s="158" t="str">
        <f ca="1">IF($A16="","",IF(OR(ISTEXT($J16),ISTEXT(#REF!)),IF($J16=Settings!$A$9,INDEX(Settings!$A$6:$D$15,MATCH($J16,Settings!$A$6:$A$15,0),4),0),0))</f>
        <v/>
      </c>
      <c r="BV16" s="158" t="str">
        <f ca="1">IF($A16="","",IF(OR(ISTEXT($J16),ISTEXT(#REF!)),IF($J16=Settings!$A$10,INDEX(Settings!$A$6:$D$15,MATCH($J16,Settings!$A$6:$A$15,0),4),0),0))</f>
        <v/>
      </c>
      <c r="BW16" s="158" t="str">
        <f ca="1">IF($A16="","",IF(OR(ISTEXT($J16),ISTEXT(#REF!)),IF($J16=Settings!$A$11,INDEX(Settings!$A$6:$D$15,MATCH($J16,Settings!$A$6:$A$15,0),4),0),0))</f>
        <v/>
      </c>
      <c r="BX16" s="158" t="str">
        <f ca="1">IF($A16="","",IF(OR(ISTEXT($J16),ISTEXT(#REF!)),IF($J16=Settings!$A$12,INDEX(Settings!$A$6:$D$15,MATCH($J16,Settings!$A$6:$A$15,0),4),0),0))</f>
        <v/>
      </c>
      <c r="BY16" s="158" t="str">
        <f ca="1">IF($A16="","",IF(OR(ISTEXT($J16),ISTEXT(#REF!)),IF($J16=Settings!$A$13,INDEX(Settings!$A$6:$D$15,MATCH($J16,Settings!$A$6:$A$15,0),4),0),0))</f>
        <v/>
      </c>
      <c r="BZ16" s="158" t="str">
        <f ca="1">IF($A16="","",IF(OR(ISTEXT($J16),ISTEXT(#REF!)),IF($J16=Settings!$A$14,INDEX(Settings!$A$6:$D$15,MATCH($J16,Settings!$A$6:$A$15,0),4),0),0))</f>
        <v/>
      </c>
      <c r="CA16" s="159" t="str">
        <f ca="1">IF($A16="","",IF(OR(ISTEXT($J16),ISTEXT(#REF!)),IF($J16=Settings!$A$15,INDEX(Settings!$A$6:$D$15,MATCH($J16,Settings!$A$6:$A$15,0),4),0),0))</f>
        <v/>
      </c>
      <c r="CB16" s="157" t="str">
        <f ca="1">IF($A16="","",IF(OR(ISTEXT($L16),ISTEXT(#REF!)),IF($L16=Settings!$A$6,INDEX(Settings!$A$6:$D$15,MATCH($L16,Settings!$A$6:$A$15,0),4),0),0))</f>
        <v/>
      </c>
      <c r="CC16" s="158" t="str">
        <f ca="1">IF($A16="","",IF(OR(ISTEXT($L16),ISTEXT(#REF!)),IF($L16=Settings!$A$7,INDEX(Settings!$A$6:$D$15,MATCH($L16,Settings!$A$6:$A$15,0),4),0),0))</f>
        <v/>
      </c>
      <c r="CD16" s="158" t="str">
        <f ca="1">IF($A16="","",IF(OR(ISTEXT($L16),ISTEXT(#REF!)),IF($L16=Settings!$A$8,INDEX(Settings!$A$6:$D$15,MATCH($L16,Settings!$A$6:$A$15,0),4),0),0))</f>
        <v/>
      </c>
      <c r="CE16" s="158" t="str">
        <f ca="1">IF($A16="","",IF(OR(ISTEXT($L16),ISTEXT(#REF!)),IF($L16=Settings!$A$9,INDEX(Settings!$A$6:$D$15,MATCH($L16,Settings!$A$6:$A$15,0),4),0),0))</f>
        <v/>
      </c>
      <c r="CF16" s="158" t="str">
        <f ca="1">IF($A16="","",IF(OR(ISTEXT($L16),ISTEXT(#REF!)),IF($L16=Settings!$A$10,INDEX(Settings!$A$6:$D$15,MATCH($L16,Settings!$A$6:$A$15,0),4),0),0))</f>
        <v/>
      </c>
      <c r="CG16" s="158" t="str">
        <f ca="1">IF($A16="","",IF(OR(ISTEXT($L16),ISTEXT(#REF!)),IF($L16=Settings!$A$11,INDEX(Settings!$A$6:$D$15,MATCH($L16,Settings!$A$6:$A$15,0),4),0),0))</f>
        <v/>
      </c>
      <c r="CH16" s="158" t="str">
        <f ca="1">IF($A16="","",IF(OR(ISTEXT($L16),ISTEXT(#REF!)),IF($L16=Settings!$A$12,INDEX(Settings!$A$6:$D$15,MATCH($L16,Settings!$A$6:$A$15,0),4),0),0))</f>
        <v/>
      </c>
      <c r="CI16" s="158" t="str">
        <f ca="1">IF($A16="","",IF(OR(ISTEXT($L16),ISTEXT(#REF!)),IF($L16=Settings!$A$13,INDEX(Settings!$A$6:$D$15,MATCH($L16,Settings!$A$6:$A$15,0),4),0),0))</f>
        <v/>
      </c>
      <c r="CJ16" s="158" t="str">
        <f ca="1">IF($A16="","",IF(OR(ISTEXT($L16),ISTEXT(#REF!)),IF($L16=Settings!$A$14,INDEX(Settings!$A$6:$D$15,MATCH($L16,Settings!$A$6:$A$15,0),4),0),0))</f>
        <v/>
      </c>
      <c r="CK16" s="159" t="str">
        <f ca="1">IF($A16="","",IF(OR(ISTEXT($L16),ISTEXT(#REF!)),IF($L16=Settings!$A$15,INDEX(Settings!$A$6:$D$15,MATCH($L16,Settings!$A$6:$A$15,0),4),0),0))</f>
        <v/>
      </c>
      <c r="CL16" s="157" t="str">
        <f ca="1">IF($A16="","",IF(OR(ISTEXT($N16),ISTEXT(#REF!)),IF($N16=Settings!$A$6,INDEX(Settings!$A$6:$D$15,MATCH($N16,Settings!$A$6:$A$15,0),4),0),0))</f>
        <v/>
      </c>
      <c r="CM16" s="158" t="str">
        <f ca="1">IF($A16="","",IF(OR(ISTEXT($N16),ISTEXT(#REF!)),IF($N16=Settings!$A$7,INDEX(Settings!$A$6:$D$15,MATCH($N16,Settings!$A$6:$A$15,0),4),0),0))</f>
        <v/>
      </c>
      <c r="CN16" s="158" t="str">
        <f ca="1">IF($A16="","",IF(OR(ISTEXT($N16),ISTEXT(#REF!)),IF($N16=Settings!$A$8,INDEX(Settings!$A$6:$D$15,MATCH($N16,Settings!$A$6:$A$15,0),4),0),0))</f>
        <v/>
      </c>
      <c r="CO16" s="158" t="str">
        <f ca="1">IF($A16="","",IF(OR(ISTEXT($N16),ISTEXT(#REF!)),IF($N16=Settings!$A$9,INDEX(Settings!$A$6:$D$15,MATCH($N16,Settings!$A$6:$A$15,0),4),0),0))</f>
        <v/>
      </c>
      <c r="CP16" s="158" t="str">
        <f ca="1">IF($A16="","",IF(OR(ISTEXT($N16),ISTEXT(#REF!)),IF($N16=Settings!$A$10,INDEX(Settings!$A$6:$D$15,MATCH($N16,Settings!$A$6:$A$15,0),4),0),0))</f>
        <v/>
      </c>
      <c r="CQ16" s="158" t="str">
        <f ca="1">IF($A16="","",IF(OR(ISTEXT($N16),ISTEXT(#REF!)),IF($N16=Settings!$A$11,INDEX(Settings!$A$6:$D$15,MATCH($N16,Settings!$A$6:$A$15,0),4),0),0))</f>
        <v/>
      </c>
      <c r="CR16" s="158" t="str">
        <f ca="1">IF($A16="","",IF(OR(ISTEXT($N16),ISTEXT(#REF!)),IF($N16=Settings!$A$12,INDEX(Settings!$A$6:$D$15,MATCH($N16,Settings!$A$6:$A$15,0),4),0),0))</f>
        <v/>
      </c>
      <c r="CS16" s="158" t="str">
        <f ca="1">IF($A16="","",IF(OR(ISTEXT($N16),ISTEXT(#REF!)),IF($N16=Settings!$A$13,INDEX(Settings!$A$6:$D$15,MATCH($N16,Settings!$A$6:$A$15,0),4),0),0))</f>
        <v/>
      </c>
      <c r="CT16" s="158" t="str">
        <f ca="1">IF($A16="","",IF(OR(ISTEXT($N16),ISTEXT(#REF!)),IF($N16=Settings!$A$14,INDEX(Settings!$A$6:$D$15,MATCH($N16,Settings!$A$6:$A$15,0),4),0),0))</f>
        <v/>
      </c>
      <c r="CU16" s="158" t="str">
        <f ca="1">IF($A16="","",IF(OR(ISTEXT($N16),ISTEXT(#REF!)),IF($N16=Settings!$A$15,INDEX(Settings!$A$6:$D$15,MATCH($N16,Settings!$A$6:$A$15,0),4),0),0))</f>
        <v/>
      </c>
      <c r="CV16" s="160">
        <f t="shared" si="1"/>
        <v>0</v>
      </c>
      <c r="CW16" s="160">
        <f t="shared" si="2"/>
        <v>0</v>
      </c>
      <c r="CX16" s="161">
        <f ca="1">(($CV16+$CW16)*1440)/60-'Employee Register'!$C16</f>
        <v>0</v>
      </c>
      <c r="CY16" s="162">
        <f ca="1">((($CW16)*1440)/60)*'Employee Register'!$E16</f>
        <v>0</v>
      </c>
      <c r="CZ16" s="163">
        <f ca="1">$CX16*'Employee Register'!$F16</f>
        <v>0</v>
      </c>
      <c r="DA16" s="164">
        <f t="shared" si="3"/>
        <v>0</v>
      </c>
      <c r="DB16" s="157">
        <f t="shared" si="5"/>
        <v>0</v>
      </c>
      <c r="DC16" s="159">
        <f ca="1">$DB16*'Employee Register'!$E16</f>
        <v>0</v>
      </c>
      <c r="DD16" s="157">
        <f t="shared" si="6"/>
        <v>0</v>
      </c>
      <c r="DE16" s="159">
        <f ca="1">$DD16*'Employee Register'!$G16</f>
        <v>0</v>
      </c>
      <c r="DF16" s="157">
        <f t="shared" si="7"/>
        <v>0</v>
      </c>
      <c r="DG16" s="159">
        <f ca="1">$DF16*'Employee Register'!$E16</f>
        <v>0</v>
      </c>
      <c r="DH16" s="157">
        <f t="shared" si="8"/>
        <v>0</v>
      </c>
      <c r="DI16" s="159">
        <f ca="1">$DH16*'Employee Register'!$E16</f>
        <v>0</v>
      </c>
      <c r="DJ16" s="157">
        <f t="shared" si="9"/>
        <v>0</v>
      </c>
      <c r="DK16" s="159">
        <f ca="1">$DJ16*'Employee Register'!$E16</f>
        <v>0</v>
      </c>
      <c r="DL16" s="157">
        <f t="shared" si="10"/>
        <v>0</v>
      </c>
      <c r="DM16" s="159">
        <f ca="1">$DL16*'Employee Register'!$E16</f>
        <v>0</v>
      </c>
      <c r="DN16" s="157">
        <f t="shared" si="11"/>
        <v>0</v>
      </c>
      <c r="DO16" s="159">
        <f ca="1">$DN16*'Employee Register'!$E16</f>
        <v>0</v>
      </c>
      <c r="DP16" s="157">
        <f t="shared" si="12"/>
        <v>0</v>
      </c>
      <c r="DQ16" s="159">
        <f ca="1">$DP16*'Employee Register'!$E16</f>
        <v>0</v>
      </c>
      <c r="DR16" s="157">
        <f t="shared" si="13"/>
        <v>0</v>
      </c>
      <c r="DS16" s="159">
        <f ca="1">$DR16*'Employee Register'!$E16</f>
        <v>0</v>
      </c>
      <c r="DT16" s="157">
        <f t="shared" si="14"/>
        <v>0</v>
      </c>
      <c r="DU16" s="159">
        <f ca="1">$DT16*'Employee Register'!$E16</f>
        <v>0</v>
      </c>
      <c r="DV16" s="165">
        <f ca="1">IF('Employee Register'!$B16=0,0,IF(OR(ISBLANK($B16),ISTEXT($B16)),0,IF(VALUE($B16)&gt;=0,1,0)))</f>
        <v>0</v>
      </c>
      <c r="DW16" s="166">
        <f ca="1">IF('Employee Register'!$B16=0,0,IF(OR(ISBLANK($D16),ISTEXT($D16)),0,IF(VALUE($D16)&gt;=0,1,0)))</f>
        <v>0</v>
      </c>
      <c r="DX16" s="166">
        <f ca="1">IF('Employee Register'!$B16=0,0,IF(OR(ISBLANK($F16),ISTEXT($F16)),0,IF(VALUE($F16)&gt;=0,1,0)))</f>
        <v>0</v>
      </c>
      <c r="DY16" s="166">
        <f ca="1">IF('Employee Register'!$B16=0,0,IF(OR(ISBLANK($H16),ISTEXT($H16)),0,IF(VALUE($H16)&gt;=0,1,0)))</f>
        <v>0</v>
      </c>
      <c r="DZ16" s="166">
        <f ca="1">IF('Employee Register'!$B16=0,0,IF(OR(ISBLANK($J16),ISTEXT($J16)),0,IF(VALUE($J16)&gt;=0,1,0)))</f>
        <v>0</v>
      </c>
      <c r="EA16" s="166">
        <f ca="1">IF('Employee Register'!$B16=0,0,IF(OR(ISBLANK($L16),ISTEXT($L16)),0,IF(VALUE($L16)&gt;=0,1,0)))</f>
        <v>0</v>
      </c>
      <c r="EB16" s="167">
        <f ca="1">IF('Employee Register'!$B16=0,0,IF(OR(ISBLANK($N16),ISTEXT($N16)),0,IF(VALUE($N16)&gt;=0,1,0)))</f>
        <v>0</v>
      </c>
    </row>
    <row r="17" spans="1:132">
      <c r="A17" s="71" t="str">
        <f ca="1">IF('Employee Register'!B17=0,"",'Employee Register'!B17)</f>
        <v/>
      </c>
      <c r="B17" s="48"/>
      <c r="C17" s="49"/>
      <c r="D17" s="48"/>
      <c r="E17" s="49"/>
      <c r="F17" s="48"/>
      <c r="G17" s="49"/>
      <c r="H17" s="48"/>
      <c r="I17" s="49"/>
      <c r="J17" s="48"/>
      <c r="K17" s="49"/>
      <c r="L17" s="107"/>
      <c r="M17" s="108"/>
      <c r="N17" s="107"/>
      <c r="O17" s="109"/>
      <c r="P17" s="100">
        <f t="shared" si="4"/>
        <v>0</v>
      </c>
      <c r="Q17" s="101">
        <f t="shared" si="0"/>
        <v>0</v>
      </c>
      <c r="R17" s="69" t="str">
        <f ca="1">IF(ISBLANK('Employee Register'!$B17),"",INDEX('Employee Register'!$A$6:$D$55,MATCH($A17,'Employee Register'!$B$6:$B$55,0),4))</f>
        <v/>
      </c>
      <c r="AC17" s="66">
        <f ca="1">ROUND(($P17*1440)/60,2)-'Employee Register'!$C17</f>
        <v>0</v>
      </c>
      <c r="AD17" s="157" t="str">
        <f ca="1">IF($A17="","",IF(OR(ISTEXT($B17),ISTEXT(#REF!)),IF($B17=Settings!$A$6,INDEX(Settings!$A$6:$D$15,MATCH($B17,Settings!$A$6:$A$15,0),4),0),0))</f>
        <v/>
      </c>
      <c r="AE17" s="158" t="str">
        <f ca="1">IF($A17="","",IF(OR(ISTEXT($B17),ISTEXT(#REF!)),IF($B17=Settings!$A$7,INDEX(Settings!$A$6:$D$15,MATCH($B17,Settings!$A$6:$A$15,0),4),0),0))</f>
        <v/>
      </c>
      <c r="AF17" s="158" t="str">
        <f ca="1">IF($A17="","",IF(OR(ISTEXT($B17),ISTEXT(#REF!)),IF($B17=Settings!$A$8,INDEX(Settings!$A$6:$D$15,MATCH($B17,Settings!$A$6:$A$15,0),4),0),0))</f>
        <v/>
      </c>
      <c r="AG17" s="158" t="str">
        <f ca="1">IF($A17="","",IF(OR(ISTEXT($B17),ISTEXT(#REF!)),IF($B17=Settings!$A$9,INDEX(Settings!$A$6:$D$15,MATCH($B17,Settings!$A$6:$A$15,0),4),0),0))</f>
        <v/>
      </c>
      <c r="AH17" s="158" t="str">
        <f ca="1">IF($A17="","",IF(OR(ISTEXT($B17),ISTEXT(#REF!)),IF($B17=Settings!$A$10,INDEX(Settings!$A$6:$D$15,MATCH($B17,Settings!$A$6:$A$15,0),4),0),0))</f>
        <v/>
      </c>
      <c r="AI17" s="158" t="str">
        <f ca="1">IF($A17="","",IF(OR(ISTEXT($B17),ISTEXT(#REF!)),IF($B17=Settings!$A$11,INDEX(Settings!$A$6:$D$15,MATCH($B17,Settings!$A$6:$A$15,0),4),0),0))</f>
        <v/>
      </c>
      <c r="AJ17" s="158" t="str">
        <f ca="1">IF($A17="","",IF(OR(ISTEXT($B17),ISTEXT(#REF!)),IF($B17=Settings!$A$12,INDEX(Settings!$A$6:$D$15,MATCH($B17,Settings!$A$6:$A$15,0),4),0),0))</f>
        <v/>
      </c>
      <c r="AK17" s="158" t="str">
        <f ca="1">IF($A17="","",IF(OR(ISTEXT($B17),ISTEXT(#REF!)),IF($B17=Settings!$A$13,INDEX(Settings!$A$6:$D$15,MATCH($B17,Settings!$A$6:$A$15,0),4),0),0))</f>
        <v/>
      </c>
      <c r="AL17" s="158" t="str">
        <f ca="1">IF($A17="","",IF(OR(ISTEXT($B17),ISTEXT(#REF!)),IF($B17=Settings!$A$14,INDEX(Settings!$A$6:$D$15,MATCH($B17,Settings!$A$6:$A$15,0),4),0),0))</f>
        <v/>
      </c>
      <c r="AM17" s="159" t="str">
        <f ca="1">IF($A17="","",IF(OR(ISTEXT($B17),ISTEXT(#REF!)),IF($B17=Settings!$A$15,INDEX(Settings!$A$6:$D$15,MATCH($B17,Settings!$A$6:$A$15,0),4),0),0))</f>
        <v/>
      </c>
      <c r="AN17" s="157" t="str">
        <f ca="1">IF($A17="","",IF(OR(ISTEXT($D17),ISTEXT(#REF!)),IF($D17=Settings!$A$6,INDEX(Settings!$A$6:$D$15,MATCH($D17,Settings!$A$6:$A$15,0),4),0),0))</f>
        <v/>
      </c>
      <c r="AO17" s="158" t="str">
        <f ca="1">IF($A17="","",IF(OR(ISTEXT($D17),ISTEXT(#REF!)),IF($D17=Settings!$A$7,INDEX(Settings!$A$6:$D$15,MATCH($D17,Settings!$A$6:$A$15,0),4),0),0))</f>
        <v/>
      </c>
      <c r="AP17" s="158" t="str">
        <f ca="1">IF($A17="","",IF(OR(ISTEXT($D17),ISTEXT(#REF!)),IF($D17=Settings!$A$8,INDEX(Settings!$A$6:$D$15,MATCH($D17,Settings!$A$6:$A$15,0),4),0),0))</f>
        <v/>
      </c>
      <c r="AQ17" s="158" t="str">
        <f ca="1">IF($A17="","",IF(OR(ISTEXT($D17),ISTEXT(#REF!)),IF($D17=Settings!$A$9,INDEX(Settings!$A$6:$D$15,MATCH($D17,Settings!$A$6:$A$15,0),4),0),0))</f>
        <v/>
      </c>
      <c r="AR17" s="158" t="str">
        <f ca="1">IF($A17="","",IF(OR(ISTEXT($D17),ISTEXT(#REF!)),IF($D17=Settings!$A$10,INDEX(Settings!$A$6:$D$15,MATCH($D17,Settings!$A$6:$A$15,0),4),0),0))</f>
        <v/>
      </c>
      <c r="AS17" s="158" t="str">
        <f ca="1">IF($A17="","",IF(OR(ISTEXT($D17),ISTEXT(#REF!)),IF($D17=Settings!$A$11,INDEX(Settings!$A$6:$D$15,MATCH($D17,Settings!$A$6:$A$15,0),4),0),0))</f>
        <v/>
      </c>
      <c r="AT17" s="158" t="str">
        <f ca="1">IF($A17="","",IF(OR(ISTEXT($D17),ISTEXT(#REF!)),IF($D17=Settings!$A$12,INDEX(Settings!$A$6:$D$15,MATCH($D17,Settings!$A$6:$A$15,0),4),0),0))</f>
        <v/>
      </c>
      <c r="AU17" s="158" t="str">
        <f ca="1">IF($A17="","",IF(OR(ISTEXT($D17),ISTEXT(#REF!)),IF($D17=Settings!$A$13,INDEX(Settings!$A$6:$D$15,MATCH($D17,Settings!$A$6:$A$15,0),4),0),0))</f>
        <v/>
      </c>
      <c r="AV17" s="158" t="str">
        <f ca="1">IF($A17="","",IF(OR(ISTEXT($D17),ISTEXT(#REF!)),IF($D17=Settings!$A$14,INDEX(Settings!$A$6:$D$15,MATCH($D17,Settings!$A$6:$A$15,0),4),0),0))</f>
        <v/>
      </c>
      <c r="AW17" s="159" t="str">
        <f ca="1">IF($A17="","",IF(OR(ISTEXT($D17),ISTEXT(#REF!)),IF($D17=Settings!$A$15,INDEX(Settings!$A$6:$D$15,MATCH($D17,Settings!$A$6:$A$15,0),4),0),0))</f>
        <v/>
      </c>
      <c r="AX17" s="157" t="str">
        <f ca="1">IF($A17="","",IF(OR(ISTEXT($F17),ISTEXT(#REF!)),IF($F17=Settings!$A$6,INDEX(Settings!$A$6:$D$15,MATCH($F17,Settings!$A$6:$A$15,0),4),0),0))</f>
        <v/>
      </c>
      <c r="AY17" s="158" t="str">
        <f ca="1">IF($A17="","",IF(OR(ISTEXT($F17),ISTEXT(#REF!)),IF($F17=Settings!$A$7,INDEX(Settings!$A$6:$D$15,MATCH($F17,Settings!$A$6:$A$15,0),4),0),0))</f>
        <v/>
      </c>
      <c r="AZ17" s="158" t="str">
        <f ca="1">IF($A17="","",IF(OR(ISTEXT($F17),ISTEXT(#REF!)),IF($F17=Settings!$A$8,INDEX(Settings!$A$6:$D$15,MATCH($F17,Settings!$A$6:$A$15,0),4),0),0))</f>
        <v/>
      </c>
      <c r="BA17" s="158" t="str">
        <f ca="1">IF($A17="","",IF(OR(ISTEXT($F17),ISTEXT(#REF!)),IF($F17=Settings!$A$9,INDEX(Settings!$A$6:$D$15,MATCH($F17,Settings!$A$6:$A$15,0),4),0),0))</f>
        <v/>
      </c>
      <c r="BB17" s="158" t="str">
        <f ca="1">IF($A17="","",IF(OR(ISTEXT($F17),ISTEXT(#REF!)),IF($F17=Settings!$A$10,INDEX(Settings!$A$6:$D$15,MATCH($F17,Settings!$A$6:$A$15,0),4),0),0))</f>
        <v/>
      </c>
      <c r="BC17" s="158" t="str">
        <f ca="1">IF($A17="","",IF(OR(ISTEXT($F17),ISTEXT(#REF!)),IF($F17=Settings!$A$11,INDEX(Settings!$A$6:$D$15,MATCH($F17,Settings!$A$6:$A$15,0),4),0),0))</f>
        <v/>
      </c>
      <c r="BD17" s="158" t="str">
        <f ca="1">IF($A17="","",IF(OR(ISTEXT($F17),ISTEXT(#REF!)),IF($F17=Settings!$A$12,INDEX(Settings!$A$6:$D$15,MATCH($F17,Settings!$A$6:$A$15,0),4),0),0))</f>
        <v/>
      </c>
      <c r="BE17" s="158" t="str">
        <f ca="1">IF($A17="","",IF(OR(ISTEXT($F17),ISTEXT(#REF!)),IF($F17=Settings!$A$13,INDEX(Settings!$A$6:$D$15,MATCH($F17,Settings!$A$6:$A$15,0),4),0),0))</f>
        <v/>
      </c>
      <c r="BF17" s="158" t="str">
        <f ca="1">IF($A17="","",IF(OR(ISTEXT($F17),ISTEXT(#REF!)),IF($F17=Settings!$A$14,INDEX(Settings!$A$6:$D$15,MATCH($F17,Settings!$A$6:$A$15,0),4),0),0))</f>
        <v/>
      </c>
      <c r="BG17" s="159" t="str">
        <f ca="1">IF($A17="","",IF(OR(ISTEXT($F17),ISTEXT(#REF!)),IF($F17=Settings!$A$15,INDEX(Settings!$A$6:$D$15,MATCH($F17,Settings!$A$6:$A$15,0),4),0),0))</f>
        <v/>
      </c>
      <c r="BH17" s="157" t="str">
        <f ca="1">IF($A17="","",IF(OR(ISTEXT($H17),ISTEXT(#REF!)),IF($H17=Settings!$A$6,INDEX(Settings!$A$6:$D$15,MATCH($H17,Settings!$A$6:$A$15,0),4),0),0))</f>
        <v/>
      </c>
      <c r="BI17" s="158" t="str">
        <f ca="1">IF($A17="","",IF(OR(ISTEXT($H17),ISTEXT(#REF!)),IF($H17=Settings!$A$7,INDEX(Settings!$A$6:$D$15,MATCH($H17,Settings!$A$6:$A$15,0),4),0),0))</f>
        <v/>
      </c>
      <c r="BJ17" s="158" t="str">
        <f ca="1">IF($A17="","",IF(OR(ISTEXT($H17),ISTEXT(#REF!)),IF($H17=Settings!$A$8,INDEX(Settings!$A$6:$D$15,MATCH($H17,Settings!$A$6:$A$15,0),4),0),0))</f>
        <v/>
      </c>
      <c r="BK17" s="158" t="str">
        <f ca="1">IF($A17="","",IF(OR(ISTEXT($H17),ISTEXT(#REF!)),IF($H17=Settings!$A$9,INDEX(Settings!$A$6:$D$15,MATCH($H17,Settings!$A$6:$A$15,0),4),0),0))</f>
        <v/>
      </c>
      <c r="BL17" s="158" t="str">
        <f ca="1">IF($A17="","",IF(OR(ISTEXT($H17),ISTEXT(#REF!)),IF($H17=Settings!$A$10,INDEX(Settings!$A$6:$D$15,MATCH($H17,Settings!$A$6:$A$15,0),4),0),0))</f>
        <v/>
      </c>
      <c r="BM17" s="158" t="str">
        <f ca="1">IF($A17="","",IF(OR(ISTEXT($H17),ISTEXT(#REF!)),IF($H17=Settings!$A$11,INDEX(Settings!$A$6:$D$15,MATCH($H17,Settings!$A$6:$A$15,0),4),0),0))</f>
        <v/>
      </c>
      <c r="BN17" s="158" t="str">
        <f ca="1">IF($A17="","",IF(OR(ISTEXT($H17),ISTEXT(#REF!)),IF($H17=Settings!$A$12,INDEX(Settings!$A$6:$D$15,MATCH($H17,Settings!$A$6:$A$15,0),4),0),0))</f>
        <v/>
      </c>
      <c r="BO17" s="158" t="str">
        <f ca="1">IF($A17="","",IF(OR(ISTEXT($H17),ISTEXT(#REF!)),IF($H17=Settings!$A$13,INDEX(Settings!$A$6:$D$15,MATCH($H17,Settings!$A$6:$A$15,0),4),0),0))</f>
        <v/>
      </c>
      <c r="BP17" s="158" t="str">
        <f ca="1">IF($A17="","",IF(OR(ISTEXT($H17),ISTEXT(#REF!)),IF($H17=Settings!$A$14,INDEX(Settings!$A$6:$D$15,MATCH($H17,Settings!$A$6:$A$15,0),4),0),0))</f>
        <v/>
      </c>
      <c r="BQ17" s="159" t="str">
        <f ca="1">IF($A17="","",IF(OR(ISTEXT($H17),ISTEXT(#REF!)),IF($H17=Settings!$A$15,INDEX(Settings!$A$6:$D$15,MATCH($H17,Settings!$A$6:$A$15,0),4),0),0))</f>
        <v/>
      </c>
      <c r="BR17" s="157" t="str">
        <f ca="1">IF($A17="","",IF(OR(ISTEXT($J17),ISTEXT(#REF!)),IF($J17=Settings!$A$6,INDEX(Settings!$A$6:$D$15,MATCH($J17,Settings!$A$6:$A$15,0),4),0),0))</f>
        <v/>
      </c>
      <c r="BS17" s="158" t="str">
        <f ca="1">IF($A17="","",IF(OR(ISTEXT($J17),ISTEXT(#REF!)),IF($J17=Settings!$A$7,INDEX(Settings!$A$6:$D$15,MATCH($J17,Settings!$A$6:$A$15,0),4),0),0))</f>
        <v/>
      </c>
      <c r="BT17" s="158" t="str">
        <f ca="1">IF($A17="","",IF(OR(ISTEXT($J17),ISTEXT(#REF!)),IF($J17=Settings!$A$8,INDEX(Settings!$A$6:$D$15,MATCH($J17,Settings!$A$6:$A$15,0),4),0),0))</f>
        <v/>
      </c>
      <c r="BU17" s="158" t="str">
        <f ca="1">IF($A17="","",IF(OR(ISTEXT($J17),ISTEXT(#REF!)),IF($J17=Settings!$A$9,INDEX(Settings!$A$6:$D$15,MATCH($J17,Settings!$A$6:$A$15,0),4),0),0))</f>
        <v/>
      </c>
      <c r="BV17" s="158" t="str">
        <f ca="1">IF($A17="","",IF(OR(ISTEXT($J17),ISTEXT(#REF!)),IF($J17=Settings!$A$10,INDEX(Settings!$A$6:$D$15,MATCH($J17,Settings!$A$6:$A$15,0),4),0),0))</f>
        <v/>
      </c>
      <c r="BW17" s="158" t="str">
        <f ca="1">IF($A17="","",IF(OR(ISTEXT($J17),ISTEXT(#REF!)),IF($J17=Settings!$A$11,INDEX(Settings!$A$6:$D$15,MATCH($J17,Settings!$A$6:$A$15,0),4),0),0))</f>
        <v/>
      </c>
      <c r="BX17" s="158" t="str">
        <f ca="1">IF($A17="","",IF(OR(ISTEXT($J17),ISTEXT(#REF!)),IF($J17=Settings!$A$12,INDEX(Settings!$A$6:$D$15,MATCH($J17,Settings!$A$6:$A$15,0),4),0),0))</f>
        <v/>
      </c>
      <c r="BY17" s="158" t="str">
        <f ca="1">IF($A17="","",IF(OR(ISTEXT($J17),ISTEXT(#REF!)),IF($J17=Settings!$A$13,INDEX(Settings!$A$6:$D$15,MATCH($J17,Settings!$A$6:$A$15,0),4),0),0))</f>
        <v/>
      </c>
      <c r="BZ17" s="158" t="str">
        <f ca="1">IF($A17="","",IF(OR(ISTEXT($J17),ISTEXT(#REF!)),IF($J17=Settings!$A$14,INDEX(Settings!$A$6:$D$15,MATCH($J17,Settings!$A$6:$A$15,0),4),0),0))</f>
        <v/>
      </c>
      <c r="CA17" s="159" t="str">
        <f ca="1">IF($A17="","",IF(OR(ISTEXT($J17),ISTEXT(#REF!)),IF($J17=Settings!$A$15,INDEX(Settings!$A$6:$D$15,MATCH($J17,Settings!$A$6:$A$15,0),4),0),0))</f>
        <v/>
      </c>
      <c r="CB17" s="157" t="str">
        <f ca="1">IF($A17="","",IF(OR(ISTEXT($L17),ISTEXT(#REF!)),IF($L17=Settings!$A$6,INDEX(Settings!$A$6:$D$15,MATCH($L17,Settings!$A$6:$A$15,0),4),0),0))</f>
        <v/>
      </c>
      <c r="CC17" s="158" t="str">
        <f ca="1">IF($A17="","",IF(OR(ISTEXT($L17),ISTEXT(#REF!)),IF($L17=Settings!$A$7,INDEX(Settings!$A$6:$D$15,MATCH($L17,Settings!$A$6:$A$15,0),4),0),0))</f>
        <v/>
      </c>
      <c r="CD17" s="158" t="str">
        <f ca="1">IF($A17="","",IF(OR(ISTEXT($L17),ISTEXT(#REF!)),IF($L17=Settings!$A$8,INDEX(Settings!$A$6:$D$15,MATCH($L17,Settings!$A$6:$A$15,0),4),0),0))</f>
        <v/>
      </c>
      <c r="CE17" s="158" t="str">
        <f ca="1">IF($A17="","",IF(OR(ISTEXT($L17),ISTEXT(#REF!)),IF($L17=Settings!$A$9,INDEX(Settings!$A$6:$D$15,MATCH($L17,Settings!$A$6:$A$15,0),4),0),0))</f>
        <v/>
      </c>
      <c r="CF17" s="158" t="str">
        <f ca="1">IF($A17="","",IF(OR(ISTEXT($L17),ISTEXT(#REF!)),IF($L17=Settings!$A$10,INDEX(Settings!$A$6:$D$15,MATCH($L17,Settings!$A$6:$A$15,0),4),0),0))</f>
        <v/>
      </c>
      <c r="CG17" s="158" t="str">
        <f ca="1">IF($A17="","",IF(OR(ISTEXT($L17),ISTEXT(#REF!)),IF($L17=Settings!$A$11,INDEX(Settings!$A$6:$D$15,MATCH($L17,Settings!$A$6:$A$15,0),4),0),0))</f>
        <v/>
      </c>
      <c r="CH17" s="158" t="str">
        <f ca="1">IF($A17="","",IF(OR(ISTEXT($L17),ISTEXT(#REF!)),IF($L17=Settings!$A$12,INDEX(Settings!$A$6:$D$15,MATCH($L17,Settings!$A$6:$A$15,0),4),0),0))</f>
        <v/>
      </c>
      <c r="CI17" s="158" t="str">
        <f ca="1">IF($A17="","",IF(OR(ISTEXT($L17),ISTEXT(#REF!)),IF($L17=Settings!$A$13,INDEX(Settings!$A$6:$D$15,MATCH($L17,Settings!$A$6:$A$15,0),4),0),0))</f>
        <v/>
      </c>
      <c r="CJ17" s="158" t="str">
        <f ca="1">IF($A17="","",IF(OR(ISTEXT($L17),ISTEXT(#REF!)),IF($L17=Settings!$A$14,INDEX(Settings!$A$6:$D$15,MATCH($L17,Settings!$A$6:$A$15,0),4),0),0))</f>
        <v/>
      </c>
      <c r="CK17" s="159" t="str">
        <f ca="1">IF($A17="","",IF(OR(ISTEXT($L17),ISTEXT(#REF!)),IF($L17=Settings!$A$15,INDEX(Settings!$A$6:$D$15,MATCH($L17,Settings!$A$6:$A$15,0),4),0),0))</f>
        <v/>
      </c>
      <c r="CL17" s="157" t="str">
        <f ca="1">IF($A17="","",IF(OR(ISTEXT($N17),ISTEXT(#REF!)),IF($N17=Settings!$A$6,INDEX(Settings!$A$6:$D$15,MATCH($N17,Settings!$A$6:$A$15,0),4),0),0))</f>
        <v/>
      </c>
      <c r="CM17" s="158" t="str">
        <f ca="1">IF($A17="","",IF(OR(ISTEXT($N17),ISTEXT(#REF!)),IF($N17=Settings!$A$7,INDEX(Settings!$A$6:$D$15,MATCH($N17,Settings!$A$6:$A$15,0),4),0),0))</f>
        <v/>
      </c>
      <c r="CN17" s="158" t="str">
        <f ca="1">IF($A17="","",IF(OR(ISTEXT($N17),ISTEXT(#REF!)),IF($N17=Settings!$A$8,INDEX(Settings!$A$6:$D$15,MATCH($N17,Settings!$A$6:$A$15,0),4),0),0))</f>
        <v/>
      </c>
      <c r="CO17" s="158" t="str">
        <f ca="1">IF($A17="","",IF(OR(ISTEXT($N17),ISTEXT(#REF!)),IF($N17=Settings!$A$9,INDEX(Settings!$A$6:$D$15,MATCH($N17,Settings!$A$6:$A$15,0),4),0),0))</f>
        <v/>
      </c>
      <c r="CP17" s="158" t="str">
        <f ca="1">IF($A17="","",IF(OR(ISTEXT($N17),ISTEXT(#REF!)),IF($N17=Settings!$A$10,INDEX(Settings!$A$6:$D$15,MATCH($N17,Settings!$A$6:$A$15,0),4),0),0))</f>
        <v/>
      </c>
      <c r="CQ17" s="158" t="str">
        <f ca="1">IF($A17="","",IF(OR(ISTEXT($N17),ISTEXT(#REF!)),IF($N17=Settings!$A$11,INDEX(Settings!$A$6:$D$15,MATCH($N17,Settings!$A$6:$A$15,0),4),0),0))</f>
        <v/>
      </c>
      <c r="CR17" s="158" t="str">
        <f ca="1">IF($A17="","",IF(OR(ISTEXT($N17),ISTEXT(#REF!)),IF($N17=Settings!$A$12,INDEX(Settings!$A$6:$D$15,MATCH($N17,Settings!$A$6:$A$15,0),4),0),0))</f>
        <v/>
      </c>
      <c r="CS17" s="158" t="str">
        <f ca="1">IF($A17="","",IF(OR(ISTEXT($N17),ISTEXT(#REF!)),IF($N17=Settings!$A$13,INDEX(Settings!$A$6:$D$15,MATCH($N17,Settings!$A$6:$A$15,0),4),0),0))</f>
        <v/>
      </c>
      <c r="CT17" s="158" t="str">
        <f ca="1">IF($A17="","",IF(OR(ISTEXT($N17),ISTEXT(#REF!)),IF($N17=Settings!$A$14,INDEX(Settings!$A$6:$D$15,MATCH($N17,Settings!$A$6:$A$15,0),4),0),0))</f>
        <v/>
      </c>
      <c r="CU17" s="158" t="str">
        <f ca="1">IF($A17="","",IF(OR(ISTEXT($N17),ISTEXT(#REF!)),IF($N17=Settings!$A$15,INDEX(Settings!$A$6:$D$15,MATCH($N17,Settings!$A$6:$A$15,0),4),0),0))</f>
        <v/>
      </c>
      <c r="CV17" s="160">
        <f t="shared" si="1"/>
        <v>0</v>
      </c>
      <c r="CW17" s="160">
        <f t="shared" si="2"/>
        <v>0</v>
      </c>
      <c r="CX17" s="161">
        <f ca="1">(($CV17+$CW17)*1440)/60-'Employee Register'!$C17</f>
        <v>0</v>
      </c>
      <c r="CY17" s="162">
        <f ca="1">((($CW17)*1440)/60)*'Employee Register'!$E17</f>
        <v>0</v>
      </c>
      <c r="CZ17" s="163">
        <f ca="1">$CX17*'Employee Register'!$F17</f>
        <v>0</v>
      </c>
      <c r="DA17" s="164">
        <f t="shared" si="3"/>
        <v>0</v>
      </c>
      <c r="DB17" s="157">
        <f t="shared" si="5"/>
        <v>0</v>
      </c>
      <c r="DC17" s="159">
        <f ca="1">$DB17*'Employee Register'!$E17</f>
        <v>0</v>
      </c>
      <c r="DD17" s="157">
        <f t="shared" si="6"/>
        <v>0</v>
      </c>
      <c r="DE17" s="159">
        <f ca="1">$DD17*'Employee Register'!$G17</f>
        <v>0</v>
      </c>
      <c r="DF17" s="157">
        <f t="shared" si="7"/>
        <v>0</v>
      </c>
      <c r="DG17" s="159">
        <f ca="1">$DF17*'Employee Register'!$E17</f>
        <v>0</v>
      </c>
      <c r="DH17" s="157">
        <f t="shared" si="8"/>
        <v>0</v>
      </c>
      <c r="DI17" s="159">
        <f ca="1">$DH17*'Employee Register'!$E17</f>
        <v>0</v>
      </c>
      <c r="DJ17" s="157">
        <f t="shared" si="9"/>
        <v>0</v>
      </c>
      <c r="DK17" s="159">
        <f ca="1">$DJ17*'Employee Register'!$E17</f>
        <v>0</v>
      </c>
      <c r="DL17" s="157">
        <f t="shared" si="10"/>
        <v>0</v>
      </c>
      <c r="DM17" s="159">
        <f ca="1">$DL17*'Employee Register'!$E17</f>
        <v>0</v>
      </c>
      <c r="DN17" s="157">
        <f t="shared" si="11"/>
        <v>0</v>
      </c>
      <c r="DO17" s="159">
        <f ca="1">$DN17*'Employee Register'!$E17</f>
        <v>0</v>
      </c>
      <c r="DP17" s="157">
        <f t="shared" si="12"/>
        <v>0</v>
      </c>
      <c r="DQ17" s="159">
        <f ca="1">$DP17*'Employee Register'!$E17</f>
        <v>0</v>
      </c>
      <c r="DR17" s="157">
        <f t="shared" si="13"/>
        <v>0</v>
      </c>
      <c r="DS17" s="159">
        <f ca="1">$DR17*'Employee Register'!$E17</f>
        <v>0</v>
      </c>
      <c r="DT17" s="157">
        <f t="shared" si="14"/>
        <v>0</v>
      </c>
      <c r="DU17" s="159">
        <f ca="1">$DT17*'Employee Register'!$E17</f>
        <v>0</v>
      </c>
      <c r="DV17" s="165">
        <f ca="1">IF('Employee Register'!$B17=0,0,IF(OR(ISBLANK($B17),ISTEXT($B17)),0,IF(VALUE($B17)&gt;=0,1,0)))</f>
        <v>0</v>
      </c>
      <c r="DW17" s="166">
        <f ca="1">IF('Employee Register'!$B17=0,0,IF(OR(ISBLANK($D17),ISTEXT($D17)),0,IF(VALUE($D17)&gt;=0,1,0)))</f>
        <v>0</v>
      </c>
      <c r="DX17" s="166">
        <f ca="1">IF('Employee Register'!$B17=0,0,IF(OR(ISBLANK($F17),ISTEXT($F17)),0,IF(VALUE($F17)&gt;=0,1,0)))</f>
        <v>0</v>
      </c>
      <c r="DY17" s="166">
        <f ca="1">IF('Employee Register'!$B17=0,0,IF(OR(ISBLANK($H17),ISTEXT($H17)),0,IF(VALUE($H17)&gt;=0,1,0)))</f>
        <v>0</v>
      </c>
      <c r="DZ17" s="166">
        <f ca="1">IF('Employee Register'!$B17=0,0,IF(OR(ISBLANK($J17),ISTEXT($J17)),0,IF(VALUE($J17)&gt;=0,1,0)))</f>
        <v>0</v>
      </c>
      <c r="EA17" s="166">
        <f ca="1">IF('Employee Register'!$B17=0,0,IF(OR(ISBLANK($L17),ISTEXT($L17)),0,IF(VALUE($L17)&gt;=0,1,0)))</f>
        <v>0</v>
      </c>
      <c r="EB17" s="167">
        <f ca="1">IF('Employee Register'!$B17=0,0,IF(OR(ISBLANK($N17),ISTEXT($N17)),0,IF(VALUE($N17)&gt;=0,1,0)))</f>
        <v>0</v>
      </c>
    </row>
    <row r="18" spans="1:132">
      <c r="A18" s="71" t="str">
        <f ca="1">IF('Employee Register'!B18=0,"",'Employee Register'!B18)</f>
        <v/>
      </c>
      <c r="B18" s="48"/>
      <c r="C18" s="49"/>
      <c r="D18" s="48"/>
      <c r="E18" s="49"/>
      <c r="F18" s="48"/>
      <c r="G18" s="49"/>
      <c r="H18" s="48"/>
      <c r="I18" s="49"/>
      <c r="J18" s="48"/>
      <c r="K18" s="49"/>
      <c r="L18" s="107"/>
      <c r="M18" s="108"/>
      <c r="N18" s="107"/>
      <c r="O18" s="109"/>
      <c r="P18" s="100">
        <f t="shared" si="4"/>
        <v>0</v>
      </c>
      <c r="Q18" s="101">
        <f t="shared" si="0"/>
        <v>0</v>
      </c>
      <c r="R18" s="69" t="str">
        <f ca="1">IF(ISBLANK('Employee Register'!$B18),"",INDEX('Employee Register'!$A$6:$D$55,MATCH($A18,'Employee Register'!$B$6:$B$55,0),4))</f>
        <v/>
      </c>
      <c r="AC18" s="66">
        <f ca="1">ROUND(($P18*1440)/60,2)-'Employee Register'!$C18</f>
        <v>0</v>
      </c>
      <c r="AD18" s="157" t="str">
        <f ca="1">IF($A18="","",IF(OR(ISTEXT($B18),ISTEXT(#REF!)),IF($B18=Settings!$A$6,INDEX(Settings!$A$6:$D$15,MATCH($B18,Settings!$A$6:$A$15,0),4),0),0))</f>
        <v/>
      </c>
      <c r="AE18" s="158" t="str">
        <f ca="1">IF($A18="","",IF(OR(ISTEXT($B18),ISTEXT(#REF!)),IF($B18=Settings!$A$7,INDEX(Settings!$A$6:$D$15,MATCH($B18,Settings!$A$6:$A$15,0),4),0),0))</f>
        <v/>
      </c>
      <c r="AF18" s="158" t="str">
        <f ca="1">IF($A18="","",IF(OR(ISTEXT($B18),ISTEXT(#REF!)),IF($B18=Settings!$A$8,INDEX(Settings!$A$6:$D$15,MATCH($B18,Settings!$A$6:$A$15,0),4),0),0))</f>
        <v/>
      </c>
      <c r="AG18" s="158" t="str">
        <f ca="1">IF($A18="","",IF(OR(ISTEXT($B18),ISTEXT(#REF!)),IF($B18=Settings!$A$9,INDEX(Settings!$A$6:$D$15,MATCH($B18,Settings!$A$6:$A$15,0),4),0),0))</f>
        <v/>
      </c>
      <c r="AH18" s="158" t="str">
        <f ca="1">IF($A18="","",IF(OR(ISTEXT($B18),ISTEXT(#REF!)),IF($B18=Settings!$A$10,INDEX(Settings!$A$6:$D$15,MATCH($B18,Settings!$A$6:$A$15,0),4),0),0))</f>
        <v/>
      </c>
      <c r="AI18" s="158" t="str">
        <f ca="1">IF($A18="","",IF(OR(ISTEXT($B18),ISTEXT(#REF!)),IF($B18=Settings!$A$11,INDEX(Settings!$A$6:$D$15,MATCH($B18,Settings!$A$6:$A$15,0),4),0),0))</f>
        <v/>
      </c>
      <c r="AJ18" s="158" t="str">
        <f ca="1">IF($A18="","",IF(OR(ISTEXT($B18),ISTEXT(#REF!)),IF($B18=Settings!$A$12,INDEX(Settings!$A$6:$D$15,MATCH($B18,Settings!$A$6:$A$15,0),4),0),0))</f>
        <v/>
      </c>
      <c r="AK18" s="158" t="str">
        <f ca="1">IF($A18="","",IF(OR(ISTEXT($B18),ISTEXT(#REF!)),IF($B18=Settings!$A$13,INDEX(Settings!$A$6:$D$15,MATCH($B18,Settings!$A$6:$A$15,0),4),0),0))</f>
        <v/>
      </c>
      <c r="AL18" s="158" t="str">
        <f ca="1">IF($A18="","",IF(OR(ISTEXT($B18),ISTEXT(#REF!)),IF($B18=Settings!$A$14,INDEX(Settings!$A$6:$D$15,MATCH($B18,Settings!$A$6:$A$15,0),4),0),0))</f>
        <v/>
      </c>
      <c r="AM18" s="159" t="str">
        <f ca="1">IF($A18="","",IF(OR(ISTEXT($B18),ISTEXT(#REF!)),IF($B18=Settings!$A$15,INDEX(Settings!$A$6:$D$15,MATCH($B18,Settings!$A$6:$A$15,0),4),0),0))</f>
        <v/>
      </c>
      <c r="AN18" s="157" t="str">
        <f ca="1">IF($A18="","",IF(OR(ISTEXT($D18),ISTEXT(#REF!)),IF($D18=Settings!$A$6,INDEX(Settings!$A$6:$D$15,MATCH($D18,Settings!$A$6:$A$15,0),4),0),0))</f>
        <v/>
      </c>
      <c r="AO18" s="158" t="str">
        <f ca="1">IF($A18="","",IF(OR(ISTEXT($D18),ISTEXT(#REF!)),IF($D18=Settings!$A$7,INDEX(Settings!$A$6:$D$15,MATCH($D18,Settings!$A$6:$A$15,0),4),0),0))</f>
        <v/>
      </c>
      <c r="AP18" s="158" t="str">
        <f ca="1">IF($A18="","",IF(OR(ISTEXT($D18),ISTEXT(#REF!)),IF($D18=Settings!$A$8,INDEX(Settings!$A$6:$D$15,MATCH($D18,Settings!$A$6:$A$15,0),4),0),0))</f>
        <v/>
      </c>
      <c r="AQ18" s="158" t="str">
        <f ca="1">IF($A18="","",IF(OR(ISTEXT($D18),ISTEXT(#REF!)),IF($D18=Settings!$A$9,INDEX(Settings!$A$6:$D$15,MATCH($D18,Settings!$A$6:$A$15,0),4),0),0))</f>
        <v/>
      </c>
      <c r="AR18" s="158" t="str">
        <f ca="1">IF($A18="","",IF(OR(ISTEXT($D18),ISTEXT(#REF!)),IF($D18=Settings!$A$10,INDEX(Settings!$A$6:$D$15,MATCH($D18,Settings!$A$6:$A$15,0),4),0),0))</f>
        <v/>
      </c>
      <c r="AS18" s="158" t="str">
        <f ca="1">IF($A18="","",IF(OR(ISTEXT($D18),ISTEXT(#REF!)),IF($D18=Settings!$A$11,INDEX(Settings!$A$6:$D$15,MATCH($D18,Settings!$A$6:$A$15,0),4),0),0))</f>
        <v/>
      </c>
      <c r="AT18" s="158" t="str">
        <f ca="1">IF($A18="","",IF(OR(ISTEXT($D18),ISTEXT(#REF!)),IF($D18=Settings!$A$12,INDEX(Settings!$A$6:$D$15,MATCH($D18,Settings!$A$6:$A$15,0),4),0),0))</f>
        <v/>
      </c>
      <c r="AU18" s="158" t="str">
        <f ca="1">IF($A18="","",IF(OR(ISTEXT($D18),ISTEXT(#REF!)),IF($D18=Settings!$A$13,INDEX(Settings!$A$6:$D$15,MATCH($D18,Settings!$A$6:$A$15,0),4),0),0))</f>
        <v/>
      </c>
      <c r="AV18" s="158" t="str">
        <f ca="1">IF($A18="","",IF(OR(ISTEXT($D18),ISTEXT(#REF!)),IF($D18=Settings!$A$14,INDEX(Settings!$A$6:$D$15,MATCH($D18,Settings!$A$6:$A$15,0),4),0),0))</f>
        <v/>
      </c>
      <c r="AW18" s="159" t="str">
        <f ca="1">IF($A18="","",IF(OR(ISTEXT($D18),ISTEXT(#REF!)),IF($D18=Settings!$A$15,INDEX(Settings!$A$6:$D$15,MATCH($D18,Settings!$A$6:$A$15,0),4),0),0))</f>
        <v/>
      </c>
      <c r="AX18" s="157" t="str">
        <f ca="1">IF($A18="","",IF(OR(ISTEXT($F18),ISTEXT(#REF!)),IF($F18=Settings!$A$6,INDEX(Settings!$A$6:$D$15,MATCH($F18,Settings!$A$6:$A$15,0),4),0),0))</f>
        <v/>
      </c>
      <c r="AY18" s="158" t="str">
        <f ca="1">IF($A18="","",IF(OR(ISTEXT($F18),ISTEXT(#REF!)),IF($F18=Settings!$A$7,INDEX(Settings!$A$6:$D$15,MATCH($F18,Settings!$A$6:$A$15,0),4),0),0))</f>
        <v/>
      </c>
      <c r="AZ18" s="158" t="str">
        <f ca="1">IF($A18="","",IF(OR(ISTEXT($F18),ISTEXT(#REF!)),IF($F18=Settings!$A$8,INDEX(Settings!$A$6:$D$15,MATCH($F18,Settings!$A$6:$A$15,0),4),0),0))</f>
        <v/>
      </c>
      <c r="BA18" s="158" t="str">
        <f ca="1">IF($A18="","",IF(OR(ISTEXT($F18),ISTEXT(#REF!)),IF($F18=Settings!$A$9,INDEX(Settings!$A$6:$D$15,MATCH($F18,Settings!$A$6:$A$15,0),4),0),0))</f>
        <v/>
      </c>
      <c r="BB18" s="158" t="str">
        <f ca="1">IF($A18="","",IF(OR(ISTEXT($F18),ISTEXT(#REF!)),IF($F18=Settings!$A$10,INDEX(Settings!$A$6:$D$15,MATCH($F18,Settings!$A$6:$A$15,0),4),0),0))</f>
        <v/>
      </c>
      <c r="BC18" s="158" t="str">
        <f ca="1">IF($A18="","",IF(OR(ISTEXT($F18),ISTEXT(#REF!)),IF($F18=Settings!$A$11,INDEX(Settings!$A$6:$D$15,MATCH($F18,Settings!$A$6:$A$15,0),4),0),0))</f>
        <v/>
      </c>
      <c r="BD18" s="158" t="str">
        <f ca="1">IF($A18="","",IF(OR(ISTEXT($F18),ISTEXT(#REF!)),IF($F18=Settings!$A$12,INDEX(Settings!$A$6:$D$15,MATCH($F18,Settings!$A$6:$A$15,0),4),0),0))</f>
        <v/>
      </c>
      <c r="BE18" s="158" t="str">
        <f ca="1">IF($A18="","",IF(OR(ISTEXT($F18),ISTEXT(#REF!)),IF($F18=Settings!$A$13,INDEX(Settings!$A$6:$D$15,MATCH($F18,Settings!$A$6:$A$15,0),4),0),0))</f>
        <v/>
      </c>
      <c r="BF18" s="158" t="str">
        <f ca="1">IF($A18="","",IF(OR(ISTEXT($F18),ISTEXT(#REF!)),IF($F18=Settings!$A$14,INDEX(Settings!$A$6:$D$15,MATCH($F18,Settings!$A$6:$A$15,0),4),0),0))</f>
        <v/>
      </c>
      <c r="BG18" s="159" t="str">
        <f ca="1">IF($A18="","",IF(OR(ISTEXT($F18),ISTEXT(#REF!)),IF($F18=Settings!$A$15,INDEX(Settings!$A$6:$D$15,MATCH($F18,Settings!$A$6:$A$15,0),4),0),0))</f>
        <v/>
      </c>
      <c r="BH18" s="157" t="str">
        <f ca="1">IF($A18="","",IF(OR(ISTEXT($H18),ISTEXT(#REF!)),IF($H18=Settings!$A$6,INDEX(Settings!$A$6:$D$15,MATCH($H18,Settings!$A$6:$A$15,0),4),0),0))</f>
        <v/>
      </c>
      <c r="BI18" s="158" t="str">
        <f ca="1">IF($A18="","",IF(OR(ISTEXT($H18),ISTEXT(#REF!)),IF($H18=Settings!$A$7,INDEX(Settings!$A$6:$D$15,MATCH($H18,Settings!$A$6:$A$15,0),4),0),0))</f>
        <v/>
      </c>
      <c r="BJ18" s="158" t="str">
        <f ca="1">IF($A18="","",IF(OR(ISTEXT($H18),ISTEXT(#REF!)),IF($H18=Settings!$A$8,INDEX(Settings!$A$6:$D$15,MATCH($H18,Settings!$A$6:$A$15,0),4),0),0))</f>
        <v/>
      </c>
      <c r="BK18" s="158" t="str">
        <f ca="1">IF($A18="","",IF(OR(ISTEXT($H18),ISTEXT(#REF!)),IF($H18=Settings!$A$9,INDEX(Settings!$A$6:$D$15,MATCH($H18,Settings!$A$6:$A$15,0),4),0),0))</f>
        <v/>
      </c>
      <c r="BL18" s="158" t="str">
        <f ca="1">IF($A18="","",IF(OR(ISTEXT($H18),ISTEXT(#REF!)),IF($H18=Settings!$A$10,INDEX(Settings!$A$6:$D$15,MATCH($H18,Settings!$A$6:$A$15,0),4),0),0))</f>
        <v/>
      </c>
      <c r="BM18" s="158" t="str">
        <f ca="1">IF($A18="","",IF(OR(ISTEXT($H18),ISTEXT(#REF!)),IF($H18=Settings!$A$11,INDEX(Settings!$A$6:$D$15,MATCH($H18,Settings!$A$6:$A$15,0),4),0),0))</f>
        <v/>
      </c>
      <c r="BN18" s="158" t="str">
        <f ca="1">IF($A18="","",IF(OR(ISTEXT($H18),ISTEXT(#REF!)),IF($H18=Settings!$A$12,INDEX(Settings!$A$6:$D$15,MATCH($H18,Settings!$A$6:$A$15,0),4),0),0))</f>
        <v/>
      </c>
      <c r="BO18" s="158" t="str">
        <f ca="1">IF($A18="","",IF(OR(ISTEXT($H18),ISTEXT(#REF!)),IF($H18=Settings!$A$13,INDEX(Settings!$A$6:$D$15,MATCH($H18,Settings!$A$6:$A$15,0),4),0),0))</f>
        <v/>
      </c>
      <c r="BP18" s="158" t="str">
        <f ca="1">IF($A18="","",IF(OR(ISTEXT($H18),ISTEXT(#REF!)),IF($H18=Settings!$A$14,INDEX(Settings!$A$6:$D$15,MATCH($H18,Settings!$A$6:$A$15,0),4),0),0))</f>
        <v/>
      </c>
      <c r="BQ18" s="159" t="str">
        <f ca="1">IF($A18="","",IF(OR(ISTEXT($H18),ISTEXT(#REF!)),IF($H18=Settings!$A$15,INDEX(Settings!$A$6:$D$15,MATCH($H18,Settings!$A$6:$A$15,0),4),0),0))</f>
        <v/>
      </c>
      <c r="BR18" s="157" t="str">
        <f ca="1">IF($A18="","",IF(OR(ISTEXT($J18),ISTEXT(#REF!)),IF($J18=Settings!$A$6,INDEX(Settings!$A$6:$D$15,MATCH($J18,Settings!$A$6:$A$15,0),4),0),0))</f>
        <v/>
      </c>
      <c r="BS18" s="158" t="str">
        <f ca="1">IF($A18="","",IF(OR(ISTEXT($J18),ISTEXT(#REF!)),IF($J18=Settings!$A$7,INDEX(Settings!$A$6:$D$15,MATCH($J18,Settings!$A$6:$A$15,0),4),0),0))</f>
        <v/>
      </c>
      <c r="BT18" s="158" t="str">
        <f ca="1">IF($A18="","",IF(OR(ISTEXT($J18),ISTEXT(#REF!)),IF($J18=Settings!$A$8,INDEX(Settings!$A$6:$D$15,MATCH($J18,Settings!$A$6:$A$15,0),4),0),0))</f>
        <v/>
      </c>
      <c r="BU18" s="158" t="str">
        <f ca="1">IF($A18="","",IF(OR(ISTEXT($J18),ISTEXT(#REF!)),IF($J18=Settings!$A$9,INDEX(Settings!$A$6:$D$15,MATCH($J18,Settings!$A$6:$A$15,0),4),0),0))</f>
        <v/>
      </c>
      <c r="BV18" s="158" t="str">
        <f ca="1">IF($A18="","",IF(OR(ISTEXT($J18),ISTEXT(#REF!)),IF($J18=Settings!$A$10,INDEX(Settings!$A$6:$D$15,MATCH($J18,Settings!$A$6:$A$15,0),4),0),0))</f>
        <v/>
      </c>
      <c r="BW18" s="158" t="str">
        <f ca="1">IF($A18="","",IF(OR(ISTEXT($J18),ISTEXT(#REF!)),IF($J18=Settings!$A$11,INDEX(Settings!$A$6:$D$15,MATCH($J18,Settings!$A$6:$A$15,0),4),0),0))</f>
        <v/>
      </c>
      <c r="BX18" s="158" t="str">
        <f ca="1">IF($A18="","",IF(OR(ISTEXT($J18),ISTEXT(#REF!)),IF($J18=Settings!$A$12,INDEX(Settings!$A$6:$D$15,MATCH($J18,Settings!$A$6:$A$15,0),4),0),0))</f>
        <v/>
      </c>
      <c r="BY18" s="158" t="str">
        <f ca="1">IF($A18="","",IF(OR(ISTEXT($J18),ISTEXT(#REF!)),IF($J18=Settings!$A$13,INDEX(Settings!$A$6:$D$15,MATCH($J18,Settings!$A$6:$A$15,0),4),0),0))</f>
        <v/>
      </c>
      <c r="BZ18" s="158" t="str">
        <f ca="1">IF($A18="","",IF(OR(ISTEXT($J18),ISTEXT(#REF!)),IF($J18=Settings!$A$14,INDEX(Settings!$A$6:$D$15,MATCH($J18,Settings!$A$6:$A$15,0),4),0),0))</f>
        <v/>
      </c>
      <c r="CA18" s="159" t="str">
        <f ca="1">IF($A18="","",IF(OR(ISTEXT($J18),ISTEXT(#REF!)),IF($J18=Settings!$A$15,INDEX(Settings!$A$6:$D$15,MATCH($J18,Settings!$A$6:$A$15,0),4),0),0))</f>
        <v/>
      </c>
      <c r="CB18" s="157" t="str">
        <f ca="1">IF($A18="","",IF(OR(ISTEXT($L18),ISTEXT(#REF!)),IF($L18=Settings!$A$6,INDEX(Settings!$A$6:$D$15,MATCH($L18,Settings!$A$6:$A$15,0),4),0),0))</f>
        <v/>
      </c>
      <c r="CC18" s="158" t="str">
        <f ca="1">IF($A18="","",IF(OR(ISTEXT($L18),ISTEXT(#REF!)),IF($L18=Settings!$A$7,INDEX(Settings!$A$6:$D$15,MATCH($L18,Settings!$A$6:$A$15,0),4),0),0))</f>
        <v/>
      </c>
      <c r="CD18" s="158" t="str">
        <f ca="1">IF($A18="","",IF(OR(ISTEXT($L18),ISTEXT(#REF!)),IF($L18=Settings!$A$8,INDEX(Settings!$A$6:$D$15,MATCH($L18,Settings!$A$6:$A$15,0),4),0),0))</f>
        <v/>
      </c>
      <c r="CE18" s="158" t="str">
        <f ca="1">IF($A18="","",IF(OR(ISTEXT($L18),ISTEXT(#REF!)),IF($L18=Settings!$A$9,INDEX(Settings!$A$6:$D$15,MATCH($L18,Settings!$A$6:$A$15,0),4),0),0))</f>
        <v/>
      </c>
      <c r="CF18" s="158" t="str">
        <f ca="1">IF($A18="","",IF(OR(ISTEXT($L18),ISTEXT(#REF!)),IF($L18=Settings!$A$10,INDEX(Settings!$A$6:$D$15,MATCH($L18,Settings!$A$6:$A$15,0),4),0),0))</f>
        <v/>
      </c>
      <c r="CG18" s="158" t="str">
        <f ca="1">IF($A18="","",IF(OR(ISTEXT($L18),ISTEXT(#REF!)),IF($L18=Settings!$A$11,INDEX(Settings!$A$6:$D$15,MATCH($L18,Settings!$A$6:$A$15,0),4),0),0))</f>
        <v/>
      </c>
      <c r="CH18" s="158" t="str">
        <f ca="1">IF($A18="","",IF(OR(ISTEXT($L18),ISTEXT(#REF!)),IF($L18=Settings!$A$12,INDEX(Settings!$A$6:$D$15,MATCH($L18,Settings!$A$6:$A$15,0),4),0),0))</f>
        <v/>
      </c>
      <c r="CI18" s="158" t="str">
        <f ca="1">IF($A18="","",IF(OR(ISTEXT($L18),ISTEXT(#REF!)),IF($L18=Settings!$A$13,INDEX(Settings!$A$6:$D$15,MATCH($L18,Settings!$A$6:$A$15,0),4),0),0))</f>
        <v/>
      </c>
      <c r="CJ18" s="158" t="str">
        <f ca="1">IF($A18="","",IF(OR(ISTEXT($L18),ISTEXT(#REF!)),IF($L18=Settings!$A$14,INDEX(Settings!$A$6:$D$15,MATCH($L18,Settings!$A$6:$A$15,0),4),0),0))</f>
        <v/>
      </c>
      <c r="CK18" s="159" t="str">
        <f ca="1">IF($A18="","",IF(OR(ISTEXT($L18),ISTEXT(#REF!)),IF($L18=Settings!$A$15,INDEX(Settings!$A$6:$D$15,MATCH($L18,Settings!$A$6:$A$15,0),4),0),0))</f>
        <v/>
      </c>
      <c r="CL18" s="157" t="str">
        <f ca="1">IF($A18="","",IF(OR(ISTEXT($N18),ISTEXT(#REF!)),IF($N18=Settings!$A$6,INDEX(Settings!$A$6:$D$15,MATCH($N18,Settings!$A$6:$A$15,0),4),0),0))</f>
        <v/>
      </c>
      <c r="CM18" s="158" t="str">
        <f ca="1">IF($A18="","",IF(OR(ISTEXT($N18),ISTEXT(#REF!)),IF($N18=Settings!$A$7,INDEX(Settings!$A$6:$D$15,MATCH($N18,Settings!$A$6:$A$15,0),4),0),0))</f>
        <v/>
      </c>
      <c r="CN18" s="158" t="str">
        <f ca="1">IF($A18="","",IF(OR(ISTEXT($N18),ISTEXT(#REF!)),IF($N18=Settings!$A$8,INDEX(Settings!$A$6:$D$15,MATCH($N18,Settings!$A$6:$A$15,0),4),0),0))</f>
        <v/>
      </c>
      <c r="CO18" s="158" t="str">
        <f ca="1">IF($A18="","",IF(OR(ISTEXT($N18),ISTEXT(#REF!)),IF($N18=Settings!$A$9,INDEX(Settings!$A$6:$D$15,MATCH($N18,Settings!$A$6:$A$15,0),4),0),0))</f>
        <v/>
      </c>
      <c r="CP18" s="158" t="str">
        <f ca="1">IF($A18="","",IF(OR(ISTEXT($N18),ISTEXT(#REF!)),IF($N18=Settings!$A$10,INDEX(Settings!$A$6:$D$15,MATCH($N18,Settings!$A$6:$A$15,0),4),0),0))</f>
        <v/>
      </c>
      <c r="CQ18" s="158" t="str">
        <f ca="1">IF($A18="","",IF(OR(ISTEXT($N18),ISTEXT(#REF!)),IF($N18=Settings!$A$11,INDEX(Settings!$A$6:$D$15,MATCH($N18,Settings!$A$6:$A$15,0),4),0),0))</f>
        <v/>
      </c>
      <c r="CR18" s="158" t="str">
        <f ca="1">IF($A18="","",IF(OR(ISTEXT($N18),ISTEXT(#REF!)),IF($N18=Settings!$A$12,INDEX(Settings!$A$6:$D$15,MATCH($N18,Settings!$A$6:$A$15,0),4),0),0))</f>
        <v/>
      </c>
      <c r="CS18" s="158" t="str">
        <f ca="1">IF($A18="","",IF(OR(ISTEXT($N18),ISTEXT(#REF!)),IF($N18=Settings!$A$13,INDEX(Settings!$A$6:$D$15,MATCH($N18,Settings!$A$6:$A$15,0),4),0),0))</f>
        <v/>
      </c>
      <c r="CT18" s="158" t="str">
        <f ca="1">IF($A18="","",IF(OR(ISTEXT($N18),ISTEXT(#REF!)),IF($N18=Settings!$A$14,INDEX(Settings!$A$6:$D$15,MATCH($N18,Settings!$A$6:$A$15,0),4),0),0))</f>
        <v/>
      </c>
      <c r="CU18" s="158" t="str">
        <f ca="1">IF($A18="","",IF(OR(ISTEXT($N18),ISTEXT(#REF!)),IF($N18=Settings!$A$15,INDEX(Settings!$A$6:$D$15,MATCH($N18,Settings!$A$6:$A$15,0),4),0),0))</f>
        <v/>
      </c>
      <c r="CV18" s="160">
        <f t="shared" si="1"/>
        <v>0</v>
      </c>
      <c r="CW18" s="160">
        <f t="shared" si="2"/>
        <v>0</v>
      </c>
      <c r="CX18" s="161">
        <f ca="1">(($CV18+$CW18)*1440)/60-'Employee Register'!$C18</f>
        <v>0</v>
      </c>
      <c r="CY18" s="162">
        <f ca="1">((($CW18)*1440)/60)*'Employee Register'!$E18</f>
        <v>0</v>
      </c>
      <c r="CZ18" s="163">
        <f ca="1">$CX18*'Employee Register'!$F18</f>
        <v>0</v>
      </c>
      <c r="DA18" s="164">
        <f t="shared" si="3"/>
        <v>0</v>
      </c>
      <c r="DB18" s="157">
        <f t="shared" si="5"/>
        <v>0</v>
      </c>
      <c r="DC18" s="159">
        <f ca="1">$DB18*'Employee Register'!$E18</f>
        <v>0</v>
      </c>
      <c r="DD18" s="157">
        <f t="shared" si="6"/>
        <v>0</v>
      </c>
      <c r="DE18" s="159">
        <f ca="1">$DD18*'Employee Register'!$G18</f>
        <v>0</v>
      </c>
      <c r="DF18" s="157">
        <f t="shared" si="7"/>
        <v>0</v>
      </c>
      <c r="DG18" s="159">
        <f ca="1">$DF18*'Employee Register'!$E18</f>
        <v>0</v>
      </c>
      <c r="DH18" s="157">
        <f t="shared" si="8"/>
        <v>0</v>
      </c>
      <c r="DI18" s="159">
        <f ca="1">$DH18*'Employee Register'!$E18</f>
        <v>0</v>
      </c>
      <c r="DJ18" s="157">
        <f t="shared" si="9"/>
        <v>0</v>
      </c>
      <c r="DK18" s="159">
        <f ca="1">$DJ18*'Employee Register'!$E18</f>
        <v>0</v>
      </c>
      <c r="DL18" s="157">
        <f t="shared" si="10"/>
        <v>0</v>
      </c>
      <c r="DM18" s="159">
        <f ca="1">$DL18*'Employee Register'!$E18</f>
        <v>0</v>
      </c>
      <c r="DN18" s="157">
        <f t="shared" si="11"/>
        <v>0</v>
      </c>
      <c r="DO18" s="159">
        <f ca="1">$DN18*'Employee Register'!$E18</f>
        <v>0</v>
      </c>
      <c r="DP18" s="157">
        <f t="shared" si="12"/>
        <v>0</v>
      </c>
      <c r="DQ18" s="159">
        <f ca="1">$DP18*'Employee Register'!$E18</f>
        <v>0</v>
      </c>
      <c r="DR18" s="157">
        <f t="shared" si="13"/>
        <v>0</v>
      </c>
      <c r="DS18" s="159">
        <f ca="1">$DR18*'Employee Register'!$E18</f>
        <v>0</v>
      </c>
      <c r="DT18" s="157">
        <f t="shared" si="14"/>
        <v>0</v>
      </c>
      <c r="DU18" s="159">
        <f ca="1">$DT18*'Employee Register'!$E18</f>
        <v>0</v>
      </c>
      <c r="DV18" s="165">
        <f ca="1">IF('Employee Register'!$B18=0,0,IF(OR(ISBLANK($B18),ISTEXT($B18)),0,IF(VALUE($B18)&gt;=0,1,0)))</f>
        <v>0</v>
      </c>
      <c r="DW18" s="166">
        <f ca="1">IF('Employee Register'!$B18=0,0,IF(OR(ISBLANK($D18),ISTEXT($D18)),0,IF(VALUE($D18)&gt;=0,1,0)))</f>
        <v>0</v>
      </c>
      <c r="DX18" s="166">
        <f ca="1">IF('Employee Register'!$B18=0,0,IF(OR(ISBLANK($F18),ISTEXT($F18)),0,IF(VALUE($F18)&gt;=0,1,0)))</f>
        <v>0</v>
      </c>
      <c r="DY18" s="166">
        <f ca="1">IF('Employee Register'!$B18=0,0,IF(OR(ISBLANK($H18),ISTEXT($H18)),0,IF(VALUE($H18)&gt;=0,1,0)))</f>
        <v>0</v>
      </c>
      <c r="DZ18" s="166">
        <f ca="1">IF('Employee Register'!$B18=0,0,IF(OR(ISBLANK($J18),ISTEXT($J18)),0,IF(VALUE($J18)&gt;=0,1,0)))</f>
        <v>0</v>
      </c>
      <c r="EA18" s="166">
        <f ca="1">IF('Employee Register'!$B18=0,0,IF(OR(ISBLANK($L18),ISTEXT($L18)),0,IF(VALUE($L18)&gt;=0,1,0)))</f>
        <v>0</v>
      </c>
      <c r="EB18" s="167">
        <f ca="1">IF('Employee Register'!$B18=0,0,IF(OR(ISBLANK($N18),ISTEXT($N18)),0,IF(VALUE($N18)&gt;=0,1,0)))</f>
        <v>0</v>
      </c>
    </row>
    <row r="19" spans="1:132">
      <c r="A19" s="71" t="str">
        <f ca="1">IF('Employee Register'!B19=0,"",'Employee Register'!B19)</f>
        <v/>
      </c>
      <c r="B19" s="48"/>
      <c r="C19" s="49"/>
      <c r="D19" s="48"/>
      <c r="E19" s="49"/>
      <c r="F19" s="48"/>
      <c r="G19" s="49"/>
      <c r="H19" s="48"/>
      <c r="I19" s="49"/>
      <c r="J19" s="48"/>
      <c r="K19" s="49"/>
      <c r="L19" s="107"/>
      <c r="M19" s="108"/>
      <c r="N19" s="107"/>
      <c r="O19" s="109"/>
      <c r="P19" s="100">
        <f t="shared" si="4"/>
        <v>0</v>
      </c>
      <c r="Q19" s="101">
        <f t="shared" si="0"/>
        <v>0</v>
      </c>
      <c r="R19" s="69" t="str">
        <f ca="1">IF(ISBLANK('Employee Register'!$B19),"",INDEX('Employee Register'!$A$6:$D$55,MATCH($A19,'Employee Register'!$B$6:$B$55,0),4))</f>
        <v/>
      </c>
      <c r="AC19" s="66">
        <f ca="1">ROUND(($P19*1440)/60,2)-'Employee Register'!$C19</f>
        <v>0</v>
      </c>
      <c r="AD19" s="157" t="str">
        <f ca="1">IF($A19="","",IF(OR(ISTEXT($B19),ISTEXT(#REF!)),IF($B19=Settings!$A$6,INDEX(Settings!$A$6:$D$15,MATCH($B19,Settings!$A$6:$A$15,0),4),0),0))</f>
        <v/>
      </c>
      <c r="AE19" s="158" t="str">
        <f ca="1">IF($A19="","",IF(OR(ISTEXT($B19),ISTEXT(#REF!)),IF($B19=Settings!$A$7,INDEX(Settings!$A$6:$D$15,MATCH($B19,Settings!$A$6:$A$15,0),4),0),0))</f>
        <v/>
      </c>
      <c r="AF19" s="158" t="str">
        <f ca="1">IF($A19="","",IF(OR(ISTEXT($B19),ISTEXT(#REF!)),IF($B19=Settings!$A$8,INDEX(Settings!$A$6:$D$15,MATCH($B19,Settings!$A$6:$A$15,0),4),0),0))</f>
        <v/>
      </c>
      <c r="AG19" s="158" t="str">
        <f ca="1">IF($A19="","",IF(OR(ISTEXT($B19),ISTEXT(#REF!)),IF($B19=Settings!$A$9,INDEX(Settings!$A$6:$D$15,MATCH($B19,Settings!$A$6:$A$15,0),4),0),0))</f>
        <v/>
      </c>
      <c r="AH19" s="158" t="str">
        <f ca="1">IF($A19="","",IF(OR(ISTEXT($B19),ISTEXT(#REF!)),IF($B19=Settings!$A$10,INDEX(Settings!$A$6:$D$15,MATCH($B19,Settings!$A$6:$A$15,0),4),0),0))</f>
        <v/>
      </c>
      <c r="AI19" s="158" t="str">
        <f ca="1">IF($A19="","",IF(OR(ISTEXT($B19),ISTEXT(#REF!)),IF($B19=Settings!$A$11,INDEX(Settings!$A$6:$D$15,MATCH($B19,Settings!$A$6:$A$15,0),4),0),0))</f>
        <v/>
      </c>
      <c r="AJ19" s="158" t="str">
        <f ca="1">IF($A19="","",IF(OR(ISTEXT($B19),ISTEXT(#REF!)),IF($B19=Settings!$A$12,INDEX(Settings!$A$6:$D$15,MATCH($B19,Settings!$A$6:$A$15,0),4),0),0))</f>
        <v/>
      </c>
      <c r="AK19" s="158" t="str">
        <f ca="1">IF($A19="","",IF(OR(ISTEXT($B19),ISTEXT(#REF!)),IF($B19=Settings!$A$13,INDEX(Settings!$A$6:$D$15,MATCH($B19,Settings!$A$6:$A$15,0),4),0),0))</f>
        <v/>
      </c>
      <c r="AL19" s="158" t="str">
        <f ca="1">IF($A19="","",IF(OR(ISTEXT($B19),ISTEXT(#REF!)),IF($B19=Settings!$A$14,INDEX(Settings!$A$6:$D$15,MATCH($B19,Settings!$A$6:$A$15,0),4),0),0))</f>
        <v/>
      </c>
      <c r="AM19" s="159" t="str">
        <f ca="1">IF($A19="","",IF(OR(ISTEXT($B19),ISTEXT(#REF!)),IF($B19=Settings!$A$15,INDEX(Settings!$A$6:$D$15,MATCH($B19,Settings!$A$6:$A$15,0),4),0),0))</f>
        <v/>
      </c>
      <c r="AN19" s="157" t="str">
        <f ca="1">IF($A19="","",IF(OR(ISTEXT($D19),ISTEXT(#REF!)),IF($D19=Settings!$A$6,INDEX(Settings!$A$6:$D$15,MATCH($D19,Settings!$A$6:$A$15,0),4),0),0))</f>
        <v/>
      </c>
      <c r="AO19" s="158" t="str">
        <f ca="1">IF($A19="","",IF(OR(ISTEXT($D19),ISTEXT(#REF!)),IF($D19=Settings!$A$7,INDEX(Settings!$A$6:$D$15,MATCH($D19,Settings!$A$6:$A$15,0),4),0),0))</f>
        <v/>
      </c>
      <c r="AP19" s="158" t="str">
        <f ca="1">IF($A19="","",IF(OR(ISTEXT($D19),ISTEXT(#REF!)),IF($D19=Settings!$A$8,INDEX(Settings!$A$6:$D$15,MATCH($D19,Settings!$A$6:$A$15,0),4),0),0))</f>
        <v/>
      </c>
      <c r="AQ19" s="158" t="str">
        <f ca="1">IF($A19="","",IF(OR(ISTEXT($D19),ISTEXT(#REF!)),IF($D19=Settings!$A$9,INDEX(Settings!$A$6:$D$15,MATCH($D19,Settings!$A$6:$A$15,0),4),0),0))</f>
        <v/>
      </c>
      <c r="AR19" s="158" t="str">
        <f ca="1">IF($A19="","",IF(OR(ISTEXT($D19),ISTEXT(#REF!)),IF($D19=Settings!$A$10,INDEX(Settings!$A$6:$D$15,MATCH($D19,Settings!$A$6:$A$15,0),4),0),0))</f>
        <v/>
      </c>
      <c r="AS19" s="158" t="str">
        <f ca="1">IF($A19="","",IF(OR(ISTEXT($D19),ISTEXT(#REF!)),IF($D19=Settings!$A$11,INDEX(Settings!$A$6:$D$15,MATCH($D19,Settings!$A$6:$A$15,0),4),0),0))</f>
        <v/>
      </c>
      <c r="AT19" s="158" t="str">
        <f ca="1">IF($A19="","",IF(OR(ISTEXT($D19),ISTEXT(#REF!)),IF($D19=Settings!$A$12,INDEX(Settings!$A$6:$D$15,MATCH($D19,Settings!$A$6:$A$15,0),4),0),0))</f>
        <v/>
      </c>
      <c r="AU19" s="158" t="str">
        <f ca="1">IF($A19="","",IF(OR(ISTEXT($D19),ISTEXT(#REF!)),IF($D19=Settings!$A$13,INDEX(Settings!$A$6:$D$15,MATCH($D19,Settings!$A$6:$A$15,0),4),0),0))</f>
        <v/>
      </c>
      <c r="AV19" s="158" t="str">
        <f ca="1">IF($A19="","",IF(OR(ISTEXT($D19),ISTEXT(#REF!)),IF($D19=Settings!$A$14,INDEX(Settings!$A$6:$D$15,MATCH($D19,Settings!$A$6:$A$15,0),4),0),0))</f>
        <v/>
      </c>
      <c r="AW19" s="159" t="str">
        <f ca="1">IF($A19="","",IF(OR(ISTEXT($D19),ISTEXT(#REF!)),IF($D19=Settings!$A$15,INDEX(Settings!$A$6:$D$15,MATCH($D19,Settings!$A$6:$A$15,0),4),0),0))</f>
        <v/>
      </c>
      <c r="AX19" s="157" t="str">
        <f ca="1">IF($A19="","",IF(OR(ISTEXT($F19),ISTEXT(#REF!)),IF($F19=Settings!$A$6,INDEX(Settings!$A$6:$D$15,MATCH($F19,Settings!$A$6:$A$15,0),4),0),0))</f>
        <v/>
      </c>
      <c r="AY19" s="158" t="str">
        <f ca="1">IF($A19="","",IF(OR(ISTEXT($F19),ISTEXT(#REF!)),IF($F19=Settings!$A$7,INDEX(Settings!$A$6:$D$15,MATCH($F19,Settings!$A$6:$A$15,0),4),0),0))</f>
        <v/>
      </c>
      <c r="AZ19" s="158" t="str">
        <f ca="1">IF($A19="","",IF(OR(ISTEXT($F19),ISTEXT(#REF!)),IF($F19=Settings!$A$8,INDEX(Settings!$A$6:$D$15,MATCH($F19,Settings!$A$6:$A$15,0),4),0),0))</f>
        <v/>
      </c>
      <c r="BA19" s="158" t="str">
        <f ca="1">IF($A19="","",IF(OR(ISTEXT($F19),ISTEXT(#REF!)),IF($F19=Settings!$A$9,INDEX(Settings!$A$6:$D$15,MATCH($F19,Settings!$A$6:$A$15,0),4),0),0))</f>
        <v/>
      </c>
      <c r="BB19" s="158" t="str">
        <f ca="1">IF($A19="","",IF(OR(ISTEXT($F19),ISTEXT(#REF!)),IF($F19=Settings!$A$10,INDEX(Settings!$A$6:$D$15,MATCH($F19,Settings!$A$6:$A$15,0),4),0),0))</f>
        <v/>
      </c>
      <c r="BC19" s="158" t="str">
        <f ca="1">IF($A19="","",IF(OR(ISTEXT($F19),ISTEXT(#REF!)),IF($F19=Settings!$A$11,INDEX(Settings!$A$6:$D$15,MATCH($F19,Settings!$A$6:$A$15,0),4),0),0))</f>
        <v/>
      </c>
      <c r="BD19" s="158" t="str">
        <f ca="1">IF($A19="","",IF(OR(ISTEXT($F19),ISTEXT(#REF!)),IF($F19=Settings!$A$12,INDEX(Settings!$A$6:$D$15,MATCH($F19,Settings!$A$6:$A$15,0),4),0),0))</f>
        <v/>
      </c>
      <c r="BE19" s="158" t="str">
        <f ca="1">IF($A19="","",IF(OR(ISTEXT($F19),ISTEXT(#REF!)),IF($F19=Settings!$A$13,INDEX(Settings!$A$6:$D$15,MATCH($F19,Settings!$A$6:$A$15,0),4),0),0))</f>
        <v/>
      </c>
      <c r="BF19" s="158" t="str">
        <f ca="1">IF($A19="","",IF(OR(ISTEXT($F19),ISTEXT(#REF!)),IF($F19=Settings!$A$14,INDEX(Settings!$A$6:$D$15,MATCH($F19,Settings!$A$6:$A$15,0),4),0),0))</f>
        <v/>
      </c>
      <c r="BG19" s="159" t="str">
        <f ca="1">IF($A19="","",IF(OR(ISTEXT($F19),ISTEXT(#REF!)),IF($F19=Settings!$A$15,INDEX(Settings!$A$6:$D$15,MATCH($F19,Settings!$A$6:$A$15,0),4),0),0))</f>
        <v/>
      </c>
      <c r="BH19" s="157" t="str">
        <f ca="1">IF($A19="","",IF(OR(ISTEXT($H19),ISTEXT(#REF!)),IF($H19=Settings!$A$6,INDEX(Settings!$A$6:$D$15,MATCH($H19,Settings!$A$6:$A$15,0),4),0),0))</f>
        <v/>
      </c>
      <c r="BI19" s="158" t="str">
        <f ca="1">IF($A19="","",IF(OR(ISTEXT($H19),ISTEXT(#REF!)),IF($H19=Settings!$A$7,INDEX(Settings!$A$6:$D$15,MATCH($H19,Settings!$A$6:$A$15,0),4),0),0))</f>
        <v/>
      </c>
      <c r="BJ19" s="158" t="str">
        <f ca="1">IF($A19="","",IF(OR(ISTEXT($H19),ISTEXT(#REF!)),IF($H19=Settings!$A$8,INDEX(Settings!$A$6:$D$15,MATCH($H19,Settings!$A$6:$A$15,0),4),0),0))</f>
        <v/>
      </c>
      <c r="BK19" s="158" t="str">
        <f ca="1">IF($A19="","",IF(OR(ISTEXT($H19),ISTEXT(#REF!)),IF($H19=Settings!$A$9,INDEX(Settings!$A$6:$D$15,MATCH($H19,Settings!$A$6:$A$15,0),4),0),0))</f>
        <v/>
      </c>
      <c r="BL19" s="158" t="str">
        <f ca="1">IF($A19="","",IF(OR(ISTEXT($H19),ISTEXT(#REF!)),IF($H19=Settings!$A$10,INDEX(Settings!$A$6:$D$15,MATCH($H19,Settings!$A$6:$A$15,0),4),0),0))</f>
        <v/>
      </c>
      <c r="BM19" s="158" t="str">
        <f ca="1">IF($A19="","",IF(OR(ISTEXT($H19),ISTEXT(#REF!)),IF($H19=Settings!$A$11,INDEX(Settings!$A$6:$D$15,MATCH($H19,Settings!$A$6:$A$15,0),4),0),0))</f>
        <v/>
      </c>
      <c r="BN19" s="158" t="str">
        <f ca="1">IF($A19="","",IF(OR(ISTEXT($H19),ISTEXT(#REF!)),IF($H19=Settings!$A$12,INDEX(Settings!$A$6:$D$15,MATCH($H19,Settings!$A$6:$A$15,0),4),0),0))</f>
        <v/>
      </c>
      <c r="BO19" s="158" t="str">
        <f ca="1">IF($A19="","",IF(OR(ISTEXT($H19),ISTEXT(#REF!)),IF($H19=Settings!$A$13,INDEX(Settings!$A$6:$D$15,MATCH($H19,Settings!$A$6:$A$15,0),4),0),0))</f>
        <v/>
      </c>
      <c r="BP19" s="158" t="str">
        <f ca="1">IF($A19="","",IF(OR(ISTEXT($H19),ISTEXT(#REF!)),IF($H19=Settings!$A$14,INDEX(Settings!$A$6:$D$15,MATCH($H19,Settings!$A$6:$A$15,0),4),0),0))</f>
        <v/>
      </c>
      <c r="BQ19" s="159" t="str">
        <f ca="1">IF($A19="","",IF(OR(ISTEXT($H19),ISTEXT(#REF!)),IF($H19=Settings!$A$15,INDEX(Settings!$A$6:$D$15,MATCH($H19,Settings!$A$6:$A$15,0),4),0),0))</f>
        <v/>
      </c>
      <c r="BR19" s="157" t="str">
        <f ca="1">IF($A19="","",IF(OR(ISTEXT($J19),ISTEXT(#REF!)),IF($J19=Settings!$A$6,INDEX(Settings!$A$6:$D$15,MATCH($J19,Settings!$A$6:$A$15,0),4),0),0))</f>
        <v/>
      </c>
      <c r="BS19" s="158" t="str">
        <f ca="1">IF($A19="","",IF(OR(ISTEXT($J19),ISTEXT(#REF!)),IF($J19=Settings!$A$7,INDEX(Settings!$A$6:$D$15,MATCH($J19,Settings!$A$6:$A$15,0),4),0),0))</f>
        <v/>
      </c>
      <c r="BT19" s="158" t="str">
        <f ca="1">IF($A19="","",IF(OR(ISTEXT($J19),ISTEXT(#REF!)),IF($J19=Settings!$A$8,INDEX(Settings!$A$6:$D$15,MATCH($J19,Settings!$A$6:$A$15,0),4),0),0))</f>
        <v/>
      </c>
      <c r="BU19" s="158" t="str">
        <f ca="1">IF($A19="","",IF(OR(ISTEXT($J19),ISTEXT(#REF!)),IF($J19=Settings!$A$9,INDEX(Settings!$A$6:$D$15,MATCH($J19,Settings!$A$6:$A$15,0),4),0),0))</f>
        <v/>
      </c>
      <c r="BV19" s="158" t="str">
        <f ca="1">IF($A19="","",IF(OR(ISTEXT($J19),ISTEXT(#REF!)),IF($J19=Settings!$A$10,INDEX(Settings!$A$6:$D$15,MATCH($J19,Settings!$A$6:$A$15,0),4),0),0))</f>
        <v/>
      </c>
      <c r="BW19" s="158" t="str">
        <f ca="1">IF($A19="","",IF(OR(ISTEXT($J19),ISTEXT(#REF!)),IF($J19=Settings!$A$11,INDEX(Settings!$A$6:$D$15,MATCH($J19,Settings!$A$6:$A$15,0),4),0),0))</f>
        <v/>
      </c>
      <c r="BX19" s="158" t="str">
        <f ca="1">IF($A19="","",IF(OR(ISTEXT($J19),ISTEXT(#REF!)),IF($J19=Settings!$A$12,INDEX(Settings!$A$6:$D$15,MATCH($J19,Settings!$A$6:$A$15,0),4),0),0))</f>
        <v/>
      </c>
      <c r="BY19" s="158" t="str">
        <f ca="1">IF($A19="","",IF(OR(ISTEXT($J19),ISTEXT(#REF!)),IF($J19=Settings!$A$13,INDEX(Settings!$A$6:$D$15,MATCH($J19,Settings!$A$6:$A$15,0),4),0),0))</f>
        <v/>
      </c>
      <c r="BZ19" s="158" t="str">
        <f ca="1">IF($A19="","",IF(OR(ISTEXT($J19),ISTEXT(#REF!)),IF($J19=Settings!$A$14,INDEX(Settings!$A$6:$D$15,MATCH($J19,Settings!$A$6:$A$15,0),4),0),0))</f>
        <v/>
      </c>
      <c r="CA19" s="159" t="str">
        <f ca="1">IF($A19="","",IF(OR(ISTEXT($J19),ISTEXT(#REF!)),IF($J19=Settings!$A$15,INDEX(Settings!$A$6:$D$15,MATCH($J19,Settings!$A$6:$A$15,0),4),0),0))</f>
        <v/>
      </c>
      <c r="CB19" s="157" t="str">
        <f ca="1">IF($A19="","",IF(OR(ISTEXT($L19),ISTEXT(#REF!)),IF($L19=Settings!$A$6,INDEX(Settings!$A$6:$D$15,MATCH($L19,Settings!$A$6:$A$15,0),4),0),0))</f>
        <v/>
      </c>
      <c r="CC19" s="158" t="str">
        <f ca="1">IF($A19="","",IF(OR(ISTEXT($L19),ISTEXT(#REF!)),IF($L19=Settings!$A$7,INDEX(Settings!$A$6:$D$15,MATCH($L19,Settings!$A$6:$A$15,0),4),0),0))</f>
        <v/>
      </c>
      <c r="CD19" s="158" t="str">
        <f ca="1">IF($A19="","",IF(OR(ISTEXT($L19),ISTEXT(#REF!)),IF($L19=Settings!$A$8,INDEX(Settings!$A$6:$D$15,MATCH($L19,Settings!$A$6:$A$15,0),4),0),0))</f>
        <v/>
      </c>
      <c r="CE19" s="158" t="str">
        <f ca="1">IF($A19="","",IF(OR(ISTEXT($L19),ISTEXT(#REF!)),IF($L19=Settings!$A$9,INDEX(Settings!$A$6:$D$15,MATCH($L19,Settings!$A$6:$A$15,0),4),0),0))</f>
        <v/>
      </c>
      <c r="CF19" s="158" t="str">
        <f ca="1">IF($A19="","",IF(OR(ISTEXT($L19),ISTEXT(#REF!)),IF($L19=Settings!$A$10,INDEX(Settings!$A$6:$D$15,MATCH($L19,Settings!$A$6:$A$15,0),4),0),0))</f>
        <v/>
      </c>
      <c r="CG19" s="158" t="str">
        <f ca="1">IF($A19="","",IF(OR(ISTEXT($L19),ISTEXT(#REF!)),IF($L19=Settings!$A$11,INDEX(Settings!$A$6:$D$15,MATCH($L19,Settings!$A$6:$A$15,0),4),0),0))</f>
        <v/>
      </c>
      <c r="CH19" s="158" t="str">
        <f ca="1">IF($A19="","",IF(OR(ISTEXT($L19),ISTEXT(#REF!)),IF($L19=Settings!$A$12,INDEX(Settings!$A$6:$D$15,MATCH($L19,Settings!$A$6:$A$15,0),4),0),0))</f>
        <v/>
      </c>
      <c r="CI19" s="158" t="str">
        <f ca="1">IF($A19="","",IF(OR(ISTEXT($L19),ISTEXT(#REF!)),IF($L19=Settings!$A$13,INDEX(Settings!$A$6:$D$15,MATCH($L19,Settings!$A$6:$A$15,0),4),0),0))</f>
        <v/>
      </c>
      <c r="CJ19" s="158" t="str">
        <f ca="1">IF($A19="","",IF(OR(ISTEXT($L19),ISTEXT(#REF!)),IF($L19=Settings!$A$14,INDEX(Settings!$A$6:$D$15,MATCH($L19,Settings!$A$6:$A$15,0),4),0),0))</f>
        <v/>
      </c>
      <c r="CK19" s="159" t="str">
        <f ca="1">IF($A19="","",IF(OR(ISTEXT($L19),ISTEXT(#REF!)),IF($L19=Settings!$A$15,INDEX(Settings!$A$6:$D$15,MATCH($L19,Settings!$A$6:$A$15,0),4),0),0))</f>
        <v/>
      </c>
      <c r="CL19" s="157" t="str">
        <f ca="1">IF($A19="","",IF(OR(ISTEXT($N19),ISTEXT(#REF!)),IF($N19=Settings!$A$6,INDEX(Settings!$A$6:$D$15,MATCH($N19,Settings!$A$6:$A$15,0),4),0),0))</f>
        <v/>
      </c>
      <c r="CM19" s="158" t="str">
        <f ca="1">IF($A19="","",IF(OR(ISTEXT($N19),ISTEXT(#REF!)),IF($N19=Settings!$A$7,INDEX(Settings!$A$6:$D$15,MATCH($N19,Settings!$A$6:$A$15,0),4),0),0))</f>
        <v/>
      </c>
      <c r="CN19" s="158" t="str">
        <f ca="1">IF($A19="","",IF(OR(ISTEXT($N19),ISTEXT(#REF!)),IF($N19=Settings!$A$8,INDEX(Settings!$A$6:$D$15,MATCH($N19,Settings!$A$6:$A$15,0),4),0),0))</f>
        <v/>
      </c>
      <c r="CO19" s="158" t="str">
        <f ca="1">IF($A19="","",IF(OR(ISTEXT($N19),ISTEXT(#REF!)),IF($N19=Settings!$A$9,INDEX(Settings!$A$6:$D$15,MATCH($N19,Settings!$A$6:$A$15,0),4),0),0))</f>
        <v/>
      </c>
      <c r="CP19" s="158" t="str">
        <f ca="1">IF($A19="","",IF(OR(ISTEXT($N19),ISTEXT(#REF!)),IF($N19=Settings!$A$10,INDEX(Settings!$A$6:$D$15,MATCH($N19,Settings!$A$6:$A$15,0),4),0),0))</f>
        <v/>
      </c>
      <c r="CQ19" s="158" t="str">
        <f ca="1">IF($A19="","",IF(OR(ISTEXT($N19),ISTEXT(#REF!)),IF($N19=Settings!$A$11,INDEX(Settings!$A$6:$D$15,MATCH($N19,Settings!$A$6:$A$15,0),4),0),0))</f>
        <v/>
      </c>
      <c r="CR19" s="158" t="str">
        <f ca="1">IF($A19="","",IF(OR(ISTEXT($N19),ISTEXT(#REF!)),IF($N19=Settings!$A$12,INDEX(Settings!$A$6:$D$15,MATCH($N19,Settings!$A$6:$A$15,0),4),0),0))</f>
        <v/>
      </c>
      <c r="CS19" s="158" t="str">
        <f ca="1">IF($A19="","",IF(OR(ISTEXT($N19),ISTEXT(#REF!)),IF($N19=Settings!$A$13,INDEX(Settings!$A$6:$D$15,MATCH($N19,Settings!$A$6:$A$15,0),4),0),0))</f>
        <v/>
      </c>
      <c r="CT19" s="158" t="str">
        <f ca="1">IF($A19="","",IF(OR(ISTEXT($N19),ISTEXT(#REF!)),IF($N19=Settings!$A$14,INDEX(Settings!$A$6:$D$15,MATCH($N19,Settings!$A$6:$A$15,0),4),0),0))</f>
        <v/>
      </c>
      <c r="CU19" s="158" t="str">
        <f ca="1">IF($A19="","",IF(OR(ISTEXT($N19),ISTEXT(#REF!)),IF($N19=Settings!$A$15,INDEX(Settings!$A$6:$D$15,MATCH($N19,Settings!$A$6:$A$15,0),4),0),0))</f>
        <v/>
      </c>
      <c r="CV19" s="160">
        <f t="shared" si="1"/>
        <v>0</v>
      </c>
      <c r="CW19" s="160">
        <f t="shared" si="2"/>
        <v>0</v>
      </c>
      <c r="CX19" s="161">
        <f ca="1">(($CV19+$CW19)*1440)/60-'Employee Register'!$C19</f>
        <v>0</v>
      </c>
      <c r="CY19" s="162">
        <f ca="1">((($CW19)*1440)/60)*'Employee Register'!$E19</f>
        <v>0</v>
      </c>
      <c r="CZ19" s="163">
        <f ca="1">$CX19*'Employee Register'!$F19</f>
        <v>0</v>
      </c>
      <c r="DA19" s="164">
        <f t="shared" si="3"/>
        <v>0</v>
      </c>
      <c r="DB19" s="157">
        <f t="shared" si="5"/>
        <v>0</v>
      </c>
      <c r="DC19" s="159">
        <f ca="1">$DB19*'Employee Register'!$E19</f>
        <v>0</v>
      </c>
      <c r="DD19" s="157">
        <f t="shared" si="6"/>
        <v>0</v>
      </c>
      <c r="DE19" s="159">
        <f ca="1">$DD19*'Employee Register'!$G19</f>
        <v>0</v>
      </c>
      <c r="DF19" s="157">
        <f t="shared" si="7"/>
        <v>0</v>
      </c>
      <c r="DG19" s="159">
        <f ca="1">$DF19*'Employee Register'!$E19</f>
        <v>0</v>
      </c>
      <c r="DH19" s="157">
        <f t="shared" si="8"/>
        <v>0</v>
      </c>
      <c r="DI19" s="159">
        <f ca="1">$DH19*'Employee Register'!$E19</f>
        <v>0</v>
      </c>
      <c r="DJ19" s="157">
        <f t="shared" si="9"/>
        <v>0</v>
      </c>
      <c r="DK19" s="159">
        <f ca="1">$DJ19*'Employee Register'!$E19</f>
        <v>0</v>
      </c>
      <c r="DL19" s="157">
        <f t="shared" si="10"/>
        <v>0</v>
      </c>
      <c r="DM19" s="159">
        <f ca="1">$DL19*'Employee Register'!$E19</f>
        <v>0</v>
      </c>
      <c r="DN19" s="157">
        <f t="shared" si="11"/>
        <v>0</v>
      </c>
      <c r="DO19" s="159">
        <f ca="1">$DN19*'Employee Register'!$E19</f>
        <v>0</v>
      </c>
      <c r="DP19" s="157">
        <f t="shared" si="12"/>
        <v>0</v>
      </c>
      <c r="DQ19" s="159">
        <f ca="1">$DP19*'Employee Register'!$E19</f>
        <v>0</v>
      </c>
      <c r="DR19" s="157">
        <f t="shared" si="13"/>
        <v>0</v>
      </c>
      <c r="DS19" s="159">
        <f ca="1">$DR19*'Employee Register'!$E19</f>
        <v>0</v>
      </c>
      <c r="DT19" s="157">
        <f t="shared" si="14"/>
        <v>0</v>
      </c>
      <c r="DU19" s="159">
        <f ca="1">$DT19*'Employee Register'!$E19</f>
        <v>0</v>
      </c>
      <c r="DV19" s="165">
        <f ca="1">IF('Employee Register'!$B19=0,0,IF(OR(ISBLANK($B19),ISTEXT($B19)),0,IF(VALUE($B19)&gt;=0,1,0)))</f>
        <v>0</v>
      </c>
      <c r="DW19" s="166">
        <f ca="1">IF('Employee Register'!$B19=0,0,IF(OR(ISBLANK($D19),ISTEXT($D19)),0,IF(VALUE($D19)&gt;=0,1,0)))</f>
        <v>0</v>
      </c>
      <c r="DX19" s="166">
        <f ca="1">IF('Employee Register'!$B19=0,0,IF(OR(ISBLANK($F19),ISTEXT($F19)),0,IF(VALUE($F19)&gt;=0,1,0)))</f>
        <v>0</v>
      </c>
      <c r="DY19" s="166">
        <f ca="1">IF('Employee Register'!$B19=0,0,IF(OR(ISBLANK($H19),ISTEXT($H19)),0,IF(VALUE($H19)&gt;=0,1,0)))</f>
        <v>0</v>
      </c>
      <c r="DZ19" s="166">
        <f ca="1">IF('Employee Register'!$B19=0,0,IF(OR(ISBLANK($J19),ISTEXT($J19)),0,IF(VALUE($J19)&gt;=0,1,0)))</f>
        <v>0</v>
      </c>
      <c r="EA19" s="166">
        <f ca="1">IF('Employee Register'!$B19=0,0,IF(OR(ISBLANK($L19),ISTEXT($L19)),0,IF(VALUE($L19)&gt;=0,1,0)))</f>
        <v>0</v>
      </c>
      <c r="EB19" s="167">
        <f ca="1">IF('Employee Register'!$B19=0,0,IF(OR(ISBLANK($N19),ISTEXT($N19)),0,IF(VALUE($N19)&gt;=0,1,0)))</f>
        <v>0</v>
      </c>
    </row>
    <row r="20" spans="1:132">
      <c r="A20" s="71" t="str">
        <f ca="1">IF('Employee Register'!B20=0,"",'Employee Register'!B20)</f>
        <v/>
      </c>
      <c r="B20" s="48"/>
      <c r="C20" s="49"/>
      <c r="D20" s="48"/>
      <c r="E20" s="49"/>
      <c r="F20" s="48"/>
      <c r="G20" s="49"/>
      <c r="H20" s="48"/>
      <c r="I20" s="49"/>
      <c r="J20" s="48"/>
      <c r="K20" s="49"/>
      <c r="L20" s="107"/>
      <c r="M20" s="108"/>
      <c r="N20" s="107"/>
      <c r="O20" s="109"/>
      <c r="P20" s="100">
        <f t="shared" si="4"/>
        <v>0</v>
      </c>
      <c r="Q20" s="101">
        <f t="shared" si="0"/>
        <v>0</v>
      </c>
      <c r="R20" s="69" t="str">
        <f ca="1">IF(ISBLANK('Employee Register'!$B20),"",INDEX('Employee Register'!$A$6:$D$55,MATCH($A20,'Employee Register'!$B$6:$B$55,0),4))</f>
        <v/>
      </c>
      <c r="AC20" s="66">
        <f ca="1">ROUND(($P20*1440)/60,2)-'Employee Register'!$C20</f>
        <v>0</v>
      </c>
      <c r="AD20" s="157" t="str">
        <f ca="1">IF($A20="","",IF(OR(ISTEXT($B20),ISTEXT(#REF!)),IF($B20=Settings!$A$6,INDEX(Settings!$A$6:$D$15,MATCH($B20,Settings!$A$6:$A$15,0),4),0),0))</f>
        <v/>
      </c>
      <c r="AE20" s="158" t="str">
        <f ca="1">IF($A20="","",IF(OR(ISTEXT($B20),ISTEXT(#REF!)),IF($B20=Settings!$A$7,INDEX(Settings!$A$6:$D$15,MATCH($B20,Settings!$A$6:$A$15,0),4),0),0))</f>
        <v/>
      </c>
      <c r="AF20" s="158" t="str">
        <f ca="1">IF($A20="","",IF(OR(ISTEXT($B20),ISTEXT(#REF!)),IF($B20=Settings!$A$8,INDEX(Settings!$A$6:$D$15,MATCH($B20,Settings!$A$6:$A$15,0),4),0),0))</f>
        <v/>
      </c>
      <c r="AG20" s="158" t="str">
        <f ca="1">IF($A20="","",IF(OR(ISTEXT($B20),ISTEXT(#REF!)),IF($B20=Settings!$A$9,INDEX(Settings!$A$6:$D$15,MATCH($B20,Settings!$A$6:$A$15,0),4),0),0))</f>
        <v/>
      </c>
      <c r="AH20" s="158" t="str">
        <f ca="1">IF($A20="","",IF(OR(ISTEXT($B20),ISTEXT(#REF!)),IF($B20=Settings!$A$10,INDEX(Settings!$A$6:$D$15,MATCH($B20,Settings!$A$6:$A$15,0),4),0),0))</f>
        <v/>
      </c>
      <c r="AI20" s="158" t="str">
        <f ca="1">IF($A20="","",IF(OR(ISTEXT($B20),ISTEXT(#REF!)),IF($B20=Settings!$A$11,INDEX(Settings!$A$6:$D$15,MATCH($B20,Settings!$A$6:$A$15,0),4),0),0))</f>
        <v/>
      </c>
      <c r="AJ20" s="158" t="str">
        <f ca="1">IF($A20="","",IF(OR(ISTEXT($B20),ISTEXT(#REF!)),IF($B20=Settings!$A$12,INDEX(Settings!$A$6:$D$15,MATCH($B20,Settings!$A$6:$A$15,0),4),0),0))</f>
        <v/>
      </c>
      <c r="AK20" s="158" t="str">
        <f ca="1">IF($A20="","",IF(OR(ISTEXT($B20),ISTEXT(#REF!)),IF($B20=Settings!$A$13,INDEX(Settings!$A$6:$D$15,MATCH($B20,Settings!$A$6:$A$15,0),4),0),0))</f>
        <v/>
      </c>
      <c r="AL20" s="158" t="str">
        <f ca="1">IF($A20="","",IF(OR(ISTEXT($B20),ISTEXT(#REF!)),IF($B20=Settings!$A$14,INDEX(Settings!$A$6:$D$15,MATCH($B20,Settings!$A$6:$A$15,0),4),0),0))</f>
        <v/>
      </c>
      <c r="AM20" s="159" t="str">
        <f ca="1">IF($A20="","",IF(OR(ISTEXT($B20),ISTEXT(#REF!)),IF($B20=Settings!$A$15,INDEX(Settings!$A$6:$D$15,MATCH($B20,Settings!$A$6:$A$15,0),4),0),0))</f>
        <v/>
      </c>
      <c r="AN20" s="157" t="str">
        <f ca="1">IF($A20="","",IF(OR(ISTEXT($D20),ISTEXT(#REF!)),IF($D20=Settings!$A$6,INDEX(Settings!$A$6:$D$15,MATCH($D20,Settings!$A$6:$A$15,0),4),0),0))</f>
        <v/>
      </c>
      <c r="AO20" s="158" t="str">
        <f ca="1">IF($A20="","",IF(OR(ISTEXT($D20),ISTEXT(#REF!)),IF($D20=Settings!$A$7,INDEX(Settings!$A$6:$D$15,MATCH($D20,Settings!$A$6:$A$15,0),4),0),0))</f>
        <v/>
      </c>
      <c r="AP20" s="158" t="str">
        <f ca="1">IF($A20="","",IF(OR(ISTEXT($D20),ISTEXT(#REF!)),IF($D20=Settings!$A$8,INDEX(Settings!$A$6:$D$15,MATCH($D20,Settings!$A$6:$A$15,0),4),0),0))</f>
        <v/>
      </c>
      <c r="AQ20" s="158" t="str">
        <f ca="1">IF($A20="","",IF(OR(ISTEXT($D20),ISTEXT(#REF!)),IF($D20=Settings!$A$9,INDEX(Settings!$A$6:$D$15,MATCH($D20,Settings!$A$6:$A$15,0),4),0),0))</f>
        <v/>
      </c>
      <c r="AR20" s="158" t="str">
        <f ca="1">IF($A20="","",IF(OR(ISTEXT($D20),ISTEXT(#REF!)),IF($D20=Settings!$A$10,INDEX(Settings!$A$6:$D$15,MATCH($D20,Settings!$A$6:$A$15,0),4),0),0))</f>
        <v/>
      </c>
      <c r="AS20" s="158" t="str">
        <f ca="1">IF($A20="","",IF(OR(ISTEXT($D20),ISTEXT(#REF!)),IF($D20=Settings!$A$11,INDEX(Settings!$A$6:$D$15,MATCH($D20,Settings!$A$6:$A$15,0),4),0),0))</f>
        <v/>
      </c>
      <c r="AT20" s="158" t="str">
        <f ca="1">IF($A20="","",IF(OR(ISTEXT($D20),ISTEXT(#REF!)),IF($D20=Settings!$A$12,INDEX(Settings!$A$6:$D$15,MATCH($D20,Settings!$A$6:$A$15,0),4),0),0))</f>
        <v/>
      </c>
      <c r="AU20" s="158" t="str">
        <f ca="1">IF($A20="","",IF(OR(ISTEXT($D20),ISTEXT(#REF!)),IF($D20=Settings!$A$13,INDEX(Settings!$A$6:$D$15,MATCH($D20,Settings!$A$6:$A$15,0),4),0),0))</f>
        <v/>
      </c>
      <c r="AV20" s="158" t="str">
        <f ca="1">IF($A20="","",IF(OR(ISTEXT($D20),ISTEXT(#REF!)),IF($D20=Settings!$A$14,INDEX(Settings!$A$6:$D$15,MATCH($D20,Settings!$A$6:$A$15,0),4),0),0))</f>
        <v/>
      </c>
      <c r="AW20" s="159" t="str">
        <f ca="1">IF($A20="","",IF(OR(ISTEXT($D20),ISTEXT(#REF!)),IF($D20=Settings!$A$15,INDEX(Settings!$A$6:$D$15,MATCH($D20,Settings!$A$6:$A$15,0),4),0),0))</f>
        <v/>
      </c>
      <c r="AX20" s="157" t="str">
        <f ca="1">IF($A20="","",IF(OR(ISTEXT($F20),ISTEXT(#REF!)),IF($F20=Settings!$A$6,INDEX(Settings!$A$6:$D$15,MATCH($F20,Settings!$A$6:$A$15,0),4),0),0))</f>
        <v/>
      </c>
      <c r="AY20" s="158" t="str">
        <f ca="1">IF($A20="","",IF(OR(ISTEXT($F20),ISTEXT(#REF!)),IF($F20=Settings!$A$7,INDEX(Settings!$A$6:$D$15,MATCH($F20,Settings!$A$6:$A$15,0),4),0),0))</f>
        <v/>
      </c>
      <c r="AZ20" s="158" t="str">
        <f ca="1">IF($A20="","",IF(OR(ISTEXT($F20),ISTEXT(#REF!)),IF($F20=Settings!$A$8,INDEX(Settings!$A$6:$D$15,MATCH($F20,Settings!$A$6:$A$15,0),4),0),0))</f>
        <v/>
      </c>
      <c r="BA20" s="158" t="str">
        <f ca="1">IF($A20="","",IF(OR(ISTEXT($F20),ISTEXT(#REF!)),IF($F20=Settings!$A$9,INDEX(Settings!$A$6:$D$15,MATCH($F20,Settings!$A$6:$A$15,0),4),0),0))</f>
        <v/>
      </c>
      <c r="BB20" s="158" t="str">
        <f ca="1">IF($A20="","",IF(OR(ISTEXT($F20),ISTEXT(#REF!)),IF($F20=Settings!$A$10,INDEX(Settings!$A$6:$D$15,MATCH($F20,Settings!$A$6:$A$15,0),4),0),0))</f>
        <v/>
      </c>
      <c r="BC20" s="158" t="str">
        <f ca="1">IF($A20="","",IF(OR(ISTEXT($F20),ISTEXT(#REF!)),IF($F20=Settings!$A$11,INDEX(Settings!$A$6:$D$15,MATCH($F20,Settings!$A$6:$A$15,0),4),0),0))</f>
        <v/>
      </c>
      <c r="BD20" s="158" t="str">
        <f ca="1">IF($A20="","",IF(OR(ISTEXT($F20),ISTEXT(#REF!)),IF($F20=Settings!$A$12,INDEX(Settings!$A$6:$D$15,MATCH($F20,Settings!$A$6:$A$15,0),4),0),0))</f>
        <v/>
      </c>
      <c r="BE20" s="158" t="str">
        <f ca="1">IF($A20="","",IF(OR(ISTEXT($F20),ISTEXT(#REF!)),IF($F20=Settings!$A$13,INDEX(Settings!$A$6:$D$15,MATCH($F20,Settings!$A$6:$A$15,0),4),0),0))</f>
        <v/>
      </c>
      <c r="BF20" s="158" t="str">
        <f ca="1">IF($A20="","",IF(OR(ISTEXT($F20),ISTEXT(#REF!)),IF($F20=Settings!$A$14,INDEX(Settings!$A$6:$D$15,MATCH($F20,Settings!$A$6:$A$15,0),4),0),0))</f>
        <v/>
      </c>
      <c r="BG20" s="159" t="str">
        <f ca="1">IF($A20="","",IF(OR(ISTEXT($F20),ISTEXT(#REF!)),IF($F20=Settings!$A$15,INDEX(Settings!$A$6:$D$15,MATCH($F20,Settings!$A$6:$A$15,0),4),0),0))</f>
        <v/>
      </c>
      <c r="BH20" s="157" t="str">
        <f ca="1">IF($A20="","",IF(OR(ISTEXT($H20),ISTEXT(#REF!)),IF($H20=Settings!$A$6,INDEX(Settings!$A$6:$D$15,MATCH($H20,Settings!$A$6:$A$15,0),4),0),0))</f>
        <v/>
      </c>
      <c r="BI20" s="158" t="str">
        <f ca="1">IF($A20="","",IF(OR(ISTEXT($H20),ISTEXT(#REF!)),IF($H20=Settings!$A$7,INDEX(Settings!$A$6:$D$15,MATCH($H20,Settings!$A$6:$A$15,0),4),0),0))</f>
        <v/>
      </c>
      <c r="BJ20" s="158" t="str">
        <f ca="1">IF($A20="","",IF(OR(ISTEXT($H20),ISTEXT(#REF!)),IF($H20=Settings!$A$8,INDEX(Settings!$A$6:$D$15,MATCH($H20,Settings!$A$6:$A$15,0),4),0),0))</f>
        <v/>
      </c>
      <c r="BK20" s="158" t="str">
        <f ca="1">IF($A20="","",IF(OR(ISTEXT($H20),ISTEXT(#REF!)),IF($H20=Settings!$A$9,INDEX(Settings!$A$6:$D$15,MATCH($H20,Settings!$A$6:$A$15,0),4),0),0))</f>
        <v/>
      </c>
      <c r="BL20" s="158" t="str">
        <f ca="1">IF($A20="","",IF(OR(ISTEXT($H20),ISTEXT(#REF!)),IF($H20=Settings!$A$10,INDEX(Settings!$A$6:$D$15,MATCH($H20,Settings!$A$6:$A$15,0),4),0),0))</f>
        <v/>
      </c>
      <c r="BM20" s="158" t="str">
        <f ca="1">IF($A20="","",IF(OR(ISTEXT($H20),ISTEXT(#REF!)),IF($H20=Settings!$A$11,INDEX(Settings!$A$6:$D$15,MATCH($H20,Settings!$A$6:$A$15,0),4),0),0))</f>
        <v/>
      </c>
      <c r="BN20" s="158" t="str">
        <f ca="1">IF($A20="","",IF(OR(ISTEXT($H20),ISTEXT(#REF!)),IF($H20=Settings!$A$12,INDEX(Settings!$A$6:$D$15,MATCH($H20,Settings!$A$6:$A$15,0),4),0),0))</f>
        <v/>
      </c>
      <c r="BO20" s="158" t="str">
        <f ca="1">IF($A20="","",IF(OR(ISTEXT($H20),ISTEXT(#REF!)),IF($H20=Settings!$A$13,INDEX(Settings!$A$6:$D$15,MATCH($H20,Settings!$A$6:$A$15,0),4),0),0))</f>
        <v/>
      </c>
      <c r="BP20" s="158" t="str">
        <f ca="1">IF($A20="","",IF(OR(ISTEXT($H20),ISTEXT(#REF!)),IF($H20=Settings!$A$14,INDEX(Settings!$A$6:$D$15,MATCH($H20,Settings!$A$6:$A$15,0),4),0),0))</f>
        <v/>
      </c>
      <c r="BQ20" s="159" t="str">
        <f ca="1">IF($A20="","",IF(OR(ISTEXT($H20),ISTEXT(#REF!)),IF($H20=Settings!$A$15,INDEX(Settings!$A$6:$D$15,MATCH($H20,Settings!$A$6:$A$15,0),4),0),0))</f>
        <v/>
      </c>
      <c r="BR20" s="157" t="str">
        <f ca="1">IF($A20="","",IF(OR(ISTEXT($J20),ISTEXT(#REF!)),IF($J20=Settings!$A$6,INDEX(Settings!$A$6:$D$15,MATCH($J20,Settings!$A$6:$A$15,0),4),0),0))</f>
        <v/>
      </c>
      <c r="BS20" s="158" t="str">
        <f ca="1">IF($A20="","",IF(OR(ISTEXT($J20),ISTEXT(#REF!)),IF($J20=Settings!$A$7,INDEX(Settings!$A$6:$D$15,MATCH($J20,Settings!$A$6:$A$15,0),4),0),0))</f>
        <v/>
      </c>
      <c r="BT20" s="158" t="str">
        <f ca="1">IF($A20="","",IF(OR(ISTEXT($J20),ISTEXT(#REF!)),IF($J20=Settings!$A$8,INDEX(Settings!$A$6:$D$15,MATCH($J20,Settings!$A$6:$A$15,0),4),0),0))</f>
        <v/>
      </c>
      <c r="BU20" s="158" t="str">
        <f ca="1">IF($A20="","",IF(OR(ISTEXT($J20),ISTEXT(#REF!)),IF($J20=Settings!$A$9,INDEX(Settings!$A$6:$D$15,MATCH($J20,Settings!$A$6:$A$15,0),4),0),0))</f>
        <v/>
      </c>
      <c r="BV20" s="158" t="str">
        <f ca="1">IF($A20="","",IF(OR(ISTEXT($J20),ISTEXT(#REF!)),IF($J20=Settings!$A$10,INDEX(Settings!$A$6:$D$15,MATCH($J20,Settings!$A$6:$A$15,0),4),0),0))</f>
        <v/>
      </c>
      <c r="BW20" s="158" t="str">
        <f ca="1">IF($A20="","",IF(OR(ISTEXT($J20),ISTEXT(#REF!)),IF($J20=Settings!$A$11,INDEX(Settings!$A$6:$D$15,MATCH($J20,Settings!$A$6:$A$15,0),4),0),0))</f>
        <v/>
      </c>
      <c r="BX20" s="158" t="str">
        <f ca="1">IF($A20="","",IF(OR(ISTEXT($J20),ISTEXT(#REF!)),IF($J20=Settings!$A$12,INDEX(Settings!$A$6:$D$15,MATCH($J20,Settings!$A$6:$A$15,0),4),0),0))</f>
        <v/>
      </c>
      <c r="BY20" s="158" t="str">
        <f ca="1">IF($A20="","",IF(OR(ISTEXT($J20),ISTEXT(#REF!)),IF($J20=Settings!$A$13,INDEX(Settings!$A$6:$D$15,MATCH($J20,Settings!$A$6:$A$15,0),4),0),0))</f>
        <v/>
      </c>
      <c r="BZ20" s="158" t="str">
        <f ca="1">IF($A20="","",IF(OR(ISTEXT($J20),ISTEXT(#REF!)),IF($J20=Settings!$A$14,INDEX(Settings!$A$6:$D$15,MATCH($J20,Settings!$A$6:$A$15,0),4),0),0))</f>
        <v/>
      </c>
      <c r="CA20" s="159" t="str">
        <f ca="1">IF($A20="","",IF(OR(ISTEXT($J20),ISTEXT(#REF!)),IF($J20=Settings!$A$15,INDEX(Settings!$A$6:$D$15,MATCH($J20,Settings!$A$6:$A$15,0),4),0),0))</f>
        <v/>
      </c>
      <c r="CB20" s="157" t="str">
        <f ca="1">IF($A20="","",IF(OR(ISTEXT($L20),ISTEXT(#REF!)),IF($L20=Settings!$A$6,INDEX(Settings!$A$6:$D$15,MATCH($L20,Settings!$A$6:$A$15,0),4),0),0))</f>
        <v/>
      </c>
      <c r="CC20" s="158" t="str">
        <f ca="1">IF($A20="","",IF(OR(ISTEXT($L20),ISTEXT(#REF!)),IF($L20=Settings!$A$7,INDEX(Settings!$A$6:$D$15,MATCH($L20,Settings!$A$6:$A$15,0),4),0),0))</f>
        <v/>
      </c>
      <c r="CD20" s="158" t="str">
        <f ca="1">IF($A20="","",IF(OR(ISTEXT($L20),ISTEXT(#REF!)),IF($L20=Settings!$A$8,INDEX(Settings!$A$6:$D$15,MATCH($L20,Settings!$A$6:$A$15,0),4),0),0))</f>
        <v/>
      </c>
      <c r="CE20" s="158" t="str">
        <f ca="1">IF($A20="","",IF(OR(ISTEXT($L20),ISTEXT(#REF!)),IF($L20=Settings!$A$9,INDEX(Settings!$A$6:$D$15,MATCH($L20,Settings!$A$6:$A$15,0),4),0),0))</f>
        <v/>
      </c>
      <c r="CF20" s="158" t="str">
        <f ca="1">IF($A20="","",IF(OR(ISTEXT($L20),ISTEXT(#REF!)),IF($L20=Settings!$A$10,INDEX(Settings!$A$6:$D$15,MATCH($L20,Settings!$A$6:$A$15,0),4),0),0))</f>
        <v/>
      </c>
      <c r="CG20" s="158" t="str">
        <f ca="1">IF($A20="","",IF(OR(ISTEXT($L20),ISTEXT(#REF!)),IF($L20=Settings!$A$11,INDEX(Settings!$A$6:$D$15,MATCH($L20,Settings!$A$6:$A$15,0),4),0),0))</f>
        <v/>
      </c>
      <c r="CH20" s="158" t="str">
        <f ca="1">IF($A20="","",IF(OR(ISTEXT($L20),ISTEXT(#REF!)),IF($L20=Settings!$A$12,INDEX(Settings!$A$6:$D$15,MATCH($L20,Settings!$A$6:$A$15,0),4),0),0))</f>
        <v/>
      </c>
      <c r="CI20" s="158" t="str">
        <f ca="1">IF($A20="","",IF(OR(ISTEXT($L20),ISTEXT(#REF!)),IF($L20=Settings!$A$13,INDEX(Settings!$A$6:$D$15,MATCH($L20,Settings!$A$6:$A$15,0),4),0),0))</f>
        <v/>
      </c>
      <c r="CJ20" s="158" t="str">
        <f ca="1">IF($A20="","",IF(OR(ISTEXT($L20),ISTEXT(#REF!)),IF($L20=Settings!$A$14,INDEX(Settings!$A$6:$D$15,MATCH($L20,Settings!$A$6:$A$15,0),4),0),0))</f>
        <v/>
      </c>
      <c r="CK20" s="159" t="str">
        <f ca="1">IF($A20="","",IF(OR(ISTEXT($L20),ISTEXT(#REF!)),IF($L20=Settings!$A$15,INDEX(Settings!$A$6:$D$15,MATCH($L20,Settings!$A$6:$A$15,0),4),0),0))</f>
        <v/>
      </c>
      <c r="CL20" s="157" t="str">
        <f ca="1">IF($A20="","",IF(OR(ISTEXT($N20),ISTEXT(#REF!)),IF($N20=Settings!$A$6,INDEX(Settings!$A$6:$D$15,MATCH($N20,Settings!$A$6:$A$15,0),4),0),0))</f>
        <v/>
      </c>
      <c r="CM20" s="158" t="str">
        <f ca="1">IF($A20="","",IF(OR(ISTEXT($N20),ISTEXT(#REF!)),IF($N20=Settings!$A$7,INDEX(Settings!$A$6:$D$15,MATCH($N20,Settings!$A$6:$A$15,0),4),0),0))</f>
        <v/>
      </c>
      <c r="CN20" s="158" t="str">
        <f ca="1">IF($A20="","",IF(OR(ISTEXT($N20),ISTEXT(#REF!)),IF($N20=Settings!$A$8,INDEX(Settings!$A$6:$D$15,MATCH($N20,Settings!$A$6:$A$15,0),4),0),0))</f>
        <v/>
      </c>
      <c r="CO20" s="158" t="str">
        <f ca="1">IF($A20="","",IF(OR(ISTEXT($N20),ISTEXT(#REF!)),IF($N20=Settings!$A$9,INDEX(Settings!$A$6:$D$15,MATCH($N20,Settings!$A$6:$A$15,0),4),0),0))</f>
        <v/>
      </c>
      <c r="CP20" s="158" t="str">
        <f ca="1">IF($A20="","",IF(OR(ISTEXT($N20),ISTEXT(#REF!)),IF($N20=Settings!$A$10,INDEX(Settings!$A$6:$D$15,MATCH($N20,Settings!$A$6:$A$15,0),4),0),0))</f>
        <v/>
      </c>
      <c r="CQ20" s="158" t="str">
        <f ca="1">IF($A20="","",IF(OR(ISTEXT($N20),ISTEXT(#REF!)),IF($N20=Settings!$A$11,INDEX(Settings!$A$6:$D$15,MATCH($N20,Settings!$A$6:$A$15,0),4),0),0))</f>
        <v/>
      </c>
      <c r="CR20" s="158" t="str">
        <f ca="1">IF($A20="","",IF(OR(ISTEXT($N20),ISTEXT(#REF!)),IF($N20=Settings!$A$12,INDEX(Settings!$A$6:$D$15,MATCH($N20,Settings!$A$6:$A$15,0),4),0),0))</f>
        <v/>
      </c>
      <c r="CS20" s="158" t="str">
        <f ca="1">IF($A20="","",IF(OR(ISTEXT($N20),ISTEXT(#REF!)),IF($N20=Settings!$A$13,INDEX(Settings!$A$6:$D$15,MATCH($N20,Settings!$A$6:$A$15,0),4),0),0))</f>
        <v/>
      </c>
      <c r="CT20" s="158" t="str">
        <f ca="1">IF($A20="","",IF(OR(ISTEXT($N20),ISTEXT(#REF!)),IF($N20=Settings!$A$14,INDEX(Settings!$A$6:$D$15,MATCH($N20,Settings!$A$6:$A$15,0),4),0),0))</f>
        <v/>
      </c>
      <c r="CU20" s="158" t="str">
        <f ca="1">IF($A20="","",IF(OR(ISTEXT($N20),ISTEXT(#REF!)),IF($N20=Settings!$A$15,INDEX(Settings!$A$6:$D$15,MATCH($N20,Settings!$A$6:$A$15,0),4),0),0))</f>
        <v/>
      </c>
      <c r="CV20" s="160">
        <f t="shared" si="1"/>
        <v>0</v>
      </c>
      <c r="CW20" s="160">
        <f t="shared" si="2"/>
        <v>0</v>
      </c>
      <c r="CX20" s="161">
        <f ca="1">(($CV20+$CW20)*1440)/60-'Employee Register'!$C20</f>
        <v>0</v>
      </c>
      <c r="CY20" s="162">
        <f ca="1">((($CW20)*1440)/60)*'Employee Register'!$E20</f>
        <v>0</v>
      </c>
      <c r="CZ20" s="163">
        <f ca="1">$CX20*'Employee Register'!$F20</f>
        <v>0</v>
      </c>
      <c r="DA20" s="164">
        <f t="shared" si="3"/>
        <v>0</v>
      </c>
      <c r="DB20" s="157">
        <f t="shared" si="5"/>
        <v>0</v>
      </c>
      <c r="DC20" s="159">
        <f ca="1">$DB20*'Employee Register'!$E20</f>
        <v>0</v>
      </c>
      <c r="DD20" s="157">
        <f t="shared" si="6"/>
        <v>0</v>
      </c>
      <c r="DE20" s="159">
        <f ca="1">$DD20*'Employee Register'!$G20</f>
        <v>0</v>
      </c>
      <c r="DF20" s="157">
        <f t="shared" si="7"/>
        <v>0</v>
      </c>
      <c r="DG20" s="159">
        <f ca="1">$DF20*'Employee Register'!$E20</f>
        <v>0</v>
      </c>
      <c r="DH20" s="157">
        <f t="shared" si="8"/>
        <v>0</v>
      </c>
      <c r="DI20" s="159">
        <f ca="1">$DH20*'Employee Register'!$E20</f>
        <v>0</v>
      </c>
      <c r="DJ20" s="157">
        <f t="shared" si="9"/>
        <v>0</v>
      </c>
      <c r="DK20" s="159">
        <f ca="1">$DJ20*'Employee Register'!$E20</f>
        <v>0</v>
      </c>
      <c r="DL20" s="157">
        <f t="shared" si="10"/>
        <v>0</v>
      </c>
      <c r="DM20" s="159">
        <f ca="1">$DL20*'Employee Register'!$E20</f>
        <v>0</v>
      </c>
      <c r="DN20" s="157">
        <f t="shared" si="11"/>
        <v>0</v>
      </c>
      <c r="DO20" s="159">
        <f ca="1">$DN20*'Employee Register'!$E20</f>
        <v>0</v>
      </c>
      <c r="DP20" s="157">
        <f t="shared" si="12"/>
        <v>0</v>
      </c>
      <c r="DQ20" s="159">
        <f ca="1">$DP20*'Employee Register'!$E20</f>
        <v>0</v>
      </c>
      <c r="DR20" s="157">
        <f t="shared" si="13"/>
        <v>0</v>
      </c>
      <c r="DS20" s="159">
        <f ca="1">$DR20*'Employee Register'!$E20</f>
        <v>0</v>
      </c>
      <c r="DT20" s="157">
        <f t="shared" si="14"/>
        <v>0</v>
      </c>
      <c r="DU20" s="159">
        <f ca="1">$DT20*'Employee Register'!$E20</f>
        <v>0</v>
      </c>
      <c r="DV20" s="165">
        <f ca="1">IF('Employee Register'!$B20=0,0,IF(OR(ISBLANK($B20),ISTEXT($B20)),0,IF(VALUE($B20)&gt;=0,1,0)))</f>
        <v>0</v>
      </c>
      <c r="DW20" s="166">
        <f ca="1">IF('Employee Register'!$B20=0,0,IF(OR(ISBLANK($D20),ISTEXT($D20)),0,IF(VALUE($D20)&gt;=0,1,0)))</f>
        <v>0</v>
      </c>
      <c r="DX20" s="166">
        <f ca="1">IF('Employee Register'!$B20=0,0,IF(OR(ISBLANK($F20),ISTEXT($F20)),0,IF(VALUE($F20)&gt;=0,1,0)))</f>
        <v>0</v>
      </c>
      <c r="DY20" s="166">
        <f ca="1">IF('Employee Register'!$B20=0,0,IF(OR(ISBLANK($H20),ISTEXT($H20)),0,IF(VALUE($H20)&gt;=0,1,0)))</f>
        <v>0</v>
      </c>
      <c r="DZ20" s="166">
        <f ca="1">IF('Employee Register'!$B20=0,0,IF(OR(ISBLANK($J20),ISTEXT($J20)),0,IF(VALUE($J20)&gt;=0,1,0)))</f>
        <v>0</v>
      </c>
      <c r="EA20" s="166">
        <f ca="1">IF('Employee Register'!$B20=0,0,IF(OR(ISBLANK($L20),ISTEXT($L20)),0,IF(VALUE($L20)&gt;=0,1,0)))</f>
        <v>0</v>
      </c>
      <c r="EB20" s="167">
        <f ca="1">IF('Employee Register'!$B20=0,0,IF(OR(ISBLANK($N20),ISTEXT($N20)),0,IF(VALUE($N20)&gt;=0,1,0)))</f>
        <v>0</v>
      </c>
    </row>
    <row r="21" spans="1:132">
      <c r="A21" s="71" t="str">
        <f ca="1">IF('Employee Register'!B21=0,"",'Employee Register'!B21)</f>
        <v/>
      </c>
      <c r="B21" s="48"/>
      <c r="C21" s="49"/>
      <c r="D21" s="48"/>
      <c r="E21" s="49"/>
      <c r="F21" s="48"/>
      <c r="G21" s="49"/>
      <c r="H21" s="48"/>
      <c r="I21" s="49"/>
      <c r="J21" s="48"/>
      <c r="K21" s="49"/>
      <c r="L21" s="107"/>
      <c r="M21" s="108"/>
      <c r="N21" s="107"/>
      <c r="O21" s="109"/>
      <c r="P21" s="100">
        <f t="shared" si="4"/>
        <v>0</v>
      </c>
      <c r="Q21" s="101">
        <f t="shared" si="0"/>
        <v>0</v>
      </c>
      <c r="R21" s="69" t="str">
        <f ca="1">IF(ISBLANK('Employee Register'!$B21),"",INDEX('Employee Register'!$A$6:$D$55,MATCH($A21,'Employee Register'!$B$6:$B$55,0),4))</f>
        <v/>
      </c>
      <c r="AC21" s="66">
        <f ca="1">ROUND(($P21*1440)/60,2)-'Employee Register'!$C21</f>
        <v>0</v>
      </c>
      <c r="AD21" s="157" t="str">
        <f ca="1">IF($A21="","",IF(OR(ISTEXT($B21),ISTEXT(#REF!)),IF($B21=Settings!$A$6,INDEX(Settings!$A$6:$D$15,MATCH($B21,Settings!$A$6:$A$15,0),4),0),0))</f>
        <v/>
      </c>
      <c r="AE21" s="158" t="str">
        <f ca="1">IF($A21="","",IF(OR(ISTEXT($B21),ISTEXT(#REF!)),IF($B21=Settings!$A$7,INDEX(Settings!$A$6:$D$15,MATCH($B21,Settings!$A$6:$A$15,0),4),0),0))</f>
        <v/>
      </c>
      <c r="AF21" s="158" t="str">
        <f ca="1">IF($A21="","",IF(OR(ISTEXT($B21),ISTEXT(#REF!)),IF($B21=Settings!$A$8,INDEX(Settings!$A$6:$D$15,MATCH($B21,Settings!$A$6:$A$15,0),4),0),0))</f>
        <v/>
      </c>
      <c r="AG21" s="158" t="str">
        <f ca="1">IF($A21="","",IF(OR(ISTEXT($B21),ISTEXT(#REF!)),IF($B21=Settings!$A$9,INDEX(Settings!$A$6:$D$15,MATCH($B21,Settings!$A$6:$A$15,0),4),0),0))</f>
        <v/>
      </c>
      <c r="AH21" s="158" t="str">
        <f ca="1">IF($A21="","",IF(OR(ISTEXT($B21),ISTEXT(#REF!)),IF($B21=Settings!$A$10,INDEX(Settings!$A$6:$D$15,MATCH($B21,Settings!$A$6:$A$15,0),4),0),0))</f>
        <v/>
      </c>
      <c r="AI21" s="158" t="str">
        <f ca="1">IF($A21="","",IF(OR(ISTEXT($B21),ISTEXT(#REF!)),IF($B21=Settings!$A$11,INDEX(Settings!$A$6:$D$15,MATCH($B21,Settings!$A$6:$A$15,0),4),0),0))</f>
        <v/>
      </c>
      <c r="AJ21" s="158" t="str">
        <f ca="1">IF($A21="","",IF(OR(ISTEXT($B21),ISTEXT(#REF!)),IF($B21=Settings!$A$12,INDEX(Settings!$A$6:$D$15,MATCH($B21,Settings!$A$6:$A$15,0),4),0),0))</f>
        <v/>
      </c>
      <c r="AK21" s="158" t="str">
        <f ca="1">IF($A21="","",IF(OR(ISTEXT($B21),ISTEXT(#REF!)),IF($B21=Settings!$A$13,INDEX(Settings!$A$6:$D$15,MATCH($B21,Settings!$A$6:$A$15,0),4),0),0))</f>
        <v/>
      </c>
      <c r="AL21" s="158" t="str">
        <f ca="1">IF($A21="","",IF(OR(ISTEXT($B21),ISTEXT(#REF!)),IF($B21=Settings!$A$14,INDEX(Settings!$A$6:$D$15,MATCH($B21,Settings!$A$6:$A$15,0),4),0),0))</f>
        <v/>
      </c>
      <c r="AM21" s="159" t="str">
        <f ca="1">IF($A21="","",IF(OR(ISTEXT($B21),ISTEXT(#REF!)),IF($B21=Settings!$A$15,INDEX(Settings!$A$6:$D$15,MATCH($B21,Settings!$A$6:$A$15,0),4),0),0))</f>
        <v/>
      </c>
      <c r="AN21" s="157" t="str">
        <f ca="1">IF($A21="","",IF(OR(ISTEXT($D21),ISTEXT(#REF!)),IF($D21=Settings!$A$6,INDEX(Settings!$A$6:$D$15,MATCH($D21,Settings!$A$6:$A$15,0),4),0),0))</f>
        <v/>
      </c>
      <c r="AO21" s="158" t="str">
        <f ca="1">IF($A21="","",IF(OR(ISTEXT($D21),ISTEXT(#REF!)),IF($D21=Settings!$A$7,INDEX(Settings!$A$6:$D$15,MATCH($D21,Settings!$A$6:$A$15,0),4),0),0))</f>
        <v/>
      </c>
      <c r="AP21" s="158" t="str">
        <f ca="1">IF($A21="","",IF(OR(ISTEXT($D21),ISTEXT(#REF!)),IF($D21=Settings!$A$8,INDEX(Settings!$A$6:$D$15,MATCH($D21,Settings!$A$6:$A$15,0),4),0),0))</f>
        <v/>
      </c>
      <c r="AQ21" s="158" t="str">
        <f ca="1">IF($A21="","",IF(OR(ISTEXT($D21),ISTEXT(#REF!)),IF($D21=Settings!$A$9,INDEX(Settings!$A$6:$D$15,MATCH($D21,Settings!$A$6:$A$15,0),4),0),0))</f>
        <v/>
      </c>
      <c r="AR21" s="158" t="str">
        <f ca="1">IF($A21="","",IF(OR(ISTEXT($D21),ISTEXT(#REF!)),IF($D21=Settings!$A$10,INDEX(Settings!$A$6:$D$15,MATCH($D21,Settings!$A$6:$A$15,0),4),0),0))</f>
        <v/>
      </c>
      <c r="AS21" s="158" t="str">
        <f ca="1">IF($A21="","",IF(OR(ISTEXT($D21),ISTEXT(#REF!)),IF($D21=Settings!$A$11,INDEX(Settings!$A$6:$D$15,MATCH($D21,Settings!$A$6:$A$15,0),4),0),0))</f>
        <v/>
      </c>
      <c r="AT21" s="158" t="str">
        <f ca="1">IF($A21="","",IF(OR(ISTEXT($D21),ISTEXT(#REF!)),IF($D21=Settings!$A$12,INDEX(Settings!$A$6:$D$15,MATCH($D21,Settings!$A$6:$A$15,0),4),0),0))</f>
        <v/>
      </c>
      <c r="AU21" s="158" t="str">
        <f ca="1">IF($A21="","",IF(OR(ISTEXT($D21),ISTEXT(#REF!)),IF($D21=Settings!$A$13,INDEX(Settings!$A$6:$D$15,MATCH($D21,Settings!$A$6:$A$15,0),4),0),0))</f>
        <v/>
      </c>
      <c r="AV21" s="158" t="str">
        <f ca="1">IF($A21="","",IF(OR(ISTEXT($D21),ISTEXT(#REF!)),IF($D21=Settings!$A$14,INDEX(Settings!$A$6:$D$15,MATCH($D21,Settings!$A$6:$A$15,0),4),0),0))</f>
        <v/>
      </c>
      <c r="AW21" s="159" t="str">
        <f ca="1">IF($A21="","",IF(OR(ISTEXT($D21),ISTEXT(#REF!)),IF($D21=Settings!$A$15,INDEX(Settings!$A$6:$D$15,MATCH($D21,Settings!$A$6:$A$15,0),4),0),0))</f>
        <v/>
      </c>
      <c r="AX21" s="157" t="str">
        <f ca="1">IF($A21="","",IF(OR(ISTEXT($F21),ISTEXT(#REF!)),IF($F21=Settings!$A$6,INDEX(Settings!$A$6:$D$15,MATCH($F21,Settings!$A$6:$A$15,0),4),0),0))</f>
        <v/>
      </c>
      <c r="AY21" s="158" t="str">
        <f ca="1">IF($A21="","",IF(OR(ISTEXT($F21),ISTEXT(#REF!)),IF($F21=Settings!$A$7,INDEX(Settings!$A$6:$D$15,MATCH($F21,Settings!$A$6:$A$15,0),4),0),0))</f>
        <v/>
      </c>
      <c r="AZ21" s="158" t="str">
        <f ca="1">IF($A21="","",IF(OR(ISTEXT($F21),ISTEXT(#REF!)),IF($F21=Settings!$A$8,INDEX(Settings!$A$6:$D$15,MATCH($F21,Settings!$A$6:$A$15,0),4),0),0))</f>
        <v/>
      </c>
      <c r="BA21" s="158" t="str">
        <f ca="1">IF($A21="","",IF(OR(ISTEXT($F21),ISTEXT(#REF!)),IF($F21=Settings!$A$9,INDEX(Settings!$A$6:$D$15,MATCH($F21,Settings!$A$6:$A$15,0),4),0),0))</f>
        <v/>
      </c>
      <c r="BB21" s="158" t="str">
        <f ca="1">IF($A21="","",IF(OR(ISTEXT($F21),ISTEXT(#REF!)),IF($F21=Settings!$A$10,INDEX(Settings!$A$6:$D$15,MATCH($F21,Settings!$A$6:$A$15,0),4),0),0))</f>
        <v/>
      </c>
      <c r="BC21" s="158" t="str">
        <f ca="1">IF($A21="","",IF(OR(ISTEXT($F21),ISTEXT(#REF!)),IF($F21=Settings!$A$11,INDEX(Settings!$A$6:$D$15,MATCH($F21,Settings!$A$6:$A$15,0),4),0),0))</f>
        <v/>
      </c>
      <c r="BD21" s="158" t="str">
        <f ca="1">IF($A21="","",IF(OR(ISTEXT($F21),ISTEXT(#REF!)),IF($F21=Settings!$A$12,INDEX(Settings!$A$6:$D$15,MATCH($F21,Settings!$A$6:$A$15,0),4),0),0))</f>
        <v/>
      </c>
      <c r="BE21" s="158" t="str">
        <f ca="1">IF($A21="","",IF(OR(ISTEXT($F21),ISTEXT(#REF!)),IF($F21=Settings!$A$13,INDEX(Settings!$A$6:$D$15,MATCH($F21,Settings!$A$6:$A$15,0),4),0),0))</f>
        <v/>
      </c>
      <c r="BF21" s="158" t="str">
        <f ca="1">IF($A21="","",IF(OR(ISTEXT($F21),ISTEXT(#REF!)),IF($F21=Settings!$A$14,INDEX(Settings!$A$6:$D$15,MATCH($F21,Settings!$A$6:$A$15,0),4),0),0))</f>
        <v/>
      </c>
      <c r="BG21" s="159" t="str">
        <f ca="1">IF($A21="","",IF(OR(ISTEXT($F21),ISTEXT(#REF!)),IF($F21=Settings!$A$15,INDEX(Settings!$A$6:$D$15,MATCH($F21,Settings!$A$6:$A$15,0),4),0),0))</f>
        <v/>
      </c>
      <c r="BH21" s="157" t="str">
        <f ca="1">IF($A21="","",IF(OR(ISTEXT($H21),ISTEXT(#REF!)),IF($H21=Settings!$A$6,INDEX(Settings!$A$6:$D$15,MATCH($H21,Settings!$A$6:$A$15,0),4),0),0))</f>
        <v/>
      </c>
      <c r="BI21" s="158" t="str">
        <f ca="1">IF($A21="","",IF(OR(ISTEXT($H21),ISTEXT(#REF!)),IF($H21=Settings!$A$7,INDEX(Settings!$A$6:$D$15,MATCH($H21,Settings!$A$6:$A$15,0),4),0),0))</f>
        <v/>
      </c>
      <c r="BJ21" s="158" t="str">
        <f ca="1">IF($A21="","",IF(OR(ISTEXT($H21),ISTEXT(#REF!)),IF($H21=Settings!$A$8,INDEX(Settings!$A$6:$D$15,MATCH($H21,Settings!$A$6:$A$15,0),4),0),0))</f>
        <v/>
      </c>
      <c r="BK21" s="158" t="str">
        <f ca="1">IF($A21="","",IF(OR(ISTEXT($H21),ISTEXT(#REF!)),IF($H21=Settings!$A$9,INDEX(Settings!$A$6:$D$15,MATCH($H21,Settings!$A$6:$A$15,0),4),0),0))</f>
        <v/>
      </c>
      <c r="BL21" s="158" t="str">
        <f ca="1">IF($A21="","",IF(OR(ISTEXT($H21),ISTEXT(#REF!)),IF($H21=Settings!$A$10,INDEX(Settings!$A$6:$D$15,MATCH($H21,Settings!$A$6:$A$15,0),4),0),0))</f>
        <v/>
      </c>
      <c r="BM21" s="158" t="str">
        <f ca="1">IF($A21="","",IF(OR(ISTEXT($H21),ISTEXT(#REF!)),IF($H21=Settings!$A$11,INDEX(Settings!$A$6:$D$15,MATCH($H21,Settings!$A$6:$A$15,0),4),0),0))</f>
        <v/>
      </c>
      <c r="BN21" s="158" t="str">
        <f ca="1">IF($A21="","",IF(OR(ISTEXT($H21),ISTEXT(#REF!)),IF($H21=Settings!$A$12,INDEX(Settings!$A$6:$D$15,MATCH($H21,Settings!$A$6:$A$15,0),4),0),0))</f>
        <v/>
      </c>
      <c r="BO21" s="158" t="str">
        <f ca="1">IF($A21="","",IF(OR(ISTEXT($H21),ISTEXT(#REF!)),IF($H21=Settings!$A$13,INDEX(Settings!$A$6:$D$15,MATCH($H21,Settings!$A$6:$A$15,0),4),0),0))</f>
        <v/>
      </c>
      <c r="BP21" s="158" t="str">
        <f ca="1">IF($A21="","",IF(OR(ISTEXT($H21),ISTEXT(#REF!)),IF($H21=Settings!$A$14,INDEX(Settings!$A$6:$D$15,MATCH($H21,Settings!$A$6:$A$15,0),4),0),0))</f>
        <v/>
      </c>
      <c r="BQ21" s="159" t="str">
        <f ca="1">IF($A21="","",IF(OR(ISTEXT($H21),ISTEXT(#REF!)),IF($H21=Settings!$A$15,INDEX(Settings!$A$6:$D$15,MATCH($H21,Settings!$A$6:$A$15,0),4),0),0))</f>
        <v/>
      </c>
      <c r="BR21" s="157" t="str">
        <f ca="1">IF($A21="","",IF(OR(ISTEXT($J21),ISTEXT(#REF!)),IF($J21=Settings!$A$6,INDEX(Settings!$A$6:$D$15,MATCH($J21,Settings!$A$6:$A$15,0),4),0),0))</f>
        <v/>
      </c>
      <c r="BS21" s="158" t="str">
        <f ca="1">IF($A21="","",IF(OR(ISTEXT($J21),ISTEXT(#REF!)),IF($J21=Settings!$A$7,INDEX(Settings!$A$6:$D$15,MATCH($J21,Settings!$A$6:$A$15,0),4),0),0))</f>
        <v/>
      </c>
      <c r="BT21" s="158" t="str">
        <f ca="1">IF($A21="","",IF(OR(ISTEXT($J21),ISTEXT(#REF!)),IF($J21=Settings!$A$8,INDEX(Settings!$A$6:$D$15,MATCH($J21,Settings!$A$6:$A$15,0),4),0),0))</f>
        <v/>
      </c>
      <c r="BU21" s="158" t="str">
        <f ca="1">IF($A21="","",IF(OR(ISTEXT($J21),ISTEXT(#REF!)),IF($J21=Settings!$A$9,INDEX(Settings!$A$6:$D$15,MATCH($J21,Settings!$A$6:$A$15,0),4),0),0))</f>
        <v/>
      </c>
      <c r="BV21" s="158" t="str">
        <f ca="1">IF($A21="","",IF(OR(ISTEXT($J21),ISTEXT(#REF!)),IF($J21=Settings!$A$10,INDEX(Settings!$A$6:$D$15,MATCH($J21,Settings!$A$6:$A$15,0),4),0),0))</f>
        <v/>
      </c>
      <c r="BW21" s="158" t="str">
        <f ca="1">IF($A21="","",IF(OR(ISTEXT($J21),ISTEXT(#REF!)),IF($J21=Settings!$A$11,INDEX(Settings!$A$6:$D$15,MATCH($J21,Settings!$A$6:$A$15,0),4),0),0))</f>
        <v/>
      </c>
      <c r="BX21" s="158" t="str">
        <f ca="1">IF($A21="","",IF(OR(ISTEXT($J21),ISTEXT(#REF!)),IF($J21=Settings!$A$12,INDEX(Settings!$A$6:$D$15,MATCH($J21,Settings!$A$6:$A$15,0),4),0),0))</f>
        <v/>
      </c>
      <c r="BY21" s="158" t="str">
        <f ca="1">IF($A21="","",IF(OR(ISTEXT($J21),ISTEXT(#REF!)),IF($J21=Settings!$A$13,INDEX(Settings!$A$6:$D$15,MATCH($J21,Settings!$A$6:$A$15,0),4),0),0))</f>
        <v/>
      </c>
      <c r="BZ21" s="158" t="str">
        <f ca="1">IF($A21="","",IF(OR(ISTEXT($J21),ISTEXT(#REF!)),IF($J21=Settings!$A$14,INDEX(Settings!$A$6:$D$15,MATCH($J21,Settings!$A$6:$A$15,0),4),0),0))</f>
        <v/>
      </c>
      <c r="CA21" s="159" t="str">
        <f ca="1">IF($A21="","",IF(OR(ISTEXT($J21),ISTEXT(#REF!)),IF($J21=Settings!$A$15,INDEX(Settings!$A$6:$D$15,MATCH($J21,Settings!$A$6:$A$15,0),4),0),0))</f>
        <v/>
      </c>
      <c r="CB21" s="157" t="str">
        <f ca="1">IF($A21="","",IF(OR(ISTEXT($L21),ISTEXT(#REF!)),IF($L21=Settings!$A$6,INDEX(Settings!$A$6:$D$15,MATCH($L21,Settings!$A$6:$A$15,0),4),0),0))</f>
        <v/>
      </c>
      <c r="CC21" s="158" t="str">
        <f ca="1">IF($A21="","",IF(OR(ISTEXT($L21),ISTEXT(#REF!)),IF($L21=Settings!$A$7,INDEX(Settings!$A$6:$D$15,MATCH($L21,Settings!$A$6:$A$15,0),4),0),0))</f>
        <v/>
      </c>
      <c r="CD21" s="158" t="str">
        <f ca="1">IF($A21="","",IF(OR(ISTEXT($L21),ISTEXT(#REF!)),IF($L21=Settings!$A$8,INDEX(Settings!$A$6:$D$15,MATCH($L21,Settings!$A$6:$A$15,0),4),0),0))</f>
        <v/>
      </c>
      <c r="CE21" s="158" t="str">
        <f ca="1">IF($A21="","",IF(OR(ISTEXT($L21),ISTEXT(#REF!)),IF($L21=Settings!$A$9,INDEX(Settings!$A$6:$D$15,MATCH($L21,Settings!$A$6:$A$15,0),4),0),0))</f>
        <v/>
      </c>
      <c r="CF21" s="158" t="str">
        <f ca="1">IF($A21="","",IF(OR(ISTEXT($L21),ISTEXT(#REF!)),IF($L21=Settings!$A$10,INDEX(Settings!$A$6:$D$15,MATCH($L21,Settings!$A$6:$A$15,0),4),0),0))</f>
        <v/>
      </c>
      <c r="CG21" s="158" t="str">
        <f ca="1">IF($A21="","",IF(OR(ISTEXT($L21),ISTEXT(#REF!)),IF($L21=Settings!$A$11,INDEX(Settings!$A$6:$D$15,MATCH($L21,Settings!$A$6:$A$15,0),4),0),0))</f>
        <v/>
      </c>
      <c r="CH21" s="158" t="str">
        <f ca="1">IF($A21="","",IF(OR(ISTEXT($L21),ISTEXT(#REF!)),IF($L21=Settings!$A$12,INDEX(Settings!$A$6:$D$15,MATCH($L21,Settings!$A$6:$A$15,0),4),0),0))</f>
        <v/>
      </c>
      <c r="CI21" s="158" t="str">
        <f ca="1">IF($A21="","",IF(OR(ISTEXT($L21),ISTEXT(#REF!)),IF($L21=Settings!$A$13,INDEX(Settings!$A$6:$D$15,MATCH($L21,Settings!$A$6:$A$15,0),4),0),0))</f>
        <v/>
      </c>
      <c r="CJ21" s="158" t="str">
        <f ca="1">IF($A21="","",IF(OR(ISTEXT($L21),ISTEXT(#REF!)),IF($L21=Settings!$A$14,INDEX(Settings!$A$6:$D$15,MATCH($L21,Settings!$A$6:$A$15,0),4),0),0))</f>
        <v/>
      </c>
      <c r="CK21" s="159" t="str">
        <f ca="1">IF($A21="","",IF(OR(ISTEXT($L21),ISTEXT(#REF!)),IF($L21=Settings!$A$15,INDEX(Settings!$A$6:$D$15,MATCH($L21,Settings!$A$6:$A$15,0),4),0),0))</f>
        <v/>
      </c>
      <c r="CL21" s="157" t="str">
        <f ca="1">IF($A21="","",IF(OR(ISTEXT($N21),ISTEXT(#REF!)),IF($N21=Settings!$A$6,INDEX(Settings!$A$6:$D$15,MATCH($N21,Settings!$A$6:$A$15,0),4),0),0))</f>
        <v/>
      </c>
      <c r="CM21" s="158" t="str">
        <f ca="1">IF($A21="","",IF(OR(ISTEXT($N21),ISTEXT(#REF!)),IF($N21=Settings!$A$7,INDEX(Settings!$A$6:$D$15,MATCH($N21,Settings!$A$6:$A$15,0),4),0),0))</f>
        <v/>
      </c>
      <c r="CN21" s="158" t="str">
        <f ca="1">IF($A21="","",IF(OR(ISTEXT($N21),ISTEXT(#REF!)),IF($N21=Settings!$A$8,INDEX(Settings!$A$6:$D$15,MATCH($N21,Settings!$A$6:$A$15,0),4),0),0))</f>
        <v/>
      </c>
      <c r="CO21" s="158" t="str">
        <f ca="1">IF($A21="","",IF(OR(ISTEXT($N21),ISTEXT(#REF!)),IF($N21=Settings!$A$9,INDEX(Settings!$A$6:$D$15,MATCH($N21,Settings!$A$6:$A$15,0),4),0),0))</f>
        <v/>
      </c>
      <c r="CP21" s="158" t="str">
        <f ca="1">IF($A21="","",IF(OR(ISTEXT($N21),ISTEXT(#REF!)),IF($N21=Settings!$A$10,INDEX(Settings!$A$6:$D$15,MATCH($N21,Settings!$A$6:$A$15,0),4),0),0))</f>
        <v/>
      </c>
      <c r="CQ21" s="158" t="str">
        <f ca="1">IF($A21="","",IF(OR(ISTEXT($N21),ISTEXT(#REF!)),IF($N21=Settings!$A$11,INDEX(Settings!$A$6:$D$15,MATCH($N21,Settings!$A$6:$A$15,0),4),0),0))</f>
        <v/>
      </c>
      <c r="CR21" s="158" t="str">
        <f ca="1">IF($A21="","",IF(OR(ISTEXT($N21),ISTEXT(#REF!)),IF($N21=Settings!$A$12,INDEX(Settings!$A$6:$D$15,MATCH($N21,Settings!$A$6:$A$15,0),4),0),0))</f>
        <v/>
      </c>
      <c r="CS21" s="158" t="str">
        <f ca="1">IF($A21="","",IF(OR(ISTEXT($N21),ISTEXT(#REF!)),IF($N21=Settings!$A$13,INDEX(Settings!$A$6:$D$15,MATCH($N21,Settings!$A$6:$A$15,0),4),0),0))</f>
        <v/>
      </c>
      <c r="CT21" s="158" t="str">
        <f ca="1">IF($A21="","",IF(OR(ISTEXT($N21),ISTEXT(#REF!)),IF($N21=Settings!$A$14,INDEX(Settings!$A$6:$D$15,MATCH($N21,Settings!$A$6:$A$15,0),4),0),0))</f>
        <v/>
      </c>
      <c r="CU21" s="158" t="str">
        <f ca="1">IF($A21="","",IF(OR(ISTEXT($N21),ISTEXT(#REF!)),IF($N21=Settings!$A$15,INDEX(Settings!$A$6:$D$15,MATCH($N21,Settings!$A$6:$A$15,0),4),0),0))</f>
        <v/>
      </c>
      <c r="CV21" s="160">
        <f t="shared" si="1"/>
        <v>0</v>
      </c>
      <c r="CW21" s="160">
        <f t="shared" si="2"/>
        <v>0</v>
      </c>
      <c r="CX21" s="161">
        <f ca="1">(($CV21+$CW21)*1440)/60-'Employee Register'!$C21</f>
        <v>0</v>
      </c>
      <c r="CY21" s="162">
        <f ca="1">((($CW21)*1440)/60)*'Employee Register'!$E21</f>
        <v>0</v>
      </c>
      <c r="CZ21" s="163">
        <f ca="1">$CX21*'Employee Register'!$F21</f>
        <v>0</v>
      </c>
      <c r="DA21" s="164">
        <f t="shared" si="3"/>
        <v>0</v>
      </c>
      <c r="DB21" s="157">
        <f t="shared" si="5"/>
        <v>0</v>
      </c>
      <c r="DC21" s="159">
        <f ca="1">$DB21*'Employee Register'!$E21</f>
        <v>0</v>
      </c>
      <c r="DD21" s="157">
        <f t="shared" si="6"/>
        <v>0</v>
      </c>
      <c r="DE21" s="159">
        <f ca="1">$DD21*'Employee Register'!$G21</f>
        <v>0</v>
      </c>
      <c r="DF21" s="157">
        <f t="shared" si="7"/>
        <v>0</v>
      </c>
      <c r="DG21" s="159">
        <f ca="1">$DF21*'Employee Register'!$E21</f>
        <v>0</v>
      </c>
      <c r="DH21" s="157">
        <f t="shared" si="8"/>
        <v>0</v>
      </c>
      <c r="DI21" s="159">
        <f ca="1">$DH21*'Employee Register'!$E21</f>
        <v>0</v>
      </c>
      <c r="DJ21" s="157">
        <f t="shared" si="9"/>
        <v>0</v>
      </c>
      <c r="DK21" s="159">
        <f ca="1">$DJ21*'Employee Register'!$E21</f>
        <v>0</v>
      </c>
      <c r="DL21" s="157">
        <f t="shared" si="10"/>
        <v>0</v>
      </c>
      <c r="DM21" s="159">
        <f ca="1">$DL21*'Employee Register'!$E21</f>
        <v>0</v>
      </c>
      <c r="DN21" s="157">
        <f t="shared" si="11"/>
        <v>0</v>
      </c>
      <c r="DO21" s="159">
        <f ca="1">$DN21*'Employee Register'!$E21</f>
        <v>0</v>
      </c>
      <c r="DP21" s="157">
        <f t="shared" si="12"/>
        <v>0</v>
      </c>
      <c r="DQ21" s="159">
        <f ca="1">$DP21*'Employee Register'!$E21</f>
        <v>0</v>
      </c>
      <c r="DR21" s="157">
        <f t="shared" si="13"/>
        <v>0</v>
      </c>
      <c r="DS21" s="159">
        <f ca="1">$DR21*'Employee Register'!$E21</f>
        <v>0</v>
      </c>
      <c r="DT21" s="157">
        <f t="shared" si="14"/>
        <v>0</v>
      </c>
      <c r="DU21" s="159">
        <f ca="1">$DT21*'Employee Register'!$E21</f>
        <v>0</v>
      </c>
      <c r="DV21" s="165">
        <f ca="1">IF('Employee Register'!$B21=0,0,IF(OR(ISBLANK($B21),ISTEXT($B21)),0,IF(VALUE($B21)&gt;=0,1,0)))</f>
        <v>0</v>
      </c>
      <c r="DW21" s="166">
        <f ca="1">IF('Employee Register'!$B21=0,0,IF(OR(ISBLANK($D21),ISTEXT($D21)),0,IF(VALUE($D21)&gt;=0,1,0)))</f>
        <v>0</v>
      </c>
      <c r="DX21" s="166">
        <f ca="1">IF('Employee Register'!$B21=0,0,IF(OR(ISBLANK($F21),ISTEXT($F21)),0,IF(VALUE($F21)&gt;=0,1,0)))</f>
        <v>0</v>
      </c>
      <c r="DY21" s="166">
        <f ca="1">IF('Employee Register'!$B21=0,0,IF(OR(ISBLANK($H21),ISTEXT($H21)),0,IF(VALUE($H21)&gt;=0,1,0)))</f>
        <v>0</v>
      </c>
      <c r="DZ21" s="166">
        <f ca="1">IF('Employee Register'!$B21=0,0,IF(OR(ISBLANK($J21),ISTEXT($J21)),0,IF(VALUE($J21)&gt;=0,1,0)))</f>
        <v>0</v>
      </c>
      <c r="EA21" s="166">
        <f ca="1">IF('Employee Register'!$B21=0,0,IF(OR(ISBLANK($L21),ISTEXT($L21)),0,IF(VALUE($L21)&gt;=0,1,0)))</f>
        <v>0</v>
      </c>
      <c r="EB21" s="167">
        <f ca="1">IF('Employee Register'!$B21=0,0,IF(OR(ISBLANK($N21),ISTEXT($N21)),0,IF(VALUE($N21)&gt;=0,1,0)))</f>
        <v>0</v>
      </c>
    </row>
    <row r="22" spans="1:132">
      <c r="A22" s="71" t="str">
        <f ca="1">IF('Employee Register'!B22=0,"",'Employee Register'!B22)</f>
        <v/>
      </c>
      <c r="B22" s="48"/>
      <c r="C22" s="49"/>
      <c r="D22" s="48"/>
      <c r="E22" s="49"/>
      <c r="F22" s="48"/>
      <c r="G22" s="49"/>
      <c r="H22" s="48"/>
      <c r="I22" s="49"/>
      <c r="J22" s="48"/>
      <c r="K22" s="49"/>
      <c r="L22" s="107"/>
      <c r="M22" s="108"/>
      <c r="N22" s="107"/>
      <c r="O22" s="109"/>
      <c r="P22" s="100">
        <f t="shared" si="4"/>
        <v>0</v>
      </c>
      <c r="Q22" s="101">
        <f t="shared" si="0"/>
        <v>0</v>
      </c>
      <c r="R22" s="69" t="str">
        <f ca="1">IF(ISBLANK('Employee Register'!$B22),"",INDEX('Employee Register'!$A$6:$D$55,MATCH($A22,'Employee Register'!$B$6:$B$55,0),4))</f>
        <v/>
      </c>
      <c r="AC22" s="66">
        <f ca="1">ROUND(($P22*1440)/60,2)-'Employee Register'!$C22</f>
        <v>0</v>
      </c>
      <c r="AD22" s="157" t="str">
        <f ca="1">IF($A22="","",IF(OR(ISTEXT($B22),ISTEXT(#REF!)),IF($B22=Settings!$A$6,INDEX(Settings!$A$6:$D$15,MATCH($B22,Settings!$A$6:$A$15,0),4),0),0))</f>
        <v/>
      </c>
      <c r="AE22" s="158" t="str">
        <f ca="1">IF($A22="","",IF(OR(ISTEXT($B22),ISTEXT(#REF!)),IF($B22=Settings!$A$7,INDEX(Settings!$A$6:$D$15,MATCH($B22,Settings!$A$6:$A$15,0),4),0),0))</f>
        <v/>
      </c>
      <c r="AF22" s="158" t="str">
        <f ca="1">IF($A22="","",IF(OR(ISTEXT($B22),ISTEXT(#REF!)),IF($B22=Settings!$A$8,INDEX(Settings!$A$6:$D$15,MATCH($B22,Settings!$A$6:$A$15,0),4),0),0))</f>
        <v/>
      </c>
      <c r="AG22" s="158" t="str">
        <f ca="1">IF($A22="","",IF(OR(ISTEXT($B22),ISTEXT(#REF!)),IF($B22=Settings!$A$9,INDEX(Settings!$A$6:$D$15,MATCH($B22,Settings!$A$6:$A$15,0),4),0),0))</f>
        <v/>
      </c>
      <c r="AH22" s="158" t="str">
        <f ca="1">IF($A22="","",IF(OR(ISTEXT($B22),ISTEXT(#REF!)),IF($B22=Settings!$A$10,INDEX(Settings!$A$6:$D$15,MATCH($B22,Settings!$A$6:$A$15,0),4),0),0))</f>
        <v/>
      </c>
      <c r="AI22" s="158" t="str">
        <f ca="1">IF($A22="","",IF(OR(ISTEXT($B22),ISTEXT(#REF!)),IF($B22=Settings!$A$11,INDEX(Settings!$A$6:$D$15,MATCH($B22,Settings!$A$6:$A$15,0),4),0),0))</f>
        <v/>
      </c>
      <c r="AJ22" s="158" t="str">
        <f ca="1">IF($A22="","",IF(OR(ISTEXT($B22),ISTEXT(#REF!)),IF($B22=Settings!$A$12,INDEX(Settings!$A$6:$D$15,MATCH($B22,Settings!$A$6:$A$15,0),4),0),0))</f>
        <v/>
      </c>
      <c r="AK22" s="158" t="str">
        <f ca="1">IF($A22="","",IF(OR(ISTEXT($B22),ISTEXT(#REF!)),IF($B22=Settings!$A$13,INDEX(Settings!$A$6:$D$15,MATCH($B22,Settings!$A$6:$A$15,0),4),0),0))</f>
        <v/>
      </c>
      <c r="AL22" s="158" t="str">
        <f ca="1">IF($A22="","",IF(OR(ISTEXT($B22),ISTEXT(#REF!)),IF($B22=Settings!$A$14,INDEX(Settings!$A$6:$D$15,MATCH($B22,Settings!$A$6:$A$15,0),4),0),0))</f>
        <v/>
      </c>
      <c r="AM22" s="159" t="str">
        <f ca="1">IF($A22="","",IF(OR(ISTEXT($B22),ISTEXT(#REF!)),IF($B22=Settings!$A$15,INDEX(Settings!$A$6:$D$15,MATCH($B22,Settings!$A$6:$A$15,0),4),0),0))</f>
        <v/>
      </c>
      <c r="AN22" s="157" t="str">
        <f ca="1">IF($A22="","",IF(OR(ISTEXT($D22),ISTEXT(#REF!)),IF($D22=Settings!$A$6,INDEX(Settings!$A$6:$D$15,MATCH($D22,Settings!$A$6:$A$15,0),4),0),0))</f>
        <v/>
      </c>
      <c r="AO22" s="158" t="str">
        <f ca="1">IF($A22="","",IF(OR(ISTEXT($D22),ISTEXT(#REF!)),IF($D22=Settings!$A$7,INDEX(Settings!$A$6:$D$15,MATCH($D22,Settings!$A$6:$A$15,0),4),0),0))</f>
        <v/>
      </c>
      <c r="AP22" s="158" t="str">
        <f ca="1">IF($A22="","",IF(OR(ISTEXT($D22),ISTEXT(#REF!)),IF($D22=Settings!$A$8,INDEX(Settings!$A$6:$D$15,MATCH($D22,Settings!$A$6:$A$15,0),4),0),0))</f>
        <v/>
      </c>
      <c r="AQ22" s="158" t="str">
        <f ca="1">IF($A22="","",IF(OR(ISTEXT($D22),ISTEXT(#REF!)),IF($D22=Settings!$A$9,INDEX(Settings!$A$6:$D$15,MATCH($D22,Settings!$A$6:$A$15,0),4),0),0))</f>
        <v/>
      </c>
      <c r="AR22" s="158" t="str">
        <f ca="1">IF($A22="","",IF(OR(ISTEXT($D22),ISTEXT(#REF!)),IF($D22=Settings!$A$10,INDEX(Settings!$A$6:$D$15,MATCH($D22,Settings!$A$6:$A$15,0),4),0),0))</f>
        <v/>
      </c>
      <c r="AS22" s="158" t="str">
        <f ca="1">IF($A22="","",IF(OR(ISTEXT($D22),ISTEXT(#REF!)),IF($D22=Settings!$A$11,INDEX(Settings!$A$6:$D$15,MATCH($D22,Settings!$A$6:$A$15,0),4),0),0))</f>
        <v/>
      </c>
      <c r="AT22" s="158" t="str">
        <f ca="1">IF($A22="","",IF(OR(ISTEXT($D22),ISTEXT(#REF!)),IF($D22=Settings!$A$12,INDEX(Settings!$A$6:$D$15,MATCH($D22,Settings!$A$6:$A$15,0),4),0),0))</f>
        <v/>
      </c>
      <c r="AU22" s="158" t="str">
        <f ca="1">IF($A22="","",IF(OR(ISTEXT($D22),ISTEXT(#REF!)),IF($D22=Settings!$A$13,INDEX(Settings!$A$6:$D$15,MATCH($D22,Settings!$A$6:$A$15,0),4),0),0))</f>
        <v/>
      </c>
      <c r="AV22" s="158" t="str">
        <f ca="1">IF($A22="","",IF(OR(ISTEXT($D22),ISTEXT(#REF!)),IF($D22=Settings!$A$14,INDEX(Settings!$A$6:$D$15,MATCH($D22,Settings!$A$6:$A$15,0),4),0),0))</f>
        <v/>
      </c>
      <c r="AW22" s="159" t="str">
        <f ca="1">IF($A22="","",IF(OR(ISTEXT($D22),ISTEXT(#REF!)),IF($D22=Settings!$A$15,INDEX(Settings!$A$6:$D$15,MATCH($D22,Settings!$A$6:$A$15,0),4),0),0))</f>
        <v/>
      </c>
      <c r="AX22" s="157" t="str">
        <f ca="1">IF($A22="","",IF(OR(ISTEXT($F22),ISTEXT(#REF!)),IF($F22=Settings!$A$6,INDEX(Settings!$A$6:$D$15,MATCH($F22,Settings!$A$6:$A$15,0),4),0),0))</f>
        <v/>
      </c>
      <c r="AY22" s="158" t="str">
        <f ca="1">IF($A22="","",IF(OR(ISTEXT($F22),ISTEXT(#REF!)),IF($F22=Settings!$A$7,INDEX(Settings!$A$6:$D$15,MATCH($F22,Settings!$A$6:$A$15,0),4),0),0))</f>
        <v/>
      </c>
      <c r="AZ22" s="158" t="str">
        <f ca="1">IF($A22="","",IF(OR(ISTEXT($F22),ISTEXT(#REF!)),IF($F22=Settings!$A$8,INDEX(Settings!$A$6:$D$15,MATCH($F22,Settings!$A$6:$A$15,0),4),0),0))</f>
        <v/>
      </c>
      <c r="BA22" s="158" t="str">
        <f ca="1">IF($A22="","",IF(OR(ISTEXT($F22),ISTEXT(#REF!)),IF($F22=Settings!$A$9,INDEX(Settings!$A$6:$D$15,MATCH($F22,Settings!$A$6:$A$15,0),4),0),0))</f>
        <v/>
      </c>
      <c r="BB22" s="158" t="str">
        <f ca="1">IF($A22="","",IF(OR(ISTEXT($F22),ISTEXT(#REF!)),IF($F22=Settings!$A$10,INDEX(Settings!$A$6:$D$15,MATCH($F22,Settings!$A$6:$A$15,0),4),0),0))</f>
        <v/>
      </c>
      <c r="BC22" s="158" t="str">
        <f ca="1">IF($A22="","",IF(OR(ISTEXT($F22),ISTEXT(#REF!)),IF($F22=Settings!$A$11,INDEX(Settings!$A$6:$D$15,MATCH($F22,Settings!$A$6:$A$15,0),4),0),0))</f>
        <v/>
      </c>
      <c r="BD22" s="158" t="str">
        <f ca="1">IF($A22="","",IF(OR(ISTEXT($F22),ISTEXT(#REF!)),IF($F22=Settings!$A$12,INDEX(Settings!$A$6:$D$15,MATCH($F22,Settings!$A$6:$A$15,0),4),0),0))</f>
        <v/>
      </c>
      <c r="BE22" s="158" t="str">
        <f ca="1">IF($A22="","",IF(OR(ISTEXT($F22),ISTEXT(#REF!)),IF($F22=Settings!$A$13,INDEX(Settings!$A$6:$D$15,MATCH($F22,Settings!$A$6:$A$15,0),4),0),0))</f>
        <v/>
      </c>
      <c r="BF22" s="158" t="str">
        <f ca="1">IF($A22="","",IF(OR(ISTEXT($F22),ISTEXT(#REF!)),IF($F22=Settings!$A$14,INDEX(Settings!$A$6:$D$15,MATCH($F22,Settings!$A$6:$A$15,0),4),0),0))</f>
        <v/>
      </c>
      <c r="BG22" s="159" t="str">
        <f ca="1">IF($A22="","",IF(OR(ISTEXT($F22),ISTEXT(#REF!)),IF($F22=Settings!$A$15,INDEX(Settings!$A$6:$D$15,MATCH($F22,Settings!$A$6:$A$15,0),4),0),0))</f>
        <v/>
      </c>
      <c r="BH22" s="157" t="str">
        <f ca="1">IF($A22="","",IF(OR(ISTEXT($H22),ISTEXT(#REF!)),IF($H22=Settings!$A$6,INDEX(Settings!$A$6:$D$15,MATCH($H22,Settings!$A$6:$A$15,0),4),0),0))</f>
        <v/>
      </c>
      <c r="BI22" s="158" t="str">
        <f ca="1">IF($A22="","",IF(OR(ISTEXT($H22),ISTEXT(#REF!)),IF($H22=Settings!$A$7,INDEX(Settings!$A$6:$D$15,MATCH($H22,Settings!$A$6:$A$15,0),4),0),0))</f>
        <v/>
      </c>
      <c r="BJ22" s="158" t="str">
        <f ca="1">IF($A22="","",IF(OR(ISTEXT($H22),ISTEXT(#REF!)),IF($H22=Settings!$A$8,INDEX(Settings!$A$6:$D$15,MATCH($H22,Settings!$A$6:$A$15,0),4),0),0))</f>
        <v/>
      </c>
      <c r="BK22" s="158" t="str">
        <f ca="1">IF($A22="","",IF(OR(ISTEXT($H22),ISTEXT(#REF!)),IF($H22=Settings!$A$9,INDEX(Settings!$A$6:$D$15,MATCH($H22,Settings!$A$6:$A$15,0),4),0),0))</f>
        <v/>
      </c>
      <c r="BL22" s="158" t="str">
        <f ca="1">IF($A22="","",IF(OR(ISTEXT($H22),ISTEXT(#REF!)),IF($H22=Settings!$A$10,INDEX(Settings!$A$6:$D$15,MATCH($H22,Settings!$A$6:$A$15,0),4),0),0))</f>
        <v/>
      </c>
      <c r="BM22" s="158" t="str">
        <f ca="1">IF($A22="","",IF(OR(ISTEXT($H22),ISTEXT(#REF!)),IF($H22=Settings!$A$11,INDEX(Settings!$A$6:$D$15,MATCH($H22,Settings!$A$6:$A$15,0),4),0),0))</f>
        <v/>
      </c>
      <c r="BN22" s="158" t="str">
        <f ca="1">IF($A22="","",IF(OR(ISTEXT($H22),ISTEXT(#REF!)),IF($H22=Settings!$A$12,INDEX(Settings!$A$6:$D$15,MATCH($H22,Settings!$A$6:$A$15,0),4),0),0))</f>
        <v/>
      </c>
      <c r="BO22" s="158" t="str">
        <f ca="1">IF($A22="","",IF(OR(ISTEXT($H22),ISTEXT(#REF!)),IF($H22=Settings!$A$13,INDEX(Settings!$A$6:$D$15,MATCH($H22,Settings!$A$6:$A$15,0),4),0),0))</f>
        <v/>
      </c>
      <c r="BP22" s="158" t="str">
        <f ca="1">IF($A22="","",IF(OR(ISTEXT($H22),ISTEXT(#REF!)),IF($H22=Settings!$A$14,INDEX(Settings!$A$6:$D$15,MATCH($H22,Settings!$A$6:$A$15,0),4),0),0))</f>
        <v/>
      </c>
      <c r="BQ22" s="159" t="str">
        <f ca="1">IF($A22="","",IF(OR(ISTEXT($H22),ISTEXT(#REF!)),IF($H22=Settings!$A$15,INDEX(Settings!$A$6:$D$15,MATCH($H22,Settings!$A$6:$A$15,0),4),0),0))</f>
        <v/>
      </c>
      <c r="BR22" s="157" t="str">
        <f ca="1">IF($A22="","",IF(OR(ISTEXT($J22),ISTEXT(#REF!)),IF($J22=Settings!$A$6,INDEX(Settings!$A$6:$D$15,MATCH($J22,Settings!$A$6:$A$15,0),4),0),0))</f>
        <v/>
      </c>
      <c r="BS22" s="158" t="str">
        <f ca="1">IF($A22="","",IF(OR(ISTEXT($J22),ISTEXT(#REF!)),IF($J22=Settings!$A$7,INDEX(Settings!$A$6:$D$15,MATCH($J22,Settings!$A$6:$A$15,0),4),0),0))</f>
        <v/>
      </c>
      <c r="BT22" s="158" t="str">
        <f ca="1">IF($A22="","",IF(OR(ISTEXT($J22),ISTEXT(#REF!)),IF($J22=Settings!$A$8,INDEX(Settings!$A$6:$D$15,MATCH($J22,Settings!$A$6:$A$15,0),4),0),0))</f>
        <v/>
      </c>
      <c r="BU22" s="158" t="str">
        <f ca="1">IF($A22="","",IF(OR(ISTEXT($J22),ISTEXT(#REF!)),IF($J22=Settings!$A$9,INDEX(Settings!$A$6:$D$15,MATCH($J22,Settings!$A$6:$A$15,0),4),0),0))</f>
        <v/>
      </c>
      <c r="BV22" s="158" t="str">
        <f ca="1">IF($A22="","",IF(OR(ISTEXT($J22),ISTEXT(#REF!)),IF($J22=Settings!$A$10,INDEX(Settings!$A$6:$D$15,MATCH($J22,Settings!$A$6:$A$15,0),4),0),0))</f>
        <v/>
      </c>
      <c r="BW22" s="158" t="str">
        <f ca="1">IF($A22="","",IF(OR(ISTEXT($J22),ISTEXT(#REF!)),IF($J22=Settings!$A$11,INDEX(Settings!$A$6:$D$15,MATCH($J22,Settings!$A$6:$A$15,0),4),0),0))</f>
        <v/>
      </c>
      <c r="BX22" s="158" t="str">
        <f ca="1">IF($A22="","",IF(OR(ISTEXT($J22),ISTEXT(#REF!)),IF($J22=Settings!$A$12,INDEX(Settings!$A$6:$D$15,MATCH($J22,Settings!$A$6:$A$15,0),4),0),0))</f>
        <v/>
      </c>
      <c r="BY22" s="158" t="str">
        <f ca="1">IF($A22="","",IF(OR(ISTEXT($J22),ISTEXT(#REF!)),IF($J22=Settings!$A$13,INDEX(Settings!$A$6:$D$15,MATCH($J22,Settings!$A$6:$A$15,0),4),0),0))</f>
        <v/>
      </c>
      <c r="BZ22" s="158" t="str">
        <f ca="1">IF($A22="","",IF(OR(ISTEXT($J22),ISTEXT(#REF!)),IF($J22=Settings!$A$14,INDEX(Settings!$A$6:$D$15,MATCH($J22,Settings!$A$6:$A$15,0),4),0),0))</f>
        <v/>
      </c>
      <c r="CA22" s="159" t="str">
        <f ca="1">IF($A22="","",IF(OR(ISTEXT($J22),ISTEXT(#REF!)),IF($J22=Settings!$A$15,INDEX(Settings!$A$6:$D$15,MATCH($J22,Settings!$A$6:$A$15,0),4),0),0))</f>
        <v/>
      </c>
      <c r="CB22" s="157" t="str">
        <f ca="1">IF($A22="","",IF(OR(ISTEXT($L22),ISTEXT(#REF!)),IF($L22=Settings!$A$6,INDEX(Settings!$A$6:$D$15,MATCH($L22,Settings!$A$6:$A$15,0),4),0),0))</f>
        <v/>
      </c>
      <c r="CC22" s="158" t="str">
        <f ca="1">IF($A22="","",IF(OR(ISTEXT($L22),ISTEXT(#REF!)),IF($L22=Settings!$A$7,INDEX(Settings!$A$6:$D$15,MATCH($L22,Settings!$A$6:$A$15,0),4),0),0))</f>
        <v/>
      </c>
      <c r="CD22" s="158" t="str">
        <f ca="1">IF($A22="","",IF(OR(ISTEXT($L22),ISTEXT(#REF!)),IF($L22=Settings!$A$8,INDEX(Settings!$A$6:$D$15,MATCH($L22,Settings!$A$6:$A$15,0),4),0),0))</f>
        <v/>
      </c>
      <c r="CE22" s="158" t="str">
        <f ca="1">IF($A22="","",IF(OR(ISTEXT($L22),ISTEXT(#REF!)),IF($L22=Settings!$A$9,INDEX(Settings!$A$6:$D$15,MATCH($L22,Settings!$A$6:$A$15,0),4),0),0))</f>
        <v/>
      </c>
      <c r="CF22" s="158" t="str">
        <f ca="1">IF($A22="","",IF(OR(ISTEXT($L22),ISTEXT(#REF!)),IF($L22=Settings!$A$10,INDEX(Settings!$A$6:$D$15,MATCH($L22,Settings!$A$6:$A$15,0),4),0),0))</f>
        <v/>
      </c>
      <c r="CG22" s="158" t="str">
        <f ca="1">IF($A22="","",IF(OR(ISTEXT($L22),ISTEXT(#REF!)),IF($L22=Settings!$A$11,INDEX(Settings!$A$6:$D$15,MATCH($L22,Settings!$A$6:$A$15,0),4),0),0))</f>
        <v/>
      </c>
      <c r="CH22" s="158" t="str">
        <f ca="1">IF($A22="","",IF(OR(ISTEXT($L22),ISTEXT(#REF!)),IF($L22=Settings!$A$12,INDEX(Settings!$A$6:$D$15,MATCH($L22,Settings!$A$6:$A$15,0),4),0),0))</f>
        <v/>
      </c>
      <c r="CI22" s="158" t="str">
        <f ca="1">IF($A22="","",IF(OR(ISTEXT($L22),ISTEXT(#REF!)),IF($L22=Settings!$A$13,INDEX(Settings!$A$6:$D$15,MATCH($L22,Settings!$A$6:$A$15,0),4),0),0))</f>
        <v/>
      </c>
      <c r="CJ22" s="158" t="str">
        <f ca="1">IF($A22="","",IF(OR(ISTEXT($L22),ISTEXT(#REF!)),IF($L22=Settings!$A$14,INDEX(Settings!$A$6:$D$15,MATCH($L22,Settings!$A$6:$A$15,0),4),0),0))</f>
        <v/>
      </c>
      <c r="CK22" s="159" t="str">
        <f ca="1">IF($A22="","",IF(OR(ISTEXT($L22),ISTEXT(#REF!)),IF($L22=Settings!$A$15,INDEX(Settings!$A$6:$D$15,MATCH($L22,Settings!$A$6:$A$15,0),4),0),0))</f>
        <v/>
      </c>
      <c r="CL22" s="157" t="str">
        <f ca="1">IF($A22="","",IF(OR(ISTEXT($N22),ISTEXT(#REF!)),IF($N22=Settings!$A$6,INDEX(Settings!$A$6:$D$15,MATCH($N22,Settings!$A$6:$A$15,0),4),0),0))</f>
        <v/>
      </c>
      <c r="CM22" s="158" t="str">
        <f ca="1">IF($A22="","",IF(OR(ISTEXT($N22),ISTEXT(#REF!)),IF($N22=Settings!$A$7,INDEX(Settings!$A$6:$D$15,MATCH($N22,Settings!$A$6:$A$15,0),4),0),0))</f>
        <v/>
      </c>
      <c r="CN22" s="158" t="str">
        <f ca="1">IF($A22="","",IF(OR(ISTEXT($N22),ISTEXT(#REF!)),IF($N22=Settings!$A$8,INDEX(Settings!$A$6:$D$15,MATCH($N22,Settings!$A$6:$A$15,0),4),0),0))</f>
        <v/>
      </c>
      <c r="CO22" s="158" t="str">
        <f ca="1">IF($A22="","",IF(OR(ISTEXT($N22),ISTEXT(#REF!)),IF($N22=Settings!$A$9,INDEX(Settings!$A$6:$D$15,MATCH($N22,Settings!$A$6:$A$15,0),4),0),0))</f>
        <v/>
      </c>
      <c r="CP22" s="158" t="str">
        <f ca="1">IF($A22="","",IF(OR(ISTEXT($N22),ISTEXT(#REF!)),IF($N22=Settings!$A$10,INDEX(Settings!$A$6:$D$15,MATCH($N22,Settings!$A$6:$A$15,0),4),0),0))</f>
        <v/>
      </c>
      <c r="CQ22" s="158" t="str">
        <f ca="1">IF($A22="","",IF(OR(ISTEXT($N22),ISTEXT(#REF!)),IF($N22=Settings!$A$11,INDEX(Settings!$A$6:$D$15,MATCH($N22,Settings!$A$6:$A$15,0),4),0),0))</f>
        <v/>
      </c>
      <c r="CR22" s="158" t="str">
        <f ca="1">IF($A22="","",IF(OR(ISTEXT($N22),ISTEXT(#REF!)),IF($N22=Settings!$A$12,INDEX(Settings!$A$6:$D$15,MATCH($N22,Settings!$A$6:$A$15,0),4),0),0))</f>
        <v/>
      </c>
      <c r="CS22" s="158" t="str">
        <f ca="1">IF($A22="","",IF(OR(ISTEXT($N22),ISTEXT(#REF!)),IF($N22=Settings!$A$13,INDEX(Settings!$A$6:$D$15,MATCH($N22,Settings!$A$6:$A$15,0),4),0),0))</f>
        <v/>
      </c>
      <c r="CT22" s="158" t="str">
        <f ca="1">IF($A22="","",IF(OR(ISTEXT($N22),ISTEXT(#REF!)),IF($N22=Settings!$A$14,INDEX(Settings!$A$6:$D$15,MATCH($N22,Settings!$A$6:$A$15,0),4),0),0))</f>
        <v/>
      </c>
      <c r="CU22" s="158" t="str">
        <f ca="1">IF($A22="","",IF(OR(ISTEXT($N22),ISTEXT(#REF!)),IF($N22=Settings!$A$15,INDEX(Settings!$A$6:$D$15,MATCH($N22,Settings!$A$6:$A$15,0),4),0),0))</f>
        <v/>
      </c>
      <c r="CV22" s="160">
        <f t="shared" si="1"/>
        <v>0</v>
      </c>
      <c r="CW22" s="160">
        <f t="shared" si="2"/>
        <v>0</v>
      </c>
      <c r="CX22" s="161">
        <f ca="1">(($CV22+$CW22)*1440)/60-'Employee Register'!$C22</f>
        <v>0</v>
      </c>
      <c r="CY22" s="162">
        <f ca="1">((($CW22)*1440)/60)*'Employee Register'!$E22</f>
        <v>0</v>
      </c>
      <c r="CZ22" s="163">
        <f ca="1">$CX22*'Employee Register'!$F22</f>
        <v>0</v>
      </c>
      <c r="DA22" s="164">
        <f t="shared" si="3"/>
        <v>0</v>
      </c>
      <c r="DB22" s="157">
        <f t="shared" si="5"/>
        <v>0</v>
      </c>
      <c r="DC22" s="159">
        <f ca="1">$DB22*'Employee Register'!$E22</f>
        <v>0</v>
      </c>
      <c r="DD22" s="157">
        <f t="shared" si="6"/>
        <v>0</v>
      </c>
      <c r="DE22" s="159">
        <f ca="1">$DD22*'Employee Register'!$G22</f>
        <v>0</v>
      </c>
      <c r="DF22" s="157">
        <f t="shared" si="7"/>
        <v>0</v>
      </c>
      <c r="DG22" s="159">
        <f ca="1">$DF22*'Employee Register'!$E22</f>
        <v>0</v>
      </c>
      <c r="DH22" s="157">
        <f t="shared" si="8"/>
        <v>0</v>
      </c>
      <c r="DI22" s="159">
        <f ca="1">$DH22*'Employee Register'!$E22</f>
        <v>0</v>
      </c>
      <c r="DJ22" s="157">
        <f t="shared" si="9"/>
        <v>0</v>
      </c>
      <c r="DK22" s="159">
        <f ca="1">$DJ22*'Employee Register'!$E22</f>
        <v>0</v>
      </c>
      <c r="DL22" s="157">
        <f t="shared" si="10"/>
        <v>0</v>
      </c>
      <c r="DM22" s="159">
        <f ca="1">$DL22*'Employee Register'!$E22</f>
        <v>0</v>
      </c>
      <c r="DN22" s="157">
        <f t="shared" si="11"/>
        <v>0</v>
      </c>
      <c r="DO22" s="159">
        <f ca="1">$DN22*'Employee Register'!$E22</f>
        <v>0</v>
      </c>
      <c r="DP22" s="157">
        <f t="shared" si="12"/>
        <v>0</v>
      </c>
      <c r="DQ22" s="159">
        <f ca="1">$DP22*'Employee Register'!$E22</f>
        <v>0</v>
      </c>
      <c r="DR22" s="157">
        <f t="shared" si="13"/>
        <v>0</v>
      </c>
      <c r="DS22" s="159">
        <f ca="1">$DR22*'Employee Register'!$E22</f>
        <v>0</v>
      </c>
      <c r="DT22" s="157">
        <f t="shared" si="14"/>
        <v>0</v>
      </c>
      <c r="DU22" s="159">
        <f ca="1">$DT22*'Employee Register'!$E22</f>
        <v>0</v>
      </c>
      <c r="DV22" s="165">
        <f ca="1">IF('Employee Register'!$B22=0,0,IF(OR(ISBLANK($B22),ISTEXT($B22)),0,IF(VALUE($B22)&gt;=0,1,0)))</f>
        <v>0</v>
      </c>
      <c r="DW22" s="166">
        <f ca="1">IF('Employee Register'!$B22=0,0,IF(OR(ISBLANK($D22),ISTEXT($D22)),0,IF(VALUE($D22)&gt;=0,1,0)))</f>
        <v>0</v>
      </c>
      <c r="DX22" s="166">
        <f ca="1">IF('Employee Register'!$B22=0,0,IF(OR(ISBLANK($F22),ISTEXT($F22)),0,IF(VALUE($F22)&gt;=0,1,0)))</f>
        <v>0</v>
      </c>
      <c r="DY22" s="166">
        <f ca="1">IF('Employee Register'!$B22=0,0,IF(OR(ISBLANK($H22),ISTEXT($H22)),0,IF(VALUE($H22)&gt;=0,1,0)))</f>
        <v>0</v>
      </c>
      <c r="DZ22" s="166">
        <f ca="1">IF('Employee Register'!$B22=0,0,IF(OR(ISBLANK($J22),ISTEXT($J22)),0,IF(VALUE($J22)&gt;=0,1,0)))</f>
        <v>0</v>
      </c>
      <c r="EA22" s="166">
        <f ca="1">IF('Employee Register'!$B22=0,0,IF(OR(ISBLANK($L22),ISTEXT($L22)),0,IF(VALUE($L22)&gt;=0,1,0)))</f>
        <v>0</v>
      </c>
      <c r="EB22" s="167">
        <f ca="1">IF('Employee Register'!$B22=0,0,IF(OR(ISBLANK($N22),ISTEXT($N22)),0,IF(VALUE($N22)&gt;=0,1,0)))</f>
        <v>0</v>
      </c>
    </row>
    <row r="23" spans="1:132">
      <c r="A23" s="71" t="str">
        <f ca="1">IF('Employee Register'!B23=0,"",'Employee Register'!B23)</f>
        <v/>
      </c>
      <c r="B23" s="48"/>
      <c r="C23" s="49"/>
      <c r="D23" s="48"/>
      <c r="E23" s="49"/>
      <c r="F23" s="48"/>
      <c r="G23" s="49"/>
      <c r="H23" s="48"/>
      <c r="I23" s="49"/>
      <c r="J23" s="48"/>
      <c r="K23" s="49"/>
      <c r="L23" s="107"/>
      <c r="M23" s="108"/>
      <c r="N23" s="107"/>
      <c r="O23" s="109"/>
      <c r="P23" s="100">
        <f t="shared" si="4"/>
        <v>0</v>
      </c>
      <c r="Q23" s="101">
        <f t="shared" si="0"/>
        <v>0</v>
      </c>
      <c r="R23" s="69" t="str">
        <f ca="1">IF(ISBLANK('Employee Register'!$B23),"",INDEX('Employee Register'!$A$6:$D$55,MATCH($A23,'Employee Register'!$B$6:$B$55,0),4))</f>
        <v/>
      </c>
      <c r="AC23" s="66">
        <f ca="1">ROUND(($P23*1440)/60,2)-'Employee Register'!$C23</f>
        <v>0</v>
      </c>
      <c r="AD23" s="157" t="str">
        <f ca="1">IF($A23="","",IF(OR(ISTEXT($B23),ISTEXT(#REF!)),IF($B23=Settings!$A$6,INDEX(Settings!$A$6:$D$15,MATCH($B23,Settings!$A$6:$A$15,0),4),0),0))</f>
        <v/>
      </c>
      <c r="AE23" s="158" t="str">
        <f ca="1">IF($A23="","",IF(OR(ISTEXT($B23),ISTEXT(#REF!)),IF($B23=Settings!$A$7,INDEX(Settings!$A$6:$D$15,MATCH($B23,Settings!$A$6:$A$15,0),4),0),0))</f>
        <v/>
      </c>
      <c r="AF23" s="158" t="str">
        <f ca="1">IF($A23="","",IF(OR(ISTEXT($B23),ISTEXT(#REF!)),IF($B23=Settings!$A$8,INDEX(Settings!$A$6:$D$15,MATCH($B23,Settings!$A$6:$A$15,0),4),0),0))</f>
        <v/>
      </c>
      <c r="AG23" s="158" t="str">
        <f ca="1">IF($A23="","",IF(OR(ISTEXT($B23),ISTEXT(#REF!)),IF($B23=Settings!$A$9,INDEX(Settings!$A$6:$D$15,MATCH($B23,Settings!$A$6:$A$15,0),4),0),0))</f>
        <v/>
      </c>
      <c r="AH23" s="158" t="str">
        <f ca="1">IF($A23="","",IF(OR(ISTEXT($B23),ISTEXT(#REF!)),IF($B23=Settings!$A$10,INDEX(Settings!$A$6:$D$15,MATCH($B23,Settings!$A$6:$A$15,0),4),0),0))</f>
        <v/>
      </c>
      <c r="AI23" s="158" t="str">
        <f ca="1">IF($A23="","",IF(OR(ISTEXT($B23),ISTEXT(#REF!)),IF($B23=Settings!$A$11,INDEX(Settings!$A$6:$D$15,MATCH($B23,Settings!$A$6:$A$15,0),4),0),0))</f>
        <v/>
      </c>
      <c r="AJ23" s="158" t="str">
        <f ca="1">IF($A23="","",IF(OR(ISTEXT($B23),ISTEXT(#REF!)),IF($B23=Settings!$A$12,INDEX(Settings!$A$6:$D$15,MATCH($B23,Settings!$A$6:$A$15,0),4),0),0))</f>
        <v/>
      </c>
      <c r="AK23" s="158" t="str">
        <f ca="1">IF($A23="","",IF(OR(ISTEXT($B23),ISTEXT(#REF!)),IF($B23=Settings!$A$13,INDEX(Settings!$A$6:$D$15,MATCH($B23,Settings!$A$6:$A$15,0),4),0),0))</f>
        <v/>
      </c>
      <c r="AL23" s="158" t="str">
        <f ca="1">IF($A23="","",IF(OR(ISTEXT($B23),ISTEXT(#REF!)),IF($B23=Settings!$A$14,INDEX(Settings!$A$6:$D$15,MATCH($B23,Settings!$A$6:$A$15,0),4),0),0))</f>
        <v/>
      </c>
      <c r="AM23" s="159" t="str">
        <f ca="1">IF($A23="","",IF(OR(ISTEXT($B23),ISTEXT(#REF!)),IF($B23=Settings!$A$15,INDEX(Settings!$A$6:$D$15,MATCH($B23,Settings!$A$6:$A$15,0),4),0),0))</f>
        <v/>
      </c>
      <c r="AN23" s="157" t="str">
        <f ca="1">IF($A23="","",IF(OR(ISTEXT($D23),ISTEXT(#REF!)),IF($D23=Settings!$A$6,INDEX(Settings!$A$6:$D$15,MATCH($D23,Settings!$A$6:$A$15,0),4),0),0))</f>
        <v/>
      </c>
      <c r="AO23" s="158" t="str">
        <f ca="1">IF($A23="","",IF(OR(ISTEXT($D23),ISTEXT(#REF!)),IF($D23=Settings!$A$7,INDEX(Settings!$A$6:$D$15,MATCH($D23,Settings!$A$6:$A$15,0),4),0),0))</f>
        <v/>
      </c>
      <c r="AP23" s="158" t="str">
        <f ca="1">IF($A23="","",IF(OR(ISTEXT($D23),ISTEXT(#REF!)),IF($D23=Settings!$A$8,INDEX(Settings!$A$6:$D$15,MATCH($D23,Settings!$A$6:$A$15,0),4),0),0))</f>
        <v/>
      </c>
      <c r="AQ23" s="158" t="str">
        <f ca="1">IF($A23="","",IF(OR(ISTEXT($D23),ISTEXT(#REF!)),IF($D23=Settings!$A$9,INDEX(Settings!$A$6:$D$15,MATCH($D23,Settings!$A$6:$A$15,0),4),0),0))</f>
        <v/>
      </c>
      <c r="AR23" s="158" t="str">
        <f ca="1">IF($A23="","",IF(OR(ISTEXT($D23),ISTEXT(#REF!)),IF($D23=Settings!$A$10,INDEX(Settings!$A$6:$D$15,MATCH($D23,Settings!$A$6:$A$15,0),4),0),0))</f>
        <v/>
      </c>
      <c r="AS23" s="158" t="str">
        <f ca="1">IF($A23="","",IF(OR(ISTEXT($D23),ISTEXT(#REF!)),IF($D23=Settings!$A$11,INDEX(Settings!$A$6:$D$15,MATCH($D23,Settings!$A$6:$A$15,0),4),0),0))</f>
        <v/>
      </c>
      <c r="AT23" s="158" t="str">
        <f ca="1">IF($A23="","",IF(OR(ISTEXT($D23),ISTEXT(#REF!)),IF($D23=Settings!$A$12,INDEX(Settings!$A$6:$D$15,MATCH($D23,Settings!$A$6:$A$15,0),4),0),0))</f>
        <v/>
      </c>
      <c r="AU23" s="158" t="str">
        <f ca="1">IF($A23="","",IF(OR(ISTEXT($D23),ISTEXT(#REF!)),IF($D23=Settings!$A$13,INDEX(Settings!$A$6:$D$15,MATCH($D23,Settings!$A$6:$A$15,0),4),0),0))</f>
        <v/>
      </c>
      <c r="AV23" s="158" t="str">
        <f ca="1">IF($A23="","",IF(OR(ISTEXT($D23),ISTEXT(#REF!)),IF($D23=Settings!$A$14,INDEX(Settings!$A$6:$D$15,MATCH($D23,Settings!$A$6:$A$15,0),4),0),0))</f>
        <v/>
      </c>
      <c r="AW23" s="159" t="str">
        <f ca="1">IF($A23="","",IF(OR(ISTEXT($D23),ISTEXT(#REF!)),IF($D23=Settings!$A$15,INDEX(Settings!$A$6:$D$15,MATCH($D23,Settings!$A$6:$A$15,0),4),0),0))</f>
        <v/>
      </c>
      <c r="AX23" s="157" t="str">
        <f ca="1">IF($A23="","",IF(OR(ISTEXT($F23),ISTEXT(#REF!)),IF($F23=Settings!$A$6,INDEX(Settings!$A$6:$D$15,MATCH($F23,Settings!$A$6:$A$15,0),4),0),0))</f>
        <v/>
      </c>
      <c r="AY23" s="158" t="str">
        <f ca="1">IF($A23="","",IF(OR(ISTEXT($F23),ISTEXT(#REF!)),IF($F23=Settings!$A$7,INDEX(Settings!$A$6:$D$15,MATCH($F23,Settings!$A$6:$A$15,0),4),0),0))</f>
        <v/>
      </c>
      <c r="AZ23" s="158" t="str">
        <f ca="1">IF($A23="","",IF(OR(ISTEXT($F23),ISTEXT(#REF!)),IF($F23=Settings!$A$8,INDEX(Settings!$A$6:$D$15,MATCH($F23,Settings!$A$6:$A$15,0),4),0),0))</f>
        <v/>
      </c>
      <c r="BA23" s="158" t="str">
        <f ca="1">IF($A23="","",IF(OR(ISTEXT($F23),ISTEXT(#REF!)),IF($F23=Settings!$A$9,INDEX(Settings!$A$6:$D$15,MATCH($F23,Settings!$A$6:$A$15,0),4),0),0))</f>
        <v/>
      </c>
      <c r="BB23" s="158" t="str">
        <f ca="1">IF($A23="","",IF(OR(ISTEXT($F23),ISTEXT(#REF!)),IF($F23=Settings!$A$10,INDEX(Settings!$A$6:$D$15,MATCH($F23,Settings!$A$6:$A$15,0),4),0),0))</f>
        <v/>
      </c>
      <c r="BC23" s="158" t="str">
        <f ca="1">IF($A23="","",IF(OR(ISTEXT($F23),ISTEXT(#REF!)),IF($F23=Settings!$A$11,INDEX(Settings!$A$6:$D$15,MATCH($F23,Settings!$A$6:$A$15,0),4),0),0))</f>
        <v/>
      </c>
      <c r="BD23" s="158" t="str">
        <f ca="1">IF($A23="","",IF(OR(ISTEXT($F23),ISTEXT(#REF!)),IF($F23=Settings!$A$12,INDEX(Settings!$A$6:$D$15,MATCH($F23,Settings!$A$6:$A$15,0),4),0),0))</f>
        <v/>
      </c>
      <c r="BE23" s="158" t="str">
        <f ca="1">IF($A23="","",IF(OR(ISTEXT($F23),ISTEXT(#REF!)),IF($F23=Settings!$A$13,INDEX(Settings!$A$6:$D$15,MATCH($F23,Settings!$A$6:$A$15,0),4),0),0))</f>
        <v/>
      </c>
      <c r="BF23" s="158" t="str">
        <f ca="1">IF($A23="","",IF(OR(ISTEXT($F23),ISTEXT(#REF!)),IF($F23=Settings!$A$14,INDEX(Settings!$A$6:$D$15,MATCH($F23,Settings!$A$6:$A$15,0),4),0),0))</f>
        <v/>
      </c>
      <c r="BG23" s="159" t="str">
        <f ca="1">IF($A23="","",IF(OR(ISTEXT($F23),ISTEXT(#REF!)),IF($F23=Settings!$A$15,INDEX(Settings!$A$6:$D$15,MATCH($F23,Settings!$A$6:$A$15,0),4),0),0))</f>
        <v/>
      </c>
      <c r="BH23" s="157" t="str">
        <f ca="1">IF($A23="","",IF(OR(ISTEXT($H23),ISTEXT(#REF!)),IF($H23=Settings!$A$6,INDEX(Settings!$A$6:$D$15,MATCH($H23,Settings!$A$6:$A$15,0),4),0),0))</f>
        <v/>
      </c>
      <c r="BI23" s="158" t="str">
        <f ca="1">IF($A23="","",IF(OR(ISTEXT($H23),ISTEXT(#REF!)),IF($H23=Settings!$A$7,INDEX(Settings!$A$6:$D$15,MATCH($H23,Settings!$A$6:$A$15,0),4),0),0))</f>
        <v/>
      </c>
      <c r="BJ23" s="158" t="str">
        <f ca="1">IF($A23="","",IF(OR(ISTEXT($H23),ISTEXT(#REF!)),IF($H23=Settings!$A$8,INDEX(Settings!$A$6:$D$15,MATCH($H23,Settings!$A$6:$A$15,0),4),0),0))</f>
        <v/>
      </c>
      <c r="BK23" s="158" t="str">
        <f ca="1">IF($A23="","",IF(OR(ISTEXT($H23),ISTEXT(#REF!)),IF($H23=Settings!$A$9,INDEX(Settings!$A$6:$D$15,MATCH($H23,Settings!$A$6:$A$15,0),4),0),0))</f>
        <v/>
      </c>
      <c r="BL23" s="158" t="str">
        <f ca="1">IF($A23="","",IF(OR(ISTEXT($H23),ISTEXT(#REF!)),IF($H23=Settings!$A$10,INDEX(Settings!$A$6:$D$15,MATCH($H23,Settings!$A$6:$A$15,0),4),0),0))</f>
        <v/>
      </c>
      <c r="BM23" s="158" t="str">
        <f ca="1">IF($A23="","",IF(OR(ISTEXT($H23),ISTEXT(#REF!)),IF($H23=Settings!$A$11,INDEX(Settings!$A$6:$D$15,MATCH($H23,Settings!$A$6:$A$15,0),4),0),0))</f>
        <v/>
      </c>
      <c r="BN23" s="158" t="str">
        <f ca="1">IF($A23="","",IF(OR(ISTEXT($H23),ISTEXT(#REF!)),IF($H23=Settings!$A$12,INDEX(Settings!$A$6:$D$15,MATCH($H23,Settings!$A$6:$A$15,0),4),0),0))</f>
        <v/>
      </c>
      <c r="BO23" s="158" t="str">
        <f ca="1">IF($A23="","",IF(OR(ISTEXT($H23),ISTEXT(#REF!)),IF($H23=Settings!$A$13,INDEX(Settings!$A$6:$D$15,MATCH($H23,Settings!$A$6:$A$15,0),4),0),0))</f>
        <v/>
      </c>
      <c r="BP23" s="158" t="str">
        <f ca="1">IF($A23="","",IF(OR(ISTEXT($H23),ISTEXT(#REF!)),IF($H23=Settings!$A$14,INDEX(Settings!$A$6:$D$15,MATCH($H23,Settings!$A$6:$A$15,0),4),0),0))</f>
        <v/>
      </c>
      <c r="BQ23" s="159" t="str">
        <f ca="1">IF($A23="","",IF(OR(ISTEXT($H23),ISTEXT(#REF!)),IF($H23=Settings!$A$15,INDEX(Settings!$A$6:$D$15,MATCH($H23,Settings!$A$6:$A$15,0),4),0),0))</f>
        <v/>
      </c>
      <c r="BR23" s="157" t="str">
        <f ca="1">IF($A23="","",IF(OR(ISTEXT($J23),ISTEXT(#REF!)),IF($J23=Settings!$A$6,INDEX(Settings!$A$6:$D$15,MATCH($J23,Settings!$A$6:$A$15,0),4),0),0))</f>
        <v/>
      </c>
      <c r="BS23" s="158" t="str">
        <f ca="1">IF($A23="","",IF(OR(ISTEXT($J23),ISTEXT(#REF!)),IF($J23=Settings!$A$7,INDEX(Settings!$A$6:$D$15,MATCH($J23,Settings!$A$6:$A$15,0),4),0),0))</f>
        <v/>
      </c>
      <c r="BT23" s="158" t="str">
        <f ca="1">IF($A23="","",IF(OR(ISTEXT($J23),ISTEXT(#REF!)),IF($J23=Settings!$A$8,INDEX(Settings!$A$6:$D$15,MATCH($J23,Settings!$A$6:$A$15,0),4),0),0))</f>
        <v/>
      </c>
      <c r="BU23" s="158" t="str">
        <f ca="1">IF($A23="","",IF(OR(ISTEXT($J23),ISTEXT(#REF!)),IF($J23=Settings!$A$9,INDEX(Settings!$A$6:$D$15,MATCH($J23,Settings!$A$6:$A$15,0),4),0),0))</f>
        <v/>
      </c>
      <c r="BV23" s="158" t="str">
        <f ca="1">IF($A23="","",IF(OR(ISTEXT($J23),ISTEXT(#REF!)),IF($J23=Settings!$A$10,INDEX(Settings!$A$6:$D$15,MATCH($J23,Settings!$A$6:$A$15,0),4),0),0))</f>
        <v/>
      </c>
      <c r="BW23" s="158" t="str">
        <f ca="1">IF($A23="","",IF(OR(ISTEXT($J23),ISTEXT(#REF!)),IF($J23=Settings!$A$11,INDEX(Settings!$A$6:$D$15,MATCH($J23,Settings!$A$6:$A$15,0),4),0),0))</f>
        <v/>
      </c>
      <c r="BX23" s="158" t="str">
        <f ca="1">IF($A23="","",IF(OR(ISTEXT($J23),ISTEXT(#REF!)),IF($J23=Settings!$A$12,INDEX(Settings!$A$6:$D$15,MATCH($J23,Settings!$A$6:$A$15,0),4),0),0))</f>
        <v/>
      </c>
      <c r="BY23" s="158" t="str">
        <f ca="1">IF($A23="","",IF(OR(ISTEXT($J23),ISTEXT(#REF!)),IF($J23=Settings!$A$13,INDEX(Settings!$A$6:$D$15,MATCH($J23,Settings!$A$6:$A$15,0),4),0),0))</f>
        <v/>
      </c>
      <c r="BZ23" s="158" t="str">
        <f ca="1">IF($A23="","",IF(OR(ISTEXT($J23),ISTEXT(#REF!)),IF($J23=Settings!$A$14,INDEX(Settings!$A$6:$D$15,MATCH($J23,Settings!$A$6:$A$15,0),4),0),0))</f>
        <v/>
      </c>
      <c r="CA23" s="159" t="str">
        <f ca="1">IF($A23="","",IF(OR(ISTEXT($J23),ISTEXT(#REF!)),IF($J23=Settings!$A$15,INDEX(Settings!$A$6:$D$15,MATCH($J23,Settings!$A$6:$A$15,0),4),0),0))</f>
        <v/>
      </c>
      <c r="CB23" s="157" t="str">
        <f ca="1">IF($A23="","",IF(OR(ISTEXT($L23),ISTEXT(#REF!)),IF($L23=Settings!$A$6,INDEX(Settings!$A$6:$D$15,MATCH($L23,Settings!$A$6:$A$15,0),4),0),0))</f>
        <v/>
      </c>
      <c r="CC23" s="158" t="str">
        <f ca="1">IF($A23="","",IF(OR(ISTEXT($L23),ISTEXT(#REF!)),IF($L23=Settings!$A$7,INDEX(Settings!$A$6:$D$15,MATCH($L23,Settings!$A$6:$A$15,0),4),0),0))</f>
        <v/>
      </c>
      <c r="CD23" s="158" t="str">
        <f ca="1">IF($A23="","",IF(OR(ISTEXT($L23),ISTEXT(#REF!)),IF($L23=Settings!$A$8,INDEX(Settings!$A$6:$D$15,MATCH($L23,Settings!$A$6:$A$15,0),4),0),0))</f>
        <v/>
      </c>
      <c r="CE23" s="158" t="str">
        <f ca="1">IF($A23="","",IF(OR(ISTEXT($L23),ISTEXT(#REF!)),IF($L23=Settings!$A$9,INDEX(Settings!$A$6:$D$15,MATCH($L23,Settings!$A$6:$A$15,0),4),0),0))</f>
        <v/>
      </c>
      <c r="CF23" s="158" t="str">
        <f ca="1">IF($A23="","",IF(OR(ISTEXT($L23),ISTEXT(#REF!)),IF($L23=Settings!$A$10,INDEX(Settings!$A$6:$D$15,MATCH($L23,Settings!$A$6:$A$15,0),4),0),0))</f>
        <v/>
      </c>
      <c r="CG23" s="158" t="str">
        <f ca="1">IF($A23="","",IF(OR(ISTEXT($L23),ISTEXT(#REF!)),IF($L23=Settings!$A$11,INDEX(Settings!$A$6:$D$15,MATCH($L23,Settings!$A$6:$A$15,0),4),0),0))</f>
        <v/>
      </c>
      <c r="CH23" s="158" t="str">
        <f ca="1">IF($A23="","",IF(OR(ISTEXT($L23),ISTEXT(#REF!)),IF($L23=Settings!$A$12,INDEX(Settings!$A$6:$D$15,MATCH($L23,Settings!$A$6:$A$15,0),4),0),0))</f>
        <v/>
      </c>
      <c r="CI23" s="158" t="str">
        <f ca="1">IF($A23="","",IF(OR(ISTEXT($L23),ISTEXT(#REF!)),IF($L23=Settings!$A$13,INDEX(Settings!$A$6:$D$15,MATCH($L23,Settings!$A$6:$A$15,0),4),0),0))</f>
        <v/>
      </c>
      <c r="CJ23" s="158" t="str">
        <f ca="1">IF($A23="","",IF(OR(ISTEXT($L23),ISTEXT(#REF!)),IF($L23=Settings!$A$14,INDEX(Settings!$A$6:$D$15,MATCH($L23,Settings!$A$6:$A$15,0),4),0),0))</f>
        <v/>
      </c>
      <c r="CK23" s="159" t="str">
        <f ca="1">IF($A23="","",IF(OR(ISTEXT($L23),ISTEXT(#REF!)),IF($L23=Settings!$A$15,INDEX(Settings!$A$6:$D$15,MATCH($L23,Settings!$A$6:$A$15,0),4),0),0))</f>
        <v/>
      </c>
      <c r="CL23" s="157" t="str">
        <f ca="1">IF($A23="","",IF(OR(ISTEXT($N23),ISTEXT(#REF!)),IF($N23=Settings!$A$6,INDEX(Settings!$A$6:$D$15,MATCH($N23,Settings!$A$6:$A$15,0),4),0),0))</f>
        <v/>
      </c>
      <c r="CM23" s="158" t="str">
        <f ca="1">IF($A23="","",IF(OR(ISTEXT($N23),ISTEXT(#REF!)),IF($N23=Settings!$A$7,INDEX(Settings!$A$6:$D$15,MATCH($N23,Settings!$A$6:$A$15,0),4),0),0))</f>
        <v/>
      </c>
      <c r="CN23" s="158" t="str">
        <f ca="1">IF($A23="","",IF(OR(ISTEXT($N23),ISTEXT(#REF!)),IF($N23=Settings!$A$8,INDEX(Settings!$A$6:$D$15,MATCH($N23,Settings!$A$6:$A$15,0),4),0),0))</f>
        <v/>
      </c>
      <c r="CO23" s="158" t="str">
        <f ca="1">IF($A23="","",IF(OR(ISTEXT($N23),ISTEXT(#REF!)),IF($N23=Settings!$A$9,INDEX(Settings!$A$6:$D$15,MATCH($N23,Settings!$A$6:$A$15,0),4),0),0))</f>
        <v/>
      </c>
      <c r="CP23" s="158" t="str">
        <f ca="1">IF($A23="","",IF(OR(ISTEXT($N23),ISTEXT(#REF!)),IF($N23=Settings!$A$10,INDEX(Settings!$A$6:$D$15,MATCH($N23,Settings!$A$6:$A$15,0),4),0),0))</f>
        <v/>
      </c>
      <c r="CQ23" s="158" t="str">
        <f ca="1">IF($A23="","",IF(OR(ISTEXT($N23),ISTEXT(#REF!)),IF($N23=Settings!$A$11,INDEX(Settings!$A$6:$D$15,MATCH($N23,Settings!$A$6:$A$15,0),4),0),0))</f>
        <v/>
      </c>
      <c r="CR23" s="158" t="str">
        <f ca="1">IF($A23="","",IF(OR(ISTEXT($N23),ISTEXT(#REF!)),IF($N23=Settings!$A$12,INDEX(Settings!$A$6:$D$15,MATCH($N23,Settings!$A$6:$A$15,0),4),0),0))</f>
        <v/>
      </c>
      <c r="CS23" s="158" t="str">
        <f ca="1">IF($A23="","",IF(OR(ISTEXT($N23),ISTEXT(#REF!)),IF($N23=Settings!$A$13,INDEX(Settings!$A$6:$D$15,MATCH($N23,Settings!$A$6:$A$15,0),4),0),0))</f>
        <v/>
      </c>
      <c r="CT23" s="158" t="str">
        <f ca="1">IF($A23="","",IF(OR(ISTEXT($N23),ISTEXT(#REF!)),IF($N23=Settings!$A$14,INDEX(Settings!$A$6:$D$15,MATCH($N23,Settings!$A$6:$A$15,0),4),0),0))</f>
        <v/>
      </c>
      <c r="CU23" s="158" t="str">
        <f ca="1">IF($A23="","",IF(OR(ISTEXT($N23),ISTEXT(#REF!)),IF($N23=Settings!$A$15,INDEX(Settings!$A$6:$D$15,MATCH($N23,Settings!$A$6:$A$15,0),4),0),0))</f>
        <v/>
      </c>
      <c r="CV23" s="160">
        <f t="shared" si="1"/>
        <v>0</v>
      </c>
      <c r="CW23" s="160">
        <f t="shared" si="2"/>
        <v>0</v>
      </c>
      <c r="CX23" s="161">
        <f ca="1">(($CV23+$CW23)*1440)/60-'Employee Register'!$C23</f>
        <v>0</v>
      </c>
      <c r="CY23" s="162">
        <f ca="1">((($CW23)*1440)/60)*'Employee Register'!$E23</f>
        <v>0</v>
      </c>
      <c r="CZ23" s="163">
        <f ca="1">$CX23*'Employee Register'!$F23</f>
        <v>0</v>
      </c>
      <c r="DA23" s="164">
        <f t="shared" si="3"/>
        <v>0</v>
      </c>
      <c r="DB23" s="157">
        <f t="shared" si="5"/>
        <v>0</v>
      </c>
      <c r="DC23" s="159">
        <f ca="1">$DB23*'Employee Register'!$E23</f>
        <v>0</v>
      </c>
      <c r="DD23" s="157">
        <f t="shared" si="6"/>
        <v>0</v>
      </c>
      <c r="DE23" s="159">
        <f ca="1">$DD23*'Employee Register'!$G23</f>
        <v>0</v>
      </c>
      <c r="DF23" s="157">
        <f t="shared" si="7"/>
        <v>0</v>
      </c>
      <c r="DG23" s="159">
        <f ca="1">$DF23*'Employee Register'!$E23</f>
        <v>0</v>
      </c>
      <c r="DH23" s="157">
        <f t="shared" si="8"/>
        <v>0</v>
      </c>
      <c r="DI23" s="159">
        <f ca="1">$DH23*'Employee Register'!$E23</f>
        <v>0</v>
      </c>
      <c r="DJ23" s="157">
        <f t="shared" si="9"/>
        <v>0</v>
      </c>
      <c r="DK23" s="159">
        <f ca="1">$DJ23*'Employee Register'!$E23</f>
        <v>0</v>
      </c>
      <c r="DL23" s="157">
        <f t="shared" si="10"/>
        <v>0</v>
      </c>
      <c r="DM23" s="159">
        <f ca="1">$DL23*'Employee Register'!$E23</f>
        <v>0</v>
      </c>
      <c r="DN23" s="157">
        <f t="shared" si="11"/>
        <v>0</v>
      </c>
      <c r="DO23" s="159">
        <f ca="1">$DN23*'Employee Register'!$E23</f>
        <v>0</v>
      </c>
      <c r="DP23" s="157">
        <f t="shared" si="12"/>
        <v>0</v>
      </c>
      <c r="DQ23" s="159">
        <f ca="1">$DP23*'Employee Register'!$E23</f>
        <v>0</v>
      </c>
      <c r="DR23" s="157">
        <f t="shared" si="13"/>
        <v>0</v>
      </c>
      <c r="DS23" s="159">
        <f ca="1">$DR23*'Employee Register'!$E23</f>
        <v>0</v>
      </c>
      <c r="DT23" s="157">
        <f t="shared" si="14"/>
        <v>0</v>
      </c>
      <c r="DU23" s="159">
        <f ca="1">$DT23*'Employee Register'!$E23</f>
        <v>0</v>
      </c>
      <c r="DV23" s="165">
        <f ca="1">IF('Employee Register'!$B23=0,0,IF(OR(ISBLANK($B23),ISTEXT($B23)),0,IF(VALUE($B23)&gt;=0,1,0)))</f>
        <v>0</v>
      </c>
      <c r="DW23" s="166">
        <f ca="1">IF('Employee Register'!$B23=0,0,IF(OR(ISBLANK($D23),ISTEXT($D23)),0,IF(VALUE($D23)&gt;=0,1,0)))</f>
        <v>0</v>
      </c>
      <c r="DX23" s="166">
        <f ca="1">IF('Employee Register'!$B23=0,0,IF(OR(ISBLANK($F23),ISTEXT($F23)),0,IF(VALUE($F23)&gt;=0,1,0)))</f>
        <v>0</v>
      </c>
      <c r="DY23" s="166">
        <f ca="1">IF('Employee Register'!$B23=0,0,IF(OR(ISBLANK($H23),ISTEXT($H23)),0,IF(VALUE($H23)&gt;=0,1,0)))</f>
        <v>0</v>
      </c>
      <c r="DZ23" s="166">
        <f ca="1">IF('Employee Register'!$B23=0,0,IF(OR(ISBLANK($J23),ISTEXT($J23)),0,IF(VALUE($J23)&gt;=0,1,0)))</f>
        <v>0</v>
      </c>
      <c r="EA23" s="166">
        <f ca="1">IF('Employee Register'!$B23=0,0,IF(OR(ISBLANK($L23),ISTEXT($L23)),0,IF(VALUE($L23)&gt;=0,1,0)))</f>
        <v>0</v>
      </c>
      <c r="EB23" s="167">
        <f ca="1">IF('Employee Register'!$B23=0,0,IF(OR(ISBLANK($N23),ISTEXT($N23)),0,IF(VALUE($N23)&gt;=0,1,0)))</f>
        <v>0</v>
      </c>
    </row>
    <row r="24" spans="1:132">
      <c r="A24" s="71" t="str">
        <f ca="1">IF('Employee Register'!B24=0,"",'Employee Register'!B24)</f>
        <v/>
      </c>
      <c r="B24" s="48"/>
      <c r="C24" s="49"/>
      <c r="D24" s="48"/>
      <c r="E24" s="49"/>
      <c r="F24" s="48"/>
      <c r="G24" s="49"/>
      <c r="H24" s="48"/>
      <c r="I24" s="49"/>
      <c r="J24" s="48"/>
      <c r="K24" s="49"/>
      <c r="L24" s="107"/>
      <c r="M24" s="108"/>
      <c r="N24" s="107"/>
      <c r="O24" s="109"/>
      <c r="P24" s="100">
        <f t="shared" si="4"/>
        <v>0</v>
      </c>
      <c r="Q24" s="101">
        <f t="shared" si="0"/>
        <v>0</v>
      </c>
      <c r="R24" s="69" t="str">
        <f ca="1">IF(ISBLANK('Employee Register'!$B24),"",INDEX('Employee Register'!$A$6:$D$55,MATCH($A24,'Employee Register'!$B$6:$B$55,0),4))</f>
        <v/>
      </c>
      <c r="AC24" s="66">
        <f ca="1">ROUND(($P24*1440)/60,2)-'Employee Register'!$C24</f>
        <v>0</v>
      </c>
      <c r="AD24" s="157" t="str">
        <f ca="1">IF($A24="","",IF(OR(ISTEXT($B24),ISTEXT(#REF!)),IF($B24=Settings!$A$6,INDEX(Settings!$A$6:$D$15,MATCH($B24,Settings!$A$6:$A$15,0),4),0),0))</f>
        <v/>
      </c>
      <c r="AE24" s="158" t="str">
        <f ca="1">IF($A24="","",IF(OR(ISTEXT($B24),ISTEXT(#REF!)),IF($B24=Settings!$A$7,INDEX(Settings!$A$6:$D$15,MATCH($B24,Settings!$A$6:$A$15,0),4),0),0))</f>
        <v/>
      </c>
      <c r="AF24" s="158" t="str">
        <f ca="1">IF($A24="","",IF(OR(ISTEXT($B24),ISTEXT(#REF!)),IF($B24=Settings!$A$8,INDEX(Settings!$A$6:$D$15,MATCH($B24,Settings!$A$6:$A$15,0),4),0),0))</f>
        <v/>
      </c>
      <c r="AG24" s="158" t="str">
        <f ca="1">IF($A24="","",IF(OR(ISTEXT($B24),ISTEXT(#REF!)),IF($B24=Settings!$A$9,INDEX(Settings!$A$6:$D$15,MATCH($B24,Settings!$A$6:$A$15,0),4),0),0))</f>
        <v/>
      </c>
      <c r="AH24" s="158" t="str">
        <f ca="1">IF($A24="","",IF(OR(ISTEXT($B24),ISTEXT(#REF!)),IF($B24=Settings!$A$10,INDEX(Settings!$A$6:$D$15,MATCH($B24,Settings!$A$6:$A$15,0),4),0),0))</f>
        <v/>
      </c>
      <c r="AI24" s="158" t="str">
        <f ca="1">IF($A24="","",IF(OR(ISTEXT($B24),ISTEXT(#REF!)),IF($B24=Settings!$A$11,INDEX(Settings!$A$6:$D$15,MATCH($B24,Settings!$A$6:$A$15,0),4),0),0))</f>
        <v/>
      </c>
      <c r="AJ24" s="158" t="str">
        <f ca="1">IF($A24="","",IF(OR(ISTEXT($B24),ISTEXT(#REF!)),IF($B24=Settings!$A$12,INDEX(Settings!$A$6:$D$15,MATCH($B24,Settings!$A$6:$A$15,0),4),0),0))</f>
        <v/>
      </c>
      <c r="AK24" s="158" t="str">
        <f ca="1">IF($A24="","",IF(OR(ISTEXT($B24),ISTEXT(#REF!)),IF($B24=Settings!$A$13,INDEX(Settings!$A$6:$D$15,MATCH($B24,Settings!$A$6:$A$15,0),4),0),0))</f>
        <v/>
      </c>
      <c r="AL24" s="158" t="str">
        <f ca="1">IF($A24="","",IF(OR(ISTEXT($B24),ISTEXT(#REF!)),IF($B24=Settings!$A$14,INDEX(Settings!$A$6:$D$15,MATCH($B24,Settings!$A$6:$A$15,0),4),0),0))</f>
        <v/>
      </c>
      <c r="AM24" s="159" t="str">
        <f ca="1">IF($A24="","",IF(OR(ISTEXT($B24),ISTEXT(#REF!)),IF($B24=Settings!$A$15,INDEX(Settings!$A$6:$D$15,MATCH($B24,Settings!$A$6:$A$15,0),4),0),0))</f>
        <v/>
      </c>
      <c r="AN24" s="157" t="str">
        <f ca="1">IF($A24="","",IF(OR(ISTEXT($D24),ISTEXT(#REF!)),IF($D24=Settings!$A$6,INDEX(Settings!$A$6:$D$15,MATCH($D24,Settings!$A$6:$A$15,0),4),0),0))</f>
        <v/>
      </c>
      <c r="AO24" s="158" t="str">
        <f ca="1">IF($A24="","",IF(OR(ISTEXT($D24),ISTEXT(#REF!)),IF($D24=Settings!$A$7,INDEX(Settings!$A$6:$D$15,MATCH($D24,Settings!$A$6:$A$15,0),4),0),0))</f>
        <v/>
      </c>
      <c r="AP24" s="158" t="str">
        <f ca="1">IF($A24="","",IF(OR(ISTEXT($D24),ISTEXT(#REF!)),IF($D24=Settings!$A$8,INDEX(Settings!$A$6:$D$15,MATCH($D24,Settings!$A$6:$A$15,0),4),0),0))</f>
        <v/>
      </c>
      <c r="AQ24" s="158" t="str">
        <f ca="1">IF($A24="","",IF(OR(ISTEXT($D24),ISTEXT(#REF!)),IF($D24=Settings!$A$9,INDEX(Settings!$A$6:$D$15,MATCH($D24,Settings!$A$6:$A$15,0),4),0),0))</f>
        <v/>
      </c>
      <c r="AR24" s="158" t="str">
        <f ca="1">IF($A24="","",IF(OR(ISTEXT($D24),ISTEXT(#REF!)),IF($D24=Settings!$A$10,INDEX(Settings!$A$6:$D$15,MATCH($D24,Settings!$A$6:$A$15,0),4),0),0))</f>
        <v/>
      </c>
      <c r="AS24" s="158" t="str">
        <f ca="1">IF($A24="","",IF(OR(ISTEXT($D24),ISTEXT(#REF!)),IF($D24=Settings!$A$11,INDEX(Settings!$A$6:$D$15,MATCH($D24,Settings!$A$6:$A$15,0),4),0),0))</f>
        <v/>
      </c>
      <c r="AT24" s="158" t="str">
        <f ca="1">IF($A24="","",IF(OR(ISTEXT($D24),ISTEXT(#REF!)),IF($D24=Settings!$A$12,INDEX(Settings!$A$6:$D$15,MATCH($D24,Settings!$A$6:$A$15,0),4),0),0))</f>
        <v/>
      </c>
      <c r="AU24" s="158" t="str">
        <f ca="1">IF($A24="","",IF(OR(ISTEXT($D24),ISTEXT(#REF!)),IF($D24=Settings!$A$13,INDEX(Settings!$A$6:$D$15,MATCH($D24,Settings!$A$6:$A$15,0),4),0),0))</f>
        <v/>
      </c>
      <c r="AV24" s="158" t="str">
        <f ca="1">IF($A24="","",IF(OR(ISTEXT($D24),ISTEXT(#REF!)),IF($D24=Settings!$A$14,INDEX(Settings!$A$6:$D$15,MATCH($D24,Settings!$A$6:$A$15,0),4),0),0))</f>
        <v/>
      </c>
      <c r="AW24" s="159" t="str">
        <f ca="1">IF($A24="","",IF(OR(ISTEXT($D24),ISTEXT(#REF!)),IF($D24=Settings!$A$15,INDEX(Settings!$A$6:$D$15,MATCH($D24,Settings!$A$6:$A$15,0),4),0),0))</f>
        <v/>
      </c>
      <c r="AX24" s="157" t="str">
        <f ca="1">IF($A24="","",IF(OR(ISTEXT($F24),ISTEXT(#REF!)),IF($F24=Settings!$A$6,INDEX(Settings!$A$6:$D$15,MATCH($F24,Settings!$A$6:$A$15,0),4),0),0))</f>
        <v/>
      </c>
      <c r="AY24" s="158" t="str">
        <f ca="1">IF($A24="","",IF(OR(ISTEXT($F24),ISTEXT(#REF!)),IF($F24=Settings!$A$7,INDEX(Settings!$A$6:$D$15,MATCH($F24,Settings!$A$6:$A$15,0),4),0),0))</f>
        <v/>
      </c>
      <c r="AZ24" s="158" t="str">
        <f ca="1">IF($A24="","",IF(OR(ISTEXT($F24),ISTEXT(#REF!)),IF($F24=Settings!$A$8,INDEX(Settings!$A$6:$D$15,MATCH($F24,Settings!$A$6:$A$15,0),4),0),0))</f>
        <v/>
      </c>
      <c r="BA24" s="158" t="str">
        <f ca="1">IF($A24="","",IF(OR(ISTEXT($F24),ISTEXT(#REF!)),IF($F24=Settings!$A$9,INDEX(Settings!$A$6:$D$15,MATCH($F24,Settings!$A$6:$A$15,0),4),0),0))</f>
        <v/>
      </c>
      <c r="BB24" s="158" t="str">
        <f ca="1">IF($A24="","",IF(OR(ISTEXT($F24),ISTEXT(#REF!)),IF($F24=Settings!$A$10,INDEX(Settings!$A$6:$D$15,MATCH($F24,Settings!$A$6:$A$15,0),4),0),0))</f>
        <v/>
      </c>
      <c r="BC24" s="158" t="str">
        <f ca="1">IF($A24="","",IF(OR(ISTEXT($F24),ISTEXT(#REF!)),IF($F24=Settings!$A$11,INDEX(Settings!$A$6:$D$15,MATCH($F24,Settings!$A$6:$A$15,0),4),0),0))</f>
        <v/>
      </c>
      <c r="BD24" s="158" t="str">
        <f ca="1">IF($A24="","",IF(OR(ISTEXT($F24),ISTEXT(#REF!)),IF($F24=Settings!$A$12,INDEX(Settings!$A$6:$D$15,MATCH($F24,Settings!$A$6:$A$15,0),4),0),0))</f>
        <v/>
      </c>
      <c r="BE24" s="158" t="str">
        <f ca="1">IF($A24="","",IF(OR(ISTEXT($F24),ISTEXT(#REF!)),IF($F24=Settings!$A$13,INDEX(Settings!$A$6:$D$15,MATCH($F24,Settings!$A$6:$A$15,0),4),0),0))</f>
        <v/>
      </c>
      <c r="BF24" s="158" t="str">
        <f ca="1">IF($A24="","",IF(OR(ISTEXT($F24),ISTEXT(#REF!)),IF($F24=Settings!$A$14,INDEX(Settings!$A$6:$D$15,MATCH($F24,Settings!$A$6:$A$15,0),4),0),0))</f>
        <v/>
      </c>
      <c r="BG24" s="159" t="str">
        <f ca="1">IF($A24="","",IF(OR(ISTEXT($F24),ISTEXT(#REF!)),IF($F24=Settings!$A$15,INDEX(Settings!$A$6:$D$15,MATCH($F24,Settings!$A$6:$A$15,0),4),0),0))</f>
        <v/>
      </c>
      <c r="BH24" s="157" t="str">
        <f ca="1">IF($A24="","",IF(OR(ISTEXT($H24),ISTEXT(#REF!)),IF($H24=Settings!$A$6,INDEX(Settings!$A$6:$D$15,MATCH($H24,Settings!$A$6:$A$15,0),4),0),0))</f>
        <v/>
      </c>
      <c r="BI24" s="158" t="str">
        <f ca="1">IF($A24="","",IF(OR(ISTEXT($H24),ISTEXT(#REF!)),IF($H24=Settings!$A$7,INDEX(Settings!$A$6:$D$15,MATCH($H24,Settings!$A$6:$A$15,0),4),0),0))</f>
        <v/>
      </c>
      <c r="BJ24" s="158" t="str">
        <f ca="1">IF($A24="","",IF(OR(ISTEXT($H24),ISTEXT(#REF!)),IF($H24=Settings!$A$8,INDEX(Settings!$A$6:$D$15,MATCH($H24,Settings!$A$6:$A$15,0),4),0),0))</f>
        <v/>
      </c>
      <c r="BK24" s="158" t="str">
        <f ca="1">IF($A24="","",IF(OR(ISTEXT($H24),ISTEXT(#REF!)),IF($H24=Settings!$A$9,INDEX(Settings!$A$6:$D$15,MATCH($H24,Settings!$A$6:$A$15,0),4),0),0))</f>
        <v/>
      </c>
      <c r="BL24" s="158" t="str">
        <f ca="1">IF($A24="","",IF(OR(ISTEXT($H24),ISTEXT(#REF!)),IF($H24=Settings!$A$10,INDEX(Settings!$A$6:$D$15,MATCH($H24,Settings!$A$6:$A$15,0),4),0),0))</f>
        <v/>
      </c>
      <c r="BM24" s="158" t="str">
        <f ca="1">IF($A24="","",IF(OR(ISTEXT($H24),ISTEXT(#REF!)),IF($H24=Settings!$A$11,INDEX(Settings!$A$6:$D$15,MATCH($H24,Settings!$A$6:$A$15,0),4),0),0))</f>
        <v/>
      </c>
      <c r="BN24" s="158" t="str">
        <f ca="1">IF($A24="","",IF(OR(ISTEXT($H24),ISTEXT(#REF!)),IF($H24=Settings!$A$12,INDEX(Settings!$A$6:$D$15,MATCH($H24,Settings!$A$6:$A$15,0),4),0),0))</f>
        <v/>
      </c>
      <c r="BO24" s="158" t="str">
        <f ca="1">IF($A24="","",IF(OR(ISTEXT($H24),ISTEXT(#REF!)),IF($H24=Settings!$A$13,INDEX(Settings!$A$6:$D$15,MATCH($H24,Settings!$A$6:$A$15,0),4),0),0))</f>
        <v/>
      </c>
      <c r="BP24" s="158" t="str">
        <f ca="1">IF($A24="","",IF(OR(ISTEXT($H24),ISTEXT(#REF!)),IF($H24=Settings!$A$14,INDEX(Settings!$A$6:$D$15,MATCH($H24,Settings!$A$6:$A$15,0),4),0),0))</f>
        <v/>
      </c>
      <c r="BQ24" s="159" t="str">
        <f ca="1">IF($A24="","",IF(OR(ISTEXT($H24),ISTEXT(#REF!)),IF($H24=Settings!$A$15,INDEX(Settings!$A$6:$D$15,MATCH($H24,Settings!$A$6:$A$15,0),4),0),0))</f>
        <v/>
      </c>
      <c r="BR24" s="157" t="str">
        <f ca="1">IF($A24="","",IF(OR(ISTEXT($J24),ISTEXT(#REF!)),IF($J24=Settings!$A$6,INDEX(Settings!$A$6:$D$15,MATCH($J24,Settings!$A$6:$A$15,0),4),0),0))</f>
        <v/>
      </c>
      <c r="BS24" s="158" t="str">
        <f ca="1">IF($A24="","",IF(OR(ISTEXT($J24),ISTEXT(#REF!)),IF($J24=Settings!$A$7,INDEX(Settings!$A$6:$D$15,MATCH($J24,Settings!$A$6:$A$15,0),4),0),0))</f>
        <v/>
      </c>
      <c r="BT24" s="158" t="str">
        <f ca="1">IF($A24="","",IF(OR(ISTEXT($J24),ISTEXT(#REF!)),IF($J24=Settings!$A$8,INDEX(Settings!$A$6:$D$15,MATCH($J24,Settings!$A$6:$A$15,0),4),0),0))</f>
        <v/>
      </c>
      <c r="BU24" s="158" t="str">
        <f ca="1">IF($A24="","",IF(OR(ISTEXT($J24),ISTEXT(#REF!)),IF($J24=Settings!$A$9,INDEX(Settings!$A$6:$D$15,MATCH($J24,Settings!$A$6:$A$15,0),4),0),0))</f>
        <v/>
      </c>
      <c r="BV24" s="158" t="str">
        <f ca="1">IF($A24="","",IF(OR(ISTEXT($J24),ISTEXT(#REF!)),IF($J24=Settings!$A$10,INDEX(Settings!$A$6:$D$15,MATCH($J24,Settings!$A$6:$A$15,0),4),0),0))</f>
        <v/>
      </c>
      <c r="BW24" s="158" t="str">
        <f ca="1">IF($A24="","",IF(OR(ISTEXT($J24),ISTEXT(#REF!)),IF($J24=Settings!$A$11,INDEX(Settings!$A$6:$D$15,MATCH($J24,Settings!$A$6:$A$15,0),4),0),0))</f>
        <v/>
      </c>
      <c r="BX24" s="158" t="str">
        <f ca="1">IF($A24="","",IF(OR(ISTEXT($J24),ISTEXT(#REF!)),IF($J24=Settings!$A$12,INDEX(Settings!$A$6:$D$15,MATCH($J24,Settings!$A$6:$A$15,0),4),0),0))</f>
        <v/>
      </c>
      <c r="BY24" s="158" t="str">
        <f ca="1">IF($A24="","",IF(OR(ISTEXT($J24),ISTEXT(#REF!)),IF($J24=Settings!$A$13,INDEX(Settings!$A$6:$D$15,MATCH($J24,Settings!$A$6:$A$15,0),4),0),0))</f>
        <v/>
      </c>
      <c r="BZ24" s="158" t="str">
        <f ca="1">IF($A24="","",IF(OR(ISTEXT($J24),ISTEXT(#REF!)),IF($J24=Settings!$A$14,INDEX(Settings!$A$6:$D$15,MATCH($J24,Settings!$A$6:$A$15,0),4),0),0))</f>
        <v/>
      </c>
      <c r="CA24" s="159" t="str">
        <f ca="1">IF($A24="","",IF(OR(ISTEXT($J24),ISTEXT(#REF!)),IF($J24=Settings!$A$15,INDEX(Settings!$A$6:$D$15,MATCH($J24,Settings!$A$6:$A$15,0),4),0),0))</f>
        <v/>
      </c>
      <c r="CB24" s="157" t="str">
        <f ca="1">IF($A24="","",IF(OR(ISTEXT($L24),ISTEXT(#REF!)),IF($L24=Settings!$A$6,INDEX(Settings!$A$6:$D$15,MATCH($L24,Settings!$A$6:$A$15,0),4),0),0))</f>
        <v/>
      </c>
      <c r="CC24" s="158" t="str">
        <f ca="1">IF($A24="","",IF(OR(ISTEXT($L24),ISTEXT(#REF!)),IF($L24=Settings!$A$7,INDEX(Settings!$A$6:$D$15,MATCH($L24,Settings!$A$6:$A$15,0),4),0),0))</f>
        <v/>
      </c>
      <c r="CD24" s="158" t="str">
        <f ca="1">IF($A24="","",IF(OR(ISTEXT($L24),ISTEXT(#REF!)),IF($L24=Settings!$A$8,INDEX(Settings!$A$6:$D$15,MATCH($L24,Settings!$A$6:$A$15,0),4),0),0))</f>
        <v/>
      </c>
      <c r="CE24" s="158" t="str">
        <f ca="1">IF($A24="","",IF(OR(ISTEXT($L24),ISTEXT(#REF!)),IF($L24=Settings!$A$9,INDEX(Settings!$A$6:$D$15,MATCH($L24,Settings!$A$6:$A$15,0),4),0),0))</f>
        <v/>
      </c>
      <c r="CF24" s="158" t="str">
        <f ca="1">IF($A24="","",IF(OR(ISTEXT($L24),ISTEXT(#REF!)),IF($L24=Settings!$A$10,INDEX(Settings!$A$6:$D$15,MATCH($L24,Settings!$A$6:$A$15,0),4),0),0))</f>
        <v/>
      </c>
      <c r="CG24" s="158" t="str">
        <f ca="1">IF($A24="","",IF(OR(ISTEXT($L24),ISTEXT(#REF!)),IF($L24=Settings!$A$11,INDEX(Settings!$A$6:$D$15,MATCH($L24,Settings!$A$6:$A$15,0),4),0),0))</f>
        <v/>
      </c>
      <c r="CH24" s="158" t="str">
        <f ca="1">IF($A24="","",IF(OR(ISTEXT($L24),ISTEXT(#REF!)),IF($L24=Settings!$A$12,INDEX(Settings!$A$6:$D$15,MATCH($L24,Settings!$A$6:$A$15,0),4),0),0))</f>
        <v/>
      </c>
      <c r="CI24" s="158" t="str">
        <f ca="1">IF($A24="","",IF(OR(ISTEXT($L24),ISTEXT(#REF!)),IF($L24=Settings!$A$13,INDEX(Settings!$A$6:$D$15,MATCH($L24,Settings!$A$6:$A$15,0),4),0),0))</f>
        <v/>
      </c>
      <c r="CJ24" s="158" t="str">
        <f ca="1">IF($A24="","",IF(OR(ISTEXT($L24),ISTEXT(#REF!)),IF($L24=Settings!$A$14,INDEX(Settings!$A$6:$D$15,MATCH($L24,Settings!$A$6:$A$15,0),4),0),0))</f>
        <v/>
      </c>
      <c r="CK24" s="159" t="str">
        <f ca="1">IF($A24="","",IF(OR(ISTEXT($L24),ISTEXT(#REF!)),IF($L24=Settings!$A$15,INDEX(Settings!$A$6:$D$15,MATCH($L24,Settings!$A$6:$A$15,0),4),0),0))</f>
        <v/>
      </c>
      <c r="CL24" s="157" t="str">
        <f ca="1">IF($A24="","",IF(OR(ISTEXT($N24),ISTEXT(#REF!)),IF($N24=Settings!$A$6,INDEX(Settings!$A$6:$D$15,MATCH($N24,Settings!$A$6:$A$15,0),4),0),0))</f>
        <v/>
      </c>
      <c r="CM24" s="158" t="str">
        <f ca="1">IF($A24="","",IF(OR(ISTEXT($N24),ISTEXT(#REF!)),IF($N24=Settings!$A$7,INDEX(Settings!$A$6:$D$15,MATCH($N24,Settings!$A$6:$A$15,0),4),0),0))</f>
        <v/>
      </c>
      <c r="CN24" s="158" t="str">
        <f ca="1">IF($A24="","",IF(OR(ISTEXT($N24),ISTEXT(#REF!)),IF($N24=Settings!$A$8,INDEX(Settings!$A$6:$D$15,MATCH($N24,Settings!$A$6:$A$15,0),4),0),0))</f>
        <v/>
      </c>
      <c r="CO24" s="158" t="str">
        <f ca="1">IF($A24="","",IF(OR(ISTEXT($N24),ISTEXT(#REF!)),IF($N24=Settings!$A$9,INDEX(Settings!$A$6:$D$15,MATCH($N24,Settings!$A$6:$A$15,0),4),0),0))</f>
        <v/>
      </c>
      <c r="CP24" s="158" t="str">
        <f ca="1">IF($A24="","",IF(OR(ISTEXT($N24),ISTEXT(#REF!)),IF($N24=Settings!$A$10,INDEX(Settings!$A$6:$D$15,MATCH($N24,Settings!$A$6:$A$15,0),4),0),0))</f>
        <v/>
      </c>
      <c r="CQ24" s="158" t="str">
        <f ca="1">IF($A24="","",IF(OR(ISTEXT($N24),ISTEXT(#REF!)),IF($N24=Settings!$A$11,INDEX(Settings!$A$6:$D$15,MATCH($N24,Settings!$A$6:$A$15,0),4),0),0))</f>
        <v/>
      </c>
      <c r="CR24" s="158" t="str">
        <f ca="1">IF($A24="","",IF(OR(ISTEXT($N24),ISTEXT(#REF!)),IF($N24=Settings!$A$12,INDEX(Settings!$A$6:$D$15,MATCH($N24,Settings!$A$6:$A$15,0),4),0),0))</f>
        <v/>
      </c>
      <c r="CS24" s="158" t="str">
        <f ca="1">IF($A24="","",IF(OR(ISTEXT($N24),ISTEXT(#REF!)),IF($N24=Settings!$A$13,INDEX(Settings!$A$6:$D$15,MATCH($N24,Settings!$A$6:$A$15,0),4),0),0))</f>
        <v/>
      </c>
      <c r="CT24" s="158" t="str">
        <f ca="1">IF($A24="","",IF(OR(ISTEXT($N24),ISTEXT(#REF!)),IF($N24=Settings!$A$14,INDEX(Settings!$A$6:$D$15,MATCH($N24,Settings!$A$6:$A$15,0),4),0),0))</f>
        <v/>
      </c>
      <c r="CU24" s="158" t="str">
        <f ca="1">IF($A24="","",IF(OR(ISTEXT($N24),ISTEXT(#REF!)),IF($N24=Settings!$A$15,INDEX(Settings!$A$6:$D$15,MATCH($N24,Settings!$A$6:$A$15,0),4),0),0))</f>
        <v/>
      </c>
      <c r="CV24" s="160">
        <f t="shared" si="1"/>
        <v>0</v>
      </c>
      <c r="CW24" s="160">
        <f t="shared" si="2"/>
        <v>0</v>
      </c>
      <c r="CX24" s="161">
        <f ca="1">(($CV24+$CW24)*1440)/60-'Employee Register'!$C24</f>
        <v>0</v>
      </c>
      <c r="CY24" s="162">
        <f ca="1">((($CW24)*1440)/60)*'Employee Register'!$E24</f>
        <v>0</v>
      </c>
      <c r="CZ24" s="163">
        <f ca="1">$CX24*'Employee Register'!$F24</f>
        <v>0</v>
      </c>
      <c r="DA24" s="164">
        <f t="shared" si="3"/>
        <v>0</v>
      </c>
      <c r="DB24" s="157">
        <f t="shared" si="5"/>
        <v>0</v>
      </c>
      <c r="DC24" s="159">
        <f ca="1">$DB24*'Employee Register'!$E24</f>
        <v>0</v>
      </c>
      <c r="DD24" s="157">
        <f t="shared" si="6"/>
        <v>0</v>
      </c>
      <c r="DE24" s="159">
        <f ca="1">$DD24*'Employee Register'!$G24</f>
        <v>0</v>
      </c>
      <c r="DF24" s="157">
        <f t="shared" si="7"/>
        <v>0</v>
      </c>
      <c r="DG24" s="159">
        <f ca="1">$DF24*'Employee Register'!$E24</f>
        <v>0</v>
      </c>
      <c r="DH24" s="157">
        <f t="shared" si="8"/>
        <v>0</v>
      </c>
      <c r="DI24" s="159">
        <f ca="1">$DH24*'Employee Register'!$E24</f>
        <v>0</v>
      </c>
      <c r="DJ24" s="157">
        <f t="shared" si="9"/>
        <v>0</v>
      </c>
      <c r="DK24" s="159">
        <f ca="1">$DJ24*'Employee Register'!$E24</f>
        <v>0</v>
      </c>
      <c r="DL24" s="157">
        <f t="shared" si="10"/>
        <v>0</v>
      </c>
      <c r="DM24" s="159">
        <f ca="1">$DL24*'Employee Register'!$E24</f>
        <v>0</v>
      </c>
      <c r="DN24" s="157">
        <f t="shared" si="11"/>
        <v>0</v>
      </c>
      <c r="DO24" s="159">
        <f ca="1">$DN24*'Employee Register'!$E24</f>
        <v>0</v>
      </c>
      <c r="DP24" s="157">
        <f t="shared" si="12"/>
        <v>0</v>
      </c>
      <c r="DQ24" s="159">
        <f ca="1">$DP24*'Employee Register'!$E24</f>
        <v>0</v>
      </c>
      <c r="DR24" s="157">
        <f t="shared" si="13"/>
        <v>0</v>
      </c>
      <c r="DS24" s="159">
        <f ca="1">$DR24*'Employee Register'!$E24</f>
        <v>0</v>
      </c>
      <c r="DT24" s="157">
        <f t="shared" si="14"/>
        <v>0</v>
      </c>
      <c r="DU24" s="159">
        <f ca="1">$DT24*'Employee Register'!$E24</f>
        <v>0</v>
      </c>
      <c r="DV24" s="165">
        <f ca="1">IF('Employee Register'!$B24=0,0,IF(OR(ISBLANK($B24),ISTEXT($B24)),0,IF(VALUE($B24)&gt;=0,1,0)))</f>
        <v>0</v>
      </c>
      <c r="DW24" s="166">
        <f ca="1">IF('Employee Register'!$B24=0,0,IF(OR(ISBLANK($D24),ISTEXT($D24)),0,IF(VALUE($D24)&gt;=0,1,0)))</f>
        <v>0</v>
      </c>
      <c r="DX24" s="166">
        <f ca="1">IF('Employee Register'!$B24=0,0,IF(OR(ISBLANK($F24),ISTEXT($F24)),0,IF(VALUE($F24)&gt;=0,1,0)))</f>
        <v>0</v>
      </c>
      <c r="DY24" s="166">
        <f ca="1">IF('Employee Register'!$B24=0,0,IF(OR(ISBLANK($H24),ISTEXT($H24)),0,IF(VALUE($H24)&gt;=0,1,0)))</f>
        <v>0</v>
      </c>
      <c r="DZ24" s="166">
        <f ca="1">IF('Employee Register'!$B24=0,0,IF(OR(ISBLANK($J24),ISTEXT($J24)),0,IF(VALUE($J24)&gt;=0,1,0)))</f>
        <v>0</v>
      </c>
      <c r="EA24" s="166">
        <f ca="1">IF('Employee Register'!$B24=0,0,IF(OR(ISBLANK($L24),ISTEXT($L24)),0,IF(VALUE($L24)&gt;=0,1,0)))</f>
        <v>0</v>
      </c>
      <c r="EB24" s="167">
        <f ca="1">IF('Employee Register'!$B24=0,0,IF(OR(ISBLANK($N24),ISTEXT($N24)),0,IF(VALUE($N24)&gt;=0,1,0)))</f>
        <v>0</v>
      </c>
    </row>
    <row r="25" spans="1:132">
      <c r="A25" s="71" t="str">
        <f ca="1">IF('Employee Register'!B25=0,"",'Employee Register'!B25)</f>
        <v/>
      </c>
      <c r="B25" s="48"/>
      <c r="C25" s="49"/>
      <c r="D25" s="48"/>
      <c r="E25" s="49"/>
      <c r="F25" s="48"/>
      <c r="G25" s="49"/>
      <c r="H25" s="48"/>
      <c r="I25" s="49"/>
      <c r="J25" s="48"/>
      <c r="K25" s="49"/>
      <c r="L25" s="107"/>
      <c r="M25" s="108"/>
      <c r="N25" s="107"/>
      <c r="O25" s="109"/>
      <c r="P25" s="100">
        <f t="shared" si="4"/>
        <v>0</v>
      </c>
      <c r="Q25" s="101">
        <f t="shared" si="0"/>
        <v>0</v>
      </c>
      <c r="R25" s="69" t="str">
        <f ca="1">IF(ISBLANK('Employee Register'!$B25),"",INDEX('Employee Register'!$A$6:$D$55,MATCH($A25,'Employee Register'!$B$6:$B$55,0),4))</f>
        <v/>
      </c>
      <c r="AC25" s="66">
        <f ca="1">ROUND(($P25*1440)/60,2)-'Employee Register'!$C25</f>
        <v>0</v>
      </c>
      <c r="AD25" s="157" t="str">
        <f ca="1">IF($A25="","",IF(OR(ISTEXT($B25),ISTEXT(#REF!)),IF($B25=Settings!$A$6,INDEX(Settings!$A$6:$D$15,MATCH($B25,Settings!$A$6:$A$15,0),4),0),0))</f>
        <v/>
      </c>
      <c r="AE25" s="158" t="str">
        <f ca="1">IF($A25="","",IF(OR(ISTEXT($B25),ISTEXT(#REF!)),IF($B25=Settings!$A$7,INDEX(Settings!$A$6:$D$15,MATCH($B25,Settings!$A$6:$A$15,0),4),0),0))</f>
        <v/>
      </c>
      <c r="AF25" s="158" t="str">
        <f ca="1">IF($A25="","",IF(OR(ISTEXT($B25),ISTEXT(#REF!)),IF($B25=Settings!$A$8,INDEX(Settings!$A$6:$D$15,MATCH($B25,Settings!$A$6:$A$15,0),4),0),0))</f>
        <v/>
      </c>
      <c r="AG25" s="158" t="str">
        <f ca="1">IF($A25="","",IF(OR(ISTEXT($B25),ISTEXT(#REF!)),IF($B25=Settings!$A$9,INDEX(Settings!$A$6:$D$15,MATCH($B25,Settings!$A$6:$A$15,0),4),0),0))</f>
        <v/>
      </c>
      <c r="AH25" s="158" t="str">
        <f ca="1">IF($A25="","",IF(OR(ISTEXT($B25),ISTEXT(#REF!)),IF($B25=Settings!$A$10,INDEX(Settings!$A$6:$D$15,MATCH($B25,Settings!$A$6:$A$15,0),4),0),0))</f>
        <v/>
      </c>
      <c r="AI25" s="158" t="str">
        <f ca="1">IF($A25="","",IF(OR(ISTEXT($B25),ISTEXT(#REF!)),IF($B25=Settings!$A$11,INDEX(Settings!$A$6:$D$15,MATCH($B25,Settings!$A$6:$A$15,0),4),0),0))</f>
        <v/>
      </c>
      <c r="AJ25" s="158" t="str">
        <f ca="1">IF($A25="","",IF(OR(ISTEXT($B25),ISTEXT(#REF!)),IF($B25=Settings!$A$12,INDEX(Settings!$A$6:$D$15,MATCH($B25,Settings!$A$6:$A$15,0),4),0),0))</f>
        <v/>
      </c>
      <c r="AK25" s="158" t="str">
        <f ca="1">IF($A25="","",IF(OR(ISTEXT($B25),ISTEXT(#REF!)),IF($B25=Settings!$A$13,INDEX(Settings!$A$6:$D$15,MATCH($B25,Settings!$A$6:$A$15,0),4),0),0))</f>
        <v/>
      </c>
      <c r="AL25" s="158" t="str">
        <f ca="1">IF($A25="","",IF(OR(ISTEXT($B25),ISTEXT(#REF!)),IF($B25=Settings!$A$14,INDEX(Settings!$A$6:$D$15,MATCH($B25,Settings!$A$6:$A$15,0),4),0),0))</f>
        <v/>
      </c>
      <c r="AM25" s="159" t="str">
        <f ca="1">IF($A25="","",IF(OR(ISTEXT($B25),ISTEXT(#REF!)),IF($B25=Settings!$A$15,INDEX(Settings!$A$6:$D$15,MATCH($B25,Settings!$A$6:$A$15,0),4),0),0))</f>
        <v/>
      </c>
      <c r="AN25" s="157" t="str">
        <f ca="1">IF($A25="","",IF(OR(ISTEXT($D25),ISTEXT(#REF!)),IF($D25=Settings!$A$6,INDEX(Settings!$A$6:$D$15,MATCH($D25,Settings!$A$6:$A$15,0),4),0),0))</f>
        <v/>
      </c>
      <c r="AO25" s="158" t="str">
        <f ca="1">IF($A25="","",IF(OR(ISTEXT($D25),ISTEXT(#REF!)),IF($D25=Settings!$A$7,INDEX(Settings!$A$6:$D$15,MATCH($D25,Settings!$A$6:$A$15,0),4),0),0))</f>
        <v/>
      </c>
      <c r="AP25" s="158" t="str">
        <f ca="1">IF($A25="","",IF(OR(ISTEXT($D25),ISTEXT(#REF!)),IF($D25=Settings!$A$8,INDEX(Settings!$A$6:$D$15,MATCH($D25,Settings!$A$6:$A$15,0),4),0),0))</f>
        <v/>
      </c>
      <c r="AQ25" s="158" t="str">
        <f ca="1">IF($A25="","",IF(OR(ISTEXT($D25),ISTEXT(#REF!)),IF($D25=Settings!$A$9,INDEX(Settings!$A$6:$D$15,MATCH($D25,Settings!$A$6:$A$15,0),4),0),0))</f>
        <v/>
      </c>
      <c r="AR25" s="158" t="str">
        <f ca="1">IF($A25="","",IF(OR(ISTEXT($D25),ISTEXT(#REF!)),IF($D25=Settings!$A$10,INDEX(Settings!$A$6:$D$15,MATCH($D25,Settings!$A$6:$A$15,0),4),0),0))</f>
        <v/>
      </c>
      <c r="AS25" s="158" t="str">
        <f ca="1">IF($A25="","",IF(OR(ISTEXT($D25),ISTEXT(#REF!)),IF($D25=Settings!$A$11,INDEX(Settings!$A$6:$D$15,MATCH($D25,Settings!$A$6:$A$15,0),4),0),0))</f>
        <v/>
      </c>
      <c r="AT25" s="158" t="str">
        <f ca="1">IF($A25="","",IF(OR(ISTEXT($D25),ISTEXT(#REF!)),IF($D25=Settings!$A$12,INDEX(Settings!$A$6:$D$15,MATCH($D25,Settings!$A$6:$A$15,0),4),0),0))</f>
        <v/>
      </c>
      <c r="AU25" s="158" t="str">
        <f ca="1">IF($A25="","",IF(OR(ISTEXT($D25),ISTEXT(#REF!)),IF($D25=Settings!$A$13,INDEX(Settings!$A$6:$D$15,MATCH($D25,Settings!$A$6:$A$15,0),4),0),0))</f>
        <v/>
      </c>
      <c r="AV25" s="158" t="str">
        <f ca="1">IF($A25="","",IF(OR(ISTEXT($D25),ISTEXT(#REF!)),IF($D25=Settings!$A$14,INDEX(Settings!$A$6:$D$15,MATCH($D25,Settings!$A$6:$A$15,0),4),0),0))</f>
        <v/>
      </c>
      <c r="AW25" s="159" t="str">
        <f ca="1">IF($A25="","",IF(OR(ISTEXT($D25),ISTEXT(#REF!)),IF($D25=Settings!$A$15,INDEX(Settings!$A$6:$D$15,MATCH($D25,Settings!$A$6:$A$15,0),4),0),0))</f>
        <v/>
      </c>
      <c r="AX25" s="157" t="str">
        <f ca="1">IF($A25="","",IF(OR(ISTEXT($F25),ISTEXT(#REF!)),IF($F25=Settings!$A$6,INDEX(Settings!$A$6:$D$15,MATCH($F25,Settings!$A$6:$A$15,0),4),0),0))</f>
        <v/>
      </c>
      <c r="AY25" s="158" t="str">
        <f ca="1">IF($A25="","",IF(OR(ISTEXT($F25),ISTEXT(#REF!)),IF($F25=Settings!$A$7,INDEX(Settings!$A$6:$D$15,MATCH($F25,Settings!$A$6:$A$15,0),4),0),0))</f>
        <v/>
      </c>
      <c r="AZ25" s="158" t="str">
        <f ca="1">IF($A25="","",IF(OR(ISTEXT($F25),ISTEXT(#REF!)),IF($F25=Settings!$A$8,INDEX(Settings!$A$6:$D$15,MATCH($F25,Settings!$A$6:$A$15,0),4),0),0))</f>
        <v/>
      </c>
      <c r="BA25" s="158" t="str">
        <f ca="1">IF($A25="","",IF(OR(ISTEXT($F25),ISTEXT(#REF!)),IF($F25=Settings!$A$9,INDEX(Settings!$A$6:$D$15,MATCH($F25,Settings!$A$6:$A$15,0),4),0),0))</f>
        <v/>
      </c>
      <c r="BB25" s="158" t="str">
        <f ca="1">IF($A25="","",IF(OR(ISTEXT($F25),ISTEXT(#REF!)),IF($F25=Settings!$A$10,INDEX(Settings!$A$6:$D$15,MATCH($F25,Settings!$A$6:$A$15,0),4),0),0))</f>
        <v/>
      </c>
      <c r="BC25" s="158" t="str">
        <f ca="1">IF($A25="","",IF(OR(ISTEXT($F25),ISTEXT(#REF!)),IF($F25=Settings!$A$11,INDEX(Settings!$A$6:$D$15,MATCH($F25,Settings!$A$6:$A$15,0),4),0),0))</f>
        <v/>
      </c>
      <c r="BD25" s="158" t="str">
        <f ca="1">IF($A25="","",IF(OR(ISTEXT($F25),ISTEXT(#REF!)),IF($F25=Settings!$A$12,INDEX(Settings!$A$6:$D$15,MATCH($F25,Settings!$A$6:$A$15,0),4),0),0))</f>
        <v/>
      </c>
      <c r="BE25" s="158" t="str">
        <f ca="1">IF($A25="","",IF(OR(ISTEXT($F25),ISTEXT(#REF!)),IF($F25=Settings!$A$13,INDEX(Settings!$A$6:$D$15,MATCH($F25,Settings!$A$6:$A$15,0),4),0),0))</f>
        <v/>
      </c>
      <c r="BF25" s="158" t="str">
        <f ca="1">IF($A25="","",IF(OR(ISTEXT($F25),ISTEXT(#REF!)),IF($F25=Settings!$A$14,INDEX(Settings!$A$6:$D$15,MATCH($F25,Settings!$A$6:$A$15,0),4),0),0))</f>
        <v/>
      </c>
      <c r="BG25" s="159" t="str">
        <f ca="1">IF($A25="","",IF(OR(ISTEXT($F25),ISTEXT(#REF!)),IF($F25=Settings!$A$15,INDEX(Settings!$A$6:$D$15,MATCH($F25,Settings!$A$6:$A$15,0),4),0),0))</f>
        <v/>
      </c>
      <c r="BH25" s="157" t="str">
        <f ca="1">IF($A25="","",IF(OR(ISTEXT($H25),ISTEXT(#REF!)),IF($H25=Settings!$A$6,INDEX(Settings!$A$6:$D$15,MATCH($H25,Settings!$A$6:$A$15,0),4),0),0))</f>
        <v/>
      </c>
      <c r="BI25" s="158" t="str">
        <f ca="1">IF($A25="","",IF(OR(ISTEXT($H25),ISTEXT(#REF!)),IF($H25=Settings!$A$7,INDEX(Settings!$A$6:$D$15,MATCH($H25,Settings!$A$6:$A$15,0),4),0),0))</f>
        <v/>
      </c>
      <c r="BJ25" s="158" t="str">
        <f ca="1">IF($A25="","",IF(OR(ISTEXT($H25),ISTEXT(#REF!)),IF($H25=Settings!$A$8,INDEX(Settings!$A$6:$D$15,MATCH($H25,Settings!$A$6:$A$15,0),4),0),0))</f>
        <v/>
      </c>
      <c r="BK25" s="158" t="str">
        <f ca="1">IF($A25="","",IF(OR(ISTEXT($H25),ISTEXT(#REF!)),IF($H25=Settings!$A$9,INDEX(Settings!$A$6:$D$15,MATCH($H25,Settings!$A$6:$A$15,0),4),0),0))</f>
        <v/>
      </c>
      <c r="BL25" s="158" t="str">
        <f ca="1">IF($A25="","",IF(OR(ISTEXT($H25),ISTEXT(#REF!)),IF($H25=Settings!$A$10,INDEX(Settings!$A$6:$D$15,MATCH($H25,Settings!$A$6:$A$15,0),4),0),0))</f>
        <v/>
      </c>
      <c r="BM25" s="158" t="str">
        <f ca="1">IF($A25="","",IF(OR(ISTEXT($H25),ISTEXT(#REF!)),IF($H25=Settings!$A$11,INDEX(Settings!$A$6:$D$15,MATCH($H25,Settings!$A$6:$A$15,0),4),0),0))</f>
        <v/>
      </c>
      <c r="BN25" s="158" t="str">
        <f ca="1">IF($A25="","",IF(OR(ISTEXT($H25),ISTEXT(#REF!)),IF($H25=Settings!$A$12,INDEX(Settings!$A$6:$D$15,MATCH($H25,Settings!$A$6:$A$15,0),4),0),0))</f>
        <v/>
      </c>
      <c r="BO25" s="158" t="str">
        <f ca="1">IF($A25="","",IF(OR(ISTEXT($H25),ISTEXT(#REF!)),IF($H25=Settings!$A$13,INDEX(Settings!$A$6:$D$15,MATCH($H25,Settings!$A$6:$A$15,0),4),0),0))</f>
        <v/>
      </c>
      <c r="BP25" s="158" t="str">
        <f ca="1">IF($A25="","",IF(OR(ISTEXT($H25),ISTEXT(#REF!)),IF($H25=Settings!$A$14,INDEX(Settings!$A$6:$D$15,MATCH($H25,Settings!$A$6:$A$15,0),4),0),0))</f>
        <v/>
      </c>
      <c r="BQ25" s="159" t="str">
        <f ca="1">IF($A25="","",IF(OR(ISTEXT($H25),ISTEXT(#REF!)),IF($H25=Settings!$A$15,INDEX(Settings!$A$6:$D$15,MATCH($H25,Settings!$A$6:$A$15,0),4),0),0))</f>
        <v/>
      </c>
      <c r="BR25" s="157" t="str">
        <f ca="1">IF($A25="","",IF(OR(ISTEXT($J25),ISTEXT(#REF!)),IF($J25=Settings!$A$6,INDEX(Settings!$A$6:$D$15,MATCH($J25,Settings!$A$6:$A$15,0),4),0),0))</f>
        <v/>
      </c>
      <c r="BS25" s="158" t="str">
        <f ca="1">IF($A25="","",IF(OR(ISTEXT($J25),ISTEXT(#REF!)),IF($J25=Settings!$A$7,INDEX(Settings!$A$6:$D$15,MATCH($J25,Settings!$A$6:$A$15,0),4),0),0))</f>
        <v/>
      </c>
      <c r="BT25" s="158" t="str">
        <f ca="1">IF($A25="","",IF(OR(ISTEXT($J25),ISTEXT(#REF!)),IF($J25=Settings!$A$8,INDEX(Settings!$A$6:$D$15,MATCH($J25,Settings!$A$6:$A$15,0),4),0),0))</f>
        <v/>
      </c>
      <c r="BU25" s="158" t="str">
        <f ca="1">IF($A25="","",IF(OR(ISTEXT($J25),ISTEXT(#REF!)),IF($J25=Settings!$A$9,INDEX(Settings!$A$6:$D$15,MATCH($J25,Settings!$A$6:$A$15,0),4),0),0))</f>
        <v/>
      </c>
      <c r="BV25" s="158" t="str">
        <f ca="1">IF($A25="","",IF(OR(ISTEXT($J25),ISTEXT(#REF!)),IF($J25=Settings!$A$10,INDEX(Settings!$A$6:$D$15,MATCH($J25,Settings!$A$6:$A$15,0),4),0),0))</f>
        <v/>
      </c>
      <c r="BW25" s="158" t="str">
        <f ca="1">IF($A25="","",IF(OR(ISTEXT($J25),ISTEXT(#REF!)),IF($J25=Settings!$A$11,INDEX(Settings!$A$6:$D$15,MATCH($J25,Settings!$A$6:$A$15,0),4),0),0))</f>
        <v/>
      </c>
      <c r="BX25" s="158" t="str">
        <f ca="1">IF($A25="","",IF(OR(ISTEXT($J25),ISTEXT(#REF!)),IF($J25=Settings!$A$12,INDEX(Settings!$A$6:$D$15,MATCH($J25,Settings!$A$6:$A$15,0),4),0),0))</f>
        <v/>
      </c>
      <c r="BY25" s="158" t="str">
        <f ca="1">IF($A25="","",IF(OR(ISTEXT($J25),ISTEXT(#REF!)),IF($J25=Settings!$A$13,INDEX(Settings!$A$6:$D$15,MATCH($J25,Settings!$A$6:$A$15,0),4),0),0))</f>
        <v/>
      </c>
      <c r="BZ25" s="158" t="str">
        <f ca="1">IF($A25="","",IF(OR(ISTEXT($J25),ISTEXT(#REF!)),IF($J25=Settings!$A$14,INDEX(Settings!$A$6:$D$15,MATCH($J25,Settings!$A$6:$A$15,0),4),0),0))</f>
        <v/>
      </c>
      <c r="CA25" s="159" t="str">
        <f ca="1">IF($A25="","",IF(OR(ISTEXT($J25),ISTEXT(#REF!)),IF($J25=Settings!$A$15,INDEX(Settings!$A$6:$D$15,MATCH($J25,Settings!$A$6:$A$15,0),4),0),0))</f>
        <v/>
      </c>
      <c r="CB25" s="157" t="str">
        <f ca="1">IF($A25="","",IF(OR(ISTEXT($L25),ISTEXT(#REF!)),IF($L25=Settings!$A$6,INDEX(Settings!$A$6:$D$15,MATCH($L25,Settings!$A$6:$A$15,0),4),0),0))</f>
        <v/>
      </c>
      <c r="CC25" s="158" t="str">
        <f ca="1">IF($A25="","",IF(OR(ISTEXT($L25),ISTEXT(#REF!)),IF($L25=Settings!$A$7,INDEX(Settings!$A$6:$D$15,MATCH($L25,Settings!$A$6:$A$15,0),4),0),0))</f>
        <v/>
      </c>
      <c r="CD25" s="158" t="str">
        <f ca="1">IF($A25="","",IF(OR(ISTEXT($L25),ISTEXT(#REF!)),IF($L25=Settings!$A$8,INDEX(Settings!$A$6:$D$15,MATCH($L25,Settings!$A$6:$A$15,0),4),0),0))</f>
        <v/>
      </c>
      <c r="CE25" s="158" t="str">
        <f ca="1">IF($A25="","",IF(OR(ISTEXT($L25),ISTEXT(#REF!)),IF($L25=Settings!$A$9,INDEX(Settings!$A$6:$D$15,MATCH($L25,Settings!$A$6:$A$15,0),4),0),0))</f>
        <v/>
      </c>
      <c r="CF25" s="158" t="str">
        <f ca="1">IF($A25="","",IF(OR(ISTEXT($L25),ISTEXT(#REF!)),IF($L25=Settings!$A$10,INDEX(Settings!$A$6:$D$15,MATCH($L25,Settings!$A$6:$A$15,0),4),0),0))</f>
        <v/>
      </c>
      <c r="CG25" s="158" t="str">
        <f ca="1">IF($A25="","",IF(OR(ISTEXT($L25),ISTEXT(#REF!)),IF($L25=Settings!$A$11,INDEX(Settings!$A$6:$D$15,MATCH($L25,Settings!$A$6:$A$15,0),4),0),0))</f>
        <v/>
      </c>
      <c r="CH25" s="158" t="str">
        <f ca="1">IF($A25="","",IF(OR(ISTEXT($L25),ISTEXT(#REF!)),IF($L25=Settings!$A$12,INDEX(Settings!$A$6:$D$15,MATCH($L25,Settings!$A$6:$A$15,0),4),0),0))</f>
        <v/>
      </c>
      <c r="CI25" s="158" t="str">
        <f ca="1">IF($A25="","",IF(OR(ISTEXT($L25),ISTEXT(#REF!)),IF($L25=Settings!$A$13,INDEX(Settings!$A$6:$D$15,MATCH($L25,Settings!$A$6:$A$15,0),4),0),0))</f>
        <v/>
      </c>
      <c r="CJ25" s="158" t="str">
        <f ca="1">IF($A25="","",IF(OR(ISTEXT($L25),ISTEXT(#REF!)),IF($L25=Settings!$A$14,INDEX(Settings!$A$6:$D$15,MATCH($L25,Settings!$A$6:$A$15,0),4),0),0))</f>
        <v/>
      </c>
      <c r="CK25" s="159" t="str">
        <f ca="1">IF($A25="","",IF(OR(ISTEXT($L25),ISTEXT(#REF!)),IF($L25=Settings!$A$15,INDEX(Settings!$A$6:$D$15,MATCH($L25,Settings!$A$6:$A$15,0),4),0),0))</f>
        <v/>
      </c>
      <c r="CL25" s="157" t="str">
        <f ca="1">IF($A25="","",IF(OR(ISTEXT($N25),ISTEXT(#REF!)),IF($N25=Settings!$A$6,INDEX(Settings!$A$6:$D$15,MATCH($N25,Settings!$A$6:$A$15,0),4),0),0))</f>
        <v/>
      </c>
      <c r="CM25" s="158" t="str">
        <f ca="1">IF($A25="","",IF(OR(ISTEXT($N25),ISTEXT(#REF!)),IF($N25=Settings!$A$7,INDEX(Settings!$A$6:$D$15,MATCH($N25,Settings!$A$6:$A$15,0),4),0),0))</f>
        <v/>
      </c>
      <c r="CN25" s="158" t="str">
        <f ca="1">IF($A25="","",IF(OR(ISTEXT($N25),ISTEXT(#REF!)),IF($N25=Settings!$A$8,INDEX(Settings!$A$6:$D$15,MATCH($N25,Settings!$A$6:$A$15,0),4),0),0))</f>
        <v/>
      </c>
      <c r="CO25" s="158" t="str">
        <f ca="1">IF($A25="","",IF(OR(ISTEXT($N25),ISTEXT(#REF!)),IF($N25=Settings!$A$9,INDEX(Settings!$A$6:$D$15,MATCH($N25,Settings!$A$6:$A$15,0),4),0),0))</f>
        <v/>
      </c>
      <c r="CP25" s="158" t="str">
        <f ca="1">IF($A25="","",IF(OR(ISTEXT($N25),ISTEXT(#REF!)),IF($N25=Settings!$A$10,INDEX(Settings!$A$6:$D$15,MATCH($N25,Settings!$A$6:$A$15,0),4),0),0))</f>
        <v/>
      </c>
      <c r="CQ25" s="158" t="str">
        <f ca="1">IF($A25="","",IF(OR(ISTEXT($N25),ISTEXT(#REF!)),IF($N25=Settings!$A$11,INDEX(Settings!$A$6:$D$15,MATCH($N25,Settings!$A$6:$A$15,0),4),0),0))</f>
        <v/>
      </c>
      <c r="CR25" s="158" t="str">
        <f ca="1">IF($A25="","",IF(OR(ISTEXT($N25),ISTEXT(#REF!)),IF($N25=Settings!$A$12,INDEX(Settings!$A$6:$D$15,MATCH($N25,Settings!$A$6:$A$15,0),4),0),0))</f>
        <v/>
      </c>
      <c r="CS25" s="158" t="str">
        <f ca="1">IF($A25="","",IF(OR(ISTEXT($N25),ISTEXT(#REF!)),IF($N25=Settings!$A$13,INDEX(Settings!$A$6:$D$15,MATCH($N25,Settings!$A$6:$A$15,0),4),0),0))</f>
        <v/>
      </c>
      <c r="CT25" s="158" t="str">
        <f ca="1">IF($A25="","",IF(OR(ISTEXT($N25),ISTEXT(#REF!)),IF($N25=Settings!$A$14,INDEX(Settings!$A$6:$D$15,MATCH($N25,Settings!$A$6:$A$15,0),4),0),0))</f>
        <v/>
      </c>
      <c r="CU25" s="158" t="str">
        <f ca="1">IF($A25="","",IF(OR(ISTEXT($N25),ISTEXT(#REF!)),IF($N25=Settings!$A$15,INDEX(Settings!$A$6:$D$15,MATCH($N25,Settings!$A$6:$A$15,0),4),0),0))</f>
        <v/>
      </c>
      <c r="CV25" s="160">
        <f t="shared" si="1"/>
        <v>0</v>
      </c>
      <c r="CW25" s="160">
        <f t="shared" si="2"/>
        <v>0</v>
      </c>
      <c r="CX25" s="161">
        <f ca="1">(($CV25+$CW25)*1440)/60-'Employee Register'!$C25</f>
        <v>0</v>
      </c>
      <c r="CY25" s="162">
        <f ca="1">((($CW25)*1440)/60)*'Employee Register'!$E25</f>
        <v>0</v>
      </c>
      <c r="CZ25" s="163">
        <f ca="1">$CX25*'Employee Register'!$F25</f>
        <v>0</v>
      </c>
      <c r="DA25" s="164">
        <f t="shared" si="3"/>
        <v>0</v>
      </c>
      <c r="DB25" s="157">
        <f t="shared" si="5"/>
        <v>0</v>
      </c>
      <c r="DC25" s="159">
        <f ca="1">$DB25*'Employee Register'!$E25</f>
        <v>0</v>
      </c>
      <c r="DD25" s="157">
        <f t="shared" si="6"/>
        <v>0</v>
      </c>
      <c r="DE25" s="159">
        <f ca="1">$DD25*'Employee Register'!$G25</f>
        <v>0</v>
      </c>
      <c r="DF25" s="157">
        <f t="shared" si="7"/>
        <v>0</v>
      </c>
      <c r="DG25" s="159">
        <f ca="1">$DF25*'Employee Register'!$E25</f>
        <v>0</v>
      </c>
      <c r="DH25" s="157">
        <f t="shared" si="8"/>
        <v>0</v>
      </c>
      <c r="DI25" s="159">
        <f ca="1">$DH25*'Employee Register'!$E25</f>
        <v>0</v>
      </c>
      <c r="DJ25" s="157">
        <f t="shared" si="9"/>
        <v>0</v>
      </c>
      <c r="DK25" s="159">
        <f ca="1">$DJ25*'Employee Register'!$E25</f>
        <v>0</v>
      </c>
      <c r="DL25" s="157">
        <f t="shared" si="10"/>
        <v>0</v>
      </c>
      <c r="DM25" s="159">
        <f ca="1">$DL25*'Employee Register'!$E25</f>
        <v>0</v>
      </c>
      <c r="DN25" s="157">
        <f t="shared" si="11"/>
        <v>0</v>
      </c>
      <c r="DO25" s="159">
        <f ca="1">$DN25*'Employee Register'!$E25</f>
        <v>0</v>
      </c>
      <c r="DP25" s="157">
        <f t="shared" si="12"/>
        <v>0</v>
      </c>
      <c r="DQ25" s="159">
        <f ca="1">$DP25*'Employee Register'!$E25</f>
        <v>0</v>
      </c>
      <c r="DR25" s="157">
        <f t="shared" si="13"/>
        <v>0</v>
      </c>
      <c r="DS25" s="159">
        <f ca="1">$DR25*'Employee Register'!$E25</f>
        <v>0</v>
      </c>
      <c r="DT25" s="157">
        <f t="shared" si="14"/>
        <v>0</v>
      </c>
      <c r="DU25" s="159">
        <f ca="1">$DT25*'Employee Register'!$E25</f>
        <v>0</v>
      </c>
      <c r="DV25" s="165">
        <f ca="1">IF('Employee Register'!$B25=0,0,IF(OR(ISBLANK($B25),ISTEXT($B25)),0,IF(VALUE($B25)&gt;=0,1,0)))</f>
        <v>0</v>
      </c>
      <c r="DW25" s="166">
        <f ca="1">IF('Employee Register'!$B25=0,0,IF(OR(ISBLANK($D25),ISTEXT($D25)),0,IF(VALUE($D25)&gt;=0,1,0)))</f>
        <v>0</v>
      </c>
      <c r="DX25" s="166">
        <f ca="1">IF('Employee Register'!$B25=0,0,IF(OR(ISBLANK($F25),ISTEXT($F25)),0,IF(VALUE($F25)&gt;=0,1,0)))</f>
        <v>0</v>
      </c>
      <c r="DY25" s="166">
        <f ca="1">IF('Employee Register'!$B25=0,0,IF(OR(ISBLANK($H25),ISTEXT($H25)),0,IF(VALUE($H25)&gt;=0,1,0)))</f>
        <v>0</v>
      </c>
      <c r="DZ25" s="166">
        <f ca="1">IF('Employee Register'!$B25=0,0,IF(OR(ISBLANK($J25),ISTEXT($J25)),0,IF(VALUE($J25)&gt;=0,1,0)))</f>
        <v>0</v>
      </c>
      <c r="EA25" s="166">
        <f ca="1">IF('Employee Register'!$B25=0,0,IF(OR(ISBLANK($L25),ISTEXT($L25)),0,IF(VALUE($L25)&gt;=0,1,0)))</f>
        <v>0</v>
      </c>
      <c r="EB25" s="167">
        <f ca="1">IF('Employee Register'!$B25=0,0,IF(OR(ISBLANK($N25),ISTEXT($N25)),0,IF(VALUE($N25)&gt;=0,1,0)))</f>
        <v>0</v>
      </c>
    </row>
    <row r="26" spans="1:132">
      <c r="A26" s="71" t="str">
        <f ca="1">IF('Employee Register'!B26=0,"",'Employee Register'!B26)</f>
        <v/>
      </c>
      <c r="B26" s="48"/>
      <c r="C26" s="49"/>
      <c r="D26" s="48"/>
      <c r="E26" s="49"/>
      <c r="F26" s="48"/>
      <c r="G26" s="49"/>
      <c r="H26" s="48"/>
      <c r="I26" s="49"/>
      <c r="J26" s="48"/>
      <c r="K26" s="49"/>
      <c r="L26" s="107"/>
      <c r="M26" s="108"/>
      <c r="N26" s="107"/>
      <c r="O26" s="109"/>
      <c r="P26" s="100">
        <f t="shared" si="4"/>
        <v>0</v>
      </c>
      <c r="Q26" s="101">
        <f t="shared" si="0"/>
        <v>0</v>
      </c>
      <c r="R26" s="69" t="str">
        <f ca="1">IF(ISBLANK('Employee Register'!$B26),"",INDEX('Employee Register'!$A$6:$D$55,MATCH($A26,'Employee Register'!$B$6:$B$55,0),4))</f>
        <v/>
      </c>
      <c r="AC26" s="66">
        <f ca="1">ROUND(($P26*1440)/60,2)-'Employee Register'!$C26</f>
        <v>0</v>
      </c>
      <c r="AD26" s="157" t="str">
        <f ca="1">IF($A26="","",IF(OR(ISTEXT($B26),ISTEXT(#REF!)),IF($B26=Settings!$A$6,INDEX(Settings!$A$6:$D$15,MATCH($B26,Settings!$A$6:$A$15,0),4),0),0))</f>
        <v/>
      </c>
      <c r="AE26" s="158" t="str">
        <f ca="1">IF($A26="","",IF(OR(ISTEXT($B26),ISTEXT(#REF!)),IF($B26=Settings!$A$7,INDEX(Settings!$A$6:$D$15,MATCH($B26,Settings!$A$6:$A$15,0),4),0),0))</f>
        <v/>
      </c>
      <c r="AF26" s="158" t="str">
        <f ca="1">IF($A26="","",IF(OR(ISTEXT($B26),ISTEXT(#REF!)),IF($B26=Settings!$A$8,INDEX(Settings!$A$6:$D$15,MATCH($B26,Settings!$A$6:$A$15,0),4),0),0))</f>
        <v/>
      </c>
      <c r="AG26" s="158" t="str">
        <f ca="1">IF($A26="","",IF(OR(ISTEXT($B26),ISTEXT(#REF!)),IF($B26=Settings!$A$9,INDEX(Settings!$A$6:$D$15,MATCH($B26,Settings!$A$6:$A$15,0),4),0),0))</f>
        <v/>
      </c>
      <c r="AH26" s="158" t="str">
        <f ca="1">IF($A26="","",IF(OR(ISTEXT($B26),ISTEXT(#REF!)),IF($B26=Settings!$A$10,INDEX(Settings!$A$6:$D$15,MATCH($B26,Settings!$A$6:$A$15,0),4),0),0))</f>
        <v/>
      </c>
      <c r="AI26" s="158" t="str">
        <f ca="1">IF($A26="","",IF(OR(ISTEXT($B26),ISTEXT(#REF!)),IF($B26=Settings!$A$11,INDEX(Settings!$A$6:$D$15,MATCH($B26,Settings!$A$6:$A$15,0),4),0),0))</f>
        <v/>
      </c>
      <c r="AJ26" s="158" t="str">
        <f ca="1">IF($A26="","",IF(OR(ISTEXT($B26),ISTEXT(#REF!)),IF($B26=Settings!$A$12,INDEX(Settings!$A$6:$D$15,MATCH($B26,Settings!$A$6:$A$15,0),4),0),0))</f>
        <v/>
      </c>
      <c r="AK26" s="158" t="str">
        <f ca="1">IF($A26="","",IF(OR(ISTEXT($B26),ISTEXT(#REF!)),IF($B26=Settings!$A$13,INDEX(Settings!$A$6:$D$15,MATCH($B26,Settings!$A$6:$A$15,0),4),0),0))</f>
        <v/>
      </c>
      <c r="AL26" s="158" t="str">
        <f ca="1">IF($A26="","",IF(OR(ISTEXT($B26),ISTEXT(#REF!)),IF($B26=Settings!$A$14,INDEX(Settings!$A$6:$D$15,MATCH($B26,Settings!$A$6:$A$15,0),4),0),0))</f>
        <v/>
      </c>
      <c r="AM26" s="159" t="str">
        <f ca="1">IF($A26="","",IF(OR(ISTEXT($B26),ISTEXT(#REF!)),IF($B26=Settings!$A$15,INDEX(Settings!$A$6:$D$15,MATCH($B26,Settings!$A$6:$A$15,0),4),0),0))</f>
        <v/>
      </c>
      <c r="AN26" s="157" t="str">
        <f ca="1">IF($A26="","",IF(OR(ISTEXT($D26),ISTEXT(#REF!)),IF($D26=Settings!$A$6,INDEX(Settings!$A$6:$D$15,MATCH($D26,Settings!$A$6:$A$15,0),4),0),0))</f>
        <v/>
      </c>
      <c r="AO26" s="158" t="str">
        <f ca="1">IF($A26="","",IF(OR(ISTEXT($D26),ISTEXT(#REF!)),IF($D26=Settings!$A$7,INDEX(Settings!$A$6:$D$15,MATCH($D26,Settings!$A$6:$A$15,0),4),0),0))</f>
        <v/>
      </c>
      <c r="AP26" s="158" t="str">
        <f ca="1">IF($A26="","",IF(OR(ISTEXT($D26),ISTEXT(#REF!)),IF($D26=Settings!$A$8,INDEX(Settings!$A$6:$D$15,MATCH($D26,Settings!$A$6:$A$15,0),4),0),0))</f>
        <v/>
      </c>
      <c r="AQ26" s="158" t="str">
        <f ca="1">IF($A26="","",IF(OR(ISTEXT($D26),ISTEXT(#REF!)),IF($D26=Settings!$A$9,INDEX(Settings!$A$6:$D$15,MATCH($D26,Settings!$A$6:$A$15,0),4),0),0))</f>
        <v/>
      </c>
      <c r="AR26" s="158" t="str">
        <f ca="1">IF($A26="","",IF(OR(ISTEXT($D26),ISTEXT(#REF!)),IF($D26=Settings!$A$10,INDEX(Settings!$A$6:$D$15,MATCH($D26,Settings!$A$6:$A$15,0),4),0),0))</f>
        <v/>
      </c>
      <c r="AS26" s="158" t="str">
        <f ca="1">IF($A26="","",IF(OR(ISTEXT($D26),ISTEXT(#REF!)),IF($D26=Settings!$A$11,INDEX(Settings!$A$6:$D$15,MATCH($D26,Settings!$A$6:$A$15,0),4),0),0))</f>
        <v/>
      </c>
      <c r="AT26" s="158" t="str">
        <f ca="1">IF($A26="","",IF(OR(ISTEXT($D26),ISTEXT(#REF!)),IF($D26=Settings!$A$12,INDEX(Settings!$A$6:$D$15,MATCH($D26,Settings!$A$6:$A$15,0),4),0),0))</f>
        <v/>
      </c>
      <c r="AU26" s="158" t="str">
        <f ca="1">IF($A26="","",IF(OR(ISTEXT($D26),ISTEXT(#REF!)),IF($D26=Settings!$A$13,INDEX(Settings!$A$6:$D$15,MATCH($D26,Settings!$A$6:$A$15,0),4),0),0))</f>
        <v/>
      </c>
      <c r="AV26" s="158" t="str">
        <f ca="1">IF($A26="","",IF(OR(ISTEXT($D26),ISTEXT(#REF!)),IF($D26=Settings!$A$14,INDEX(Settings!$A$6:$D$15,MATCH($D26,Settings!$A$6:$A$15,0),4),0),0))</f>
        <v/>
      </c>
      <c r="AW26" s="159" t="str">
        <f ca="1">IF($A26="","",IF(OR(ISTEXT($D26),ISTEXT(#REF!)),IF($D26=Settings!$A$15,INDEX(Settings!$A$6:$D$15,MATCH($D26,Settings!$A$6:$A$15,0),4),0),0))</f>
        <v/>
      </c>
      <c r="AX26" s="157" t="str">
        <f ca="1">IF($A26="","",IF(OR(ISTEXT($F26),ISTEXT(#REF!)),IF($F26=Settings!$A$6,INDEX(Settings!$A$6:$D$15,MATCH($F26,Settings!$A$6:$A$15,0),4),0),0))</f>
        <v/>
      </c>
      <c r="AY26" s="158" t="str">
        <f ca="1">IF($A26="","",IF(OR(ISTEXT($F26),ISTEXT(#REF!)),IF($F26=Settings!$A$7,INDEX(Settings!$A$6:$D$15,MATCH($F26,Settings!$A$6:$A$15,0),4),0),0))</f>
        <v/>
      </c>
      <c r="AZ26" s="158" t="str">
        <f ca="1">IF($A26="","",IF(OR(ISTEXT($F26),ISTEXT(#REF!)),IF($F26=Settings!$A$8,INDEX(Settings!$A$6:$D$15,MATCH($F26,Settings!$A$6:$A$15,0),4),0),0))</f>
        <v/>
      </c>
      <c r="BA26" s="158" t="str">
        <f ca="1">IF($A26="","",IF(OR(ISTEXT($F26),ISTEXT(#REF!)),IF($F26=Settings!$A$9,INDEX(Settings!$A$6:$D$15,MATCH($F26,Settings!$A$6:$A$15,0),4),0),0))</f>
        <v/>
      </c>
      <c r="BB26" s="158" t="str">
        <f ca="1">IF($A26="","",IF(OR(ISTEXT($F26),ISTEXT(#REF!)),IF($F26=Settings!$A$10,INDEX(Settings!$A$6:$D$15,MATCH($F26,Settings!$A$6:$A$15,0),4),0),0))</f>
        <v/>
      </c>
      <c r="BC26" s="158" t="str">
        <f ca="1">IF($A26="","",IF(OR(ISTEXT($F26),ISTEXT(#REF!)),IF($F26=Settings!$A$11,INDEX(Settings!$A$6:$D$15,MATCH($F26,Settings!$A$6:$A$15,0),4),0),0))</f>
        <v/>
      </c>
      <c r="BD26" s="158" t="str">
        <f ca="1">IF($A26="","",IF(OR(ISTEXT($F26),ISTEXT(#REF!)),IF($F26=Settings!$A$12,INDEX(Settings!$A$6:$D$15,MATCH($F26,Settings!$A$6:$A$15,0),4),0),0))</f>
        <v/>
      </c>
      <c r="BE26" s="158" t="str">
        <f ca="1">IF($A26="","",IF(OR(ISTEXT($F26),ISTEXT(#REF!)),IF($F26=Settings!$A$13,INDEX(Settings!$A$6:$D$15,MATCH($F26,Settings!$A$6:$A$15,0),4),0),0))</f>
        <v/>
      </c>
      <c r="BF26" s="158" t="str">
        <f ca="1">IF($A26="","",IF(OR(ISTEXT($F26),ISTEXT(#REF!)),IF($F26=Settings!$A$14,INDEX(Settings!$A$6:$D$15,MATCH($F26,Settings!$A$6:$A$15,0),4),0),0))</f>
        <v/>
      </c>
      <c r="BG26" s="159" t="str">
        <f ca="1">IF($A26="","",IF(OR(ISTEXT($F26),ISTEXT(#REF!)),IF($F26=Settings!$A$15,INDEX(Settings!$A$6:$D$15,MATCH($F26,Settings!$A$6:$A$15,0),4),0),0))</f>
        <v/>
      </c>
      <c r="BH26" s="157" t="str">
        <f ca="1">IF($A26="","",IF(OR(ISTEXT($H26),ISTEXT(#REF!)),IF($H26=Settings!$A$6,INDEX(Settings!$A$6:$D$15,MATCH($H26,Settings!$A$6:$A$15,0),4),0),0))</f>
        <v/>
      </c>
      <c r="BI26" s="158" t="str">
        <f ca="1">IF($A26="","",IF(OR(ISTEXT($H26),ISTEXT(#REF!)),IF($H26=Settings!$A$7,INDEX(Settings!$A$6:$D$15,MATCH($H26,Settings!$A$6:$A$15,0),4),0),0))</f>
        <v/>
      </c>
      <c r="BJ26" s="158" t="str">
        <f ca="1">IF($A26="","",IF(OR(ISTEXT($H26),ISTEXT(#REF!)),IF($H26=Settings!$A$8,INDEX(Settings!$A$6:$D$15,MATCH($H26,Settings!$A$6:$A$15,0),4),0),0))</f>
        <v/>
      </c>
      <c r="BK26" s="158" t="str">
        <f ca="1">IF($A26="","",IF(OR(ISTEXT($H26),ISTEXT(#REF!)),IF($H26=Settings!$A$9,INDEX(Settings!$A$6:$D$15,MATCH($H26,Settings!$A$6:$A$15,0),4),0),0))</f>
        <v/>
      </c>
      <c r="BL26" s="158" t="str">
        <f ca="1">IF($A26="","",IF(OR(ISTEXT($H26),ISTEXT(#REF!)),IF($H26=Settings!$A$10,INDEX(Settings!$A$6:$D$15,MATCH($H26,Settings!$A$6:$A$15,0),4),0),0))</f>
        <v/>
      </c>
      <c r="BM26" s="158" t="str">
        <f ca="1">IF($A26="","",IF(OR(ISTEXT($H26),ISTEXT(#REF!)),IF($H26=Settings!$A$11,INDEX(Settings!$A$6:$D$15,MATCH($H26,Settings!$A$6:$A$15,0),4),0),0))</f>
        <v/>
      </c>
      <c r="BN26" s="158" t="str">
        <f ca="1">IF($A26="","",IF(OR(ISTEXT($H26),ISTEXT(#REF!)),IF($H26=Settings!$A$12,INDEX(Settings!$A$6:$D$15,MATCH($H26,Settings!$A$6:$A$15,0),4),0),0))</f>
        <v/>
      </c>
      <c r="BO26" s="158" t="str">
        <f ca="1">IF($A26="","",IF(OR(ISTEXT($H26),ISTEXT(#REF!)),IF($H26=Settings!$A$13,INDEX(Settings!$A$6:$D$15,MATCH($H26,Settings!$A$6:$A$15,0),4),0),0))</f>
        <v/>
      </c>
      <c r="BP26" s="158" t="str">
        <f ca="1">IF($A26="","",IF(OR(ISTEXT($H26),ISTEXT(#REF!)),IF($H26=Settings!$A$14,INDEX(Settings!$A$6:$D$15,MATCH($H26,Settings!$A$6:$A$15,0),4),0),0))</f>
        <v/>
      </c>
      <c r="BQ26" s="159" t="str">
        <f ca="1">IF($A26="","",IF(OR(ISTEXT($H26),ISTEXT(#REF!)),IF($H26=Settings!$A$15,INDEX(Settings!$A$6:$D$15,MATCH($H26,Settings!$A$6:$A$15,0),4),0),0))</f>
        <v/>
      </c>
      <c r="BR26" s="157" t="str">
        <f ca="1">IF($A26="","",IF(OR(ISTEXT($J26),ISTEXT(#REF!)),IF($J26=Settings!$A$6,INDEX(Settings!$A$6:$D$15,MATCH($J26,Settings!$A$6:$A$15,0),4),0),0))</f>
        <v/>
      </c>
      <c r="BS26" s="158" t="str">
        <f ca="1">IF($A26="","",IF(OR(ISTEXT($J26),ISTEXT(#REF!)),IF($J26=Settings!$A$7,INDEX(Settings!$A$6:$D$15,MATCH($J26,Settings!$A$6:$A$15,0),4),0),0))</f>
        <v/>
      </c>
      <c r="BT26" s="158" t="str">
        <f ca="1">IF($A26="","",IF(OR(ISTEXT($J26),ISTEXT(#REF!)),IF($J26=Settings!$A$8,INDEX(Settings!$A$6:$D$15,MATCH($J26,Settings!$A$6:$A$15,0),4),0),0))</f>
        <v/>
      </c>
      <c r="BU26" s="158" t="str">
        <f ca="1">IF($A26="","",IF(OR(ISTEXT($J26),ISTEXT(#REF!)),IF($J26=Settings!$A$9,INDEX(Settings!$A$6:$D$15,MATCH($J26,Settings!$A$6:$A$15,0),4),0),0))</f>
        <v/>
      </c>
      <c r="BV26" s="158" t="str">
        <f ca="1">IF($A26="","",IF(OR(ISTEXT($J26),ISTEXT(#REF!)),IF($J26=Settings!$A$10,INDEX(Settings!$A$6:$D$15,MATCH($J26,Settings!$A$6:$A$15,0),4),0),0))</f>
        <v/>
      </c>
      <c r="BW26" s="158" t="str">
        <f ca="1">IF($A26="","",IF(OR(ISTEXT($J26),ISTEXT(#REF!)),IF($J26=Settings!$A$11,INDEX(Settings!$A$6:$D$15,MATCH($J26,Settings!$A$6:$A$15,0),4),0),0))</f>
        <v/>
      </c>
      <c r="BX26" s="158" t="str">
        <f ca="1">IF($A26="","",IF(OR(ISTEXT($J26),ISTEXT(#REF!)),IF($J26=Settings!$A$12,INDEX(Settings!$A$6:$D$15,MATCH($J26,Settings!$A$6:$A$15,0),4),0),0))</f>
        <v/>
      </c>
      <c r="BY26" s="158" t="str">
        <f ca="1">IF($A26="","",IF(OR(ISTEXT($J26),ISTEXT(#REF!)),IF($J26=Settings!$A$13,INDEX(Settings!$A$6:$D$15,MATCH($J26,Settings!$A$6:$A$15,0),4),0),0))</f>
        <v/>
      </c>
      <c r="BZ26" s="158" t="str">
        <f ca="1">IF($A26="","",IF(OR(ISTEXT($J26),ISTEXT(#REF!)),IF($J26=Settings!$A$14,INDEX(Settings!$A$6:$D$15,MATCH($J26,Settings!$A$6:$A$15,0),4),0),0))</f>
        <v/>
      </c>
      <c r="CA26" s="159" t="str">
        <f ca="1">IF($A26="","",IF(OR(ISTEXT($J26),ISTEXT(#REF!)),IF($J26=Settings!$A$15,INDEX(Settings!$A$6:$D$15,MATCH($J26,Settings!$A$6:$A$15,0),4),0),0))</f>
        <v/>
      </c>
      <c r="CB26" s="157" t="str">
        <f ca="1">IF($A26="","",IF(OR(ISTEXT($L26),ISTEXT(#REF!)),IF($L26=Settings!$A$6,INDEX(Settings!$A$6:$D$15,MATCH($L26,Settings!$A$6:$A$15,0),4),0),0))</f>
        <v/>
      </c>
      <c r="CC26" s="158" t="str">
        <f ca="1">IF($A26="","",IF(OR(ISTEXT($L26),ISTEXT(#REF!)),IF($L26=Settings!$A$7,INDEX(Settings!$A$6:$D$15,MATCH($L26,Settings!$A$6:$A$15,0),4),0),0))</f>
        <v/>
      </c>
      <c r="CD26" s="158" t="str">
        <f ca="1">IF($A26="","",IF(OR(ISTEXT($L26),ISTEXT(#REF!)),IF($L26=Settings!$A$8,INDEX(Settings!$A$6:$D$15,MATCH($L26,Settings!$A$6:$A$15,0),4),0),0))</f>
        <v/>
      </c>
      <c r="CE26" s="158" t="str">
        <f ca="1">IF($A26="","",IF(OR(ISTEXT($L26),ISTEXT(#REF!)),IF($L26=Settings!$A$9,INDEX(Settings!$A$6:$D$15,MATCH($L26,Settings!$A$6:$A$15,0),4),0),0))</f>
        <v/>
      </c>
      <c r="CF26" s="158" t="str">
        <f ca="1">IF($A26="","",IF(OR(ISTEXT($L26),ISTEXT(#REF!)),IF($L26=Settings!$A$10,INDEX(Settings!$A$6:$D$15,MATCH($L26,Settings!$A$6:$A$15,0),4),0),0))</f>
        <v/>
      </c>
      <c r="CG26" s="158" t="str">
        <f ca="1">IF($A26="","",IF(OR(ISTEXT($L26),ISTEXT(#REF!)),IF($L26=Settings!$A$11,INDEX(Settings!$A$6:$D$15,MATCH($L26,Settings!$A$6:$A$15,0),4),0),0))</f>
        <v/>
      </c>
      <c r="CH26" s="158" t="str">
        <f ca="1">IF($A26="","",IF(OR(ISTEXT($L26),ISTEXT(#REF!)),IF($L26=Settings!$A$12,INDEX(Settings!$A$6:$D$15,MATCH($L26,Settings!$A$6:$A$15,0),4),0),0))</f>
        <v/>
      </c>
      <c r="CI26" s="158" t="str">
        <f ca="1">IF($A26="","",IF(OR(ISTEXT($L26),ISTEXT(#REF!)),IF($L26=Settings!$A$13,INDEX(Settings!$A$6:$D$15,MATCH($L26,Settings!$A$6:$A$15,0),4),0),0))</f>
        <v/>
      </c>
      <c r="CJ26" s="158" t="str">
        <f ca="1">IF($A26="","",IF(OR(ISTEXT($L26),ISTEXT(#REF!)),IF($L26=Settings!$A$14,INDEX(Settings!$A$6:$D$15,MATCH($L26,Settings!$A$6:$A$15,0),4),0),0))</f>
        <v/>
      </c>
      <c r="CK26" s="159" t="str">
        <f ca="1">IF($A26="","",IF(OR(ISTEXT($L26),ISTEXT(#REF!)),IF($L26=Settings!$A$15,INDEX(Settings!$A$6:$D$15,MATCH($L26,Settings!$A$6:$A$15,0),4),0),0))</f>
        <v/>
      </c>
      <c r="CL26" s="157" t="str">
        <f ca="1">IF($A26="","",IF(OR(ISTEXT($N26),ISTEXT(#REF!)),IF($N26=Settings!$A$6,INDEX(Settings!$A$6:$D$15,MATCH($N26,Settings!$A$6:$A$15,0),4),0),0))</f>
        <v/>
      </c>
      <c r="CM26" s="158" t="str">
        <f ca="1">IF($A26="","",IF(OR(ISTEXT($N26),ISTEXT(#REF!)),IF($N26=Settings!$A$7,INDEX(Settings!$A$6:$D$15,MATCH($N26,Settings!$A$6:$A$15,0),4),0),0))</f>
        <v/>
      </c>
      <c r="CN26" s="158" t="str">
        <f ca="1">IF($A26="","",IF(OR(ISTEXT($N26),ISTEXT(#REF!)),IF($N26=Settings!$A$8,INDEX(Settings!$A$6:$D$15,MATCH($N26,Settings!$A$6:$A$15,0),4),0),0))</f>
        <v/>
      </c>
      <c r="CO26" s="158" t="str">
        <f ca="1">IF($A26="","",IF(OR(ISTEXT($N26),ISTEXT(#REF!)),IF($N26=Settings!$A$9,INDEX(Settings!$A$6:$D$15,MATCH($N26,Settings!$A$6:$A$15,0),4),0),0))</f>
        <v/>
      </c>
      <c r="CP26" s="158" t="str">
        <f ca="1">IF($A26="","",IF(OR(ISTEXT($N26),ISTEXT(#REF!)),IF($N26=Settings!$A$10,INDEX(Settings!$A$6:$D$15,MATCH($N26,Settings!$A$6:$A$15,0),4),0),0))</f>
        <v/>
      </c>
      <c r="CQ26" s="158" t="str">
        <f ca="1">IF($A26="","",IF(OR(ISTEXT($N26),ISTEXT(#REF!)),IF($N26=Settings!$A$11,INDEX(Settings!$A$6:$D$15,MATCH($N26,Settings!$A$6:$A$15,0),4),0),0))</f>
        <v/>
      </c>
      <c r="CR26" s="158" t="str">
        <f ca="1">IF($A26="","",IF(OR(ISTEXT($N26),ISTEXT(#REF!)),IF($N26=Settings!$A$12,INDEX(Settings!$A$6:$D$15,MATCH($N26,Settings!$A$6:$A$15,0),4),0),0))</f>
        <v/>
      </c>
      <c r="CS26" s="158" t="str">
        <f ca="1">IF($A26="","",IF(OR(ISTEXT($N26),ISTEXT(#REF!)),IF($N26=Settings!$A$13,INDEX(Settings!$A$6:$D$15,MATCH($N26,Settings!$A$6:$A$15,0),4),0),0))</f>
        <v/>
      </c>
      <c r="CT26" s="158" t="str">
        <f ca="1">IF($A26="","",IF(OR(ISTEXT($N26),ISTEXT(#REF!)),IF($N26=Settings!$A$14,INDEX(Settings!$A$6:$D$15,MATCH($N26,Settings!$A$6:$A$15,0),4),0),0))</f>
        <v/>
      </c>
      <c r="CU26" s="158" t="str">
        <f ca="1">IF($A26="","",IF(OR(ISTEXT($N26),ISTEXT(#REF!)),IF($N26=Settings!$A$15,INDEX(Settings!$A$6:$D$15,MATCH($N26,Settings!$A$6:$A$15,0),4),0),0))</f>
        <v/>
      </c>
      <c r="CV26" s="160">
        <f t="shared" si="1"/>
        <v>0</v>
      </c>
      <c r="CW26" s="160">
        <f t="shared" si="2"/>
        <v>0</v>
      </c>
      <c r="CX26" s="161">
        <f ca="1">(($CV26+$CW26)*1440)/60-'Employee Register'!$C26</f>
        <v>0</v>
      </c>
      <c r="CY26" s="162">
        <f ca="1">((($CW26)*1440)/60)*'Employee Register'!$E26</f>
        <v>0</v>
      </c>
      <c r="CZ26" s="163">
        <f ca="1">$CX26*'Employee Register'!$F26</f>
        <v>0</v>
      </c>
      <c r="DA26" s="164">
        <f t="shared" si="3"/>
        <v>0</v>
      </c>
      <c r="DB26" s="157">
        <f t="shared" si="5"/>
        <v>0</v>
      </c>
      <c r="DC26" s="159">
        <f ca="1">$DB26*'Employee Register'!$E26</f>
        <v>0</v>
      </c>
      <c r="DD26" s="157">
        <f t="shared" si="6"/>
        <v>0</v>
      </c>
      <c r="DE26" s="159">
        <f ca="1">$DD26*'Employee Register'!$G26</f>
        <v>0</v>
      </c>
      <c r="DF26" s="157">
        <f t="shared" si="7"/>
        <v>0</v>
      </c>
      <c r="DG26" s="159">
        <f ca="1">$DF26*'Employee Register'!$E26</f>
        <v>0</v>
      </c>
      <c r="DH26" s="157">
        <f t="shared" si="8"/>
        <v>0</v>
      </c>
      <c r="DI26" s="159">
        <f ca="1">$DH26*'Employee Register'!$E26</f>
        <v>0</v>
      </c>
      <c r="DJ26" s="157">
        <f t="shared" si="9"/>
        <v>0</v>
      </c>
      <c r="DK26" s="159">
        <f ca="1">$DJ26*'Employee Register'!$E26</f>
        <v>0</v>
      </c>
      <c r="DL26" s="157">
        <f t="shared" si="10"/>
        <v>0</v>
      </c>
      <c r="DM26" s="159">
        <f ca="1">$DL26*'Employee Register'!$E26</f>
        <v>0</v>
      </c>
      <c r="DN26" s="157">
        <f t="shared" si="11"/>
        <v>0</v>
      </c>
      <c r="DO26" s="159">
        <f ca="1">$DN26*'Employee Register'!$E26</f>
        <v>0</v>
      </c>
      <c r="DP26" s="157">
        <f t="shared" si="12"/>
        <v>0</v>
      </c>
      <c r="DQ26" s="159">
        <f ca="1">$DP26*'Employee Register'!$E26</f>
        <v>0</v>
      </c>
      <c r="DR26" s="157">
        <f t="shared" si="13"/>
        <v>0</v>
      </c>
      <c r="DS26" s="159">
        <f ca="1">$DR26*'Employee Register'!$E26</f>
        <v>0</v>
      </c>
      <c r="DT26" s="157">
        <f t="shared" si="14"/>
        <v>0</v>
      </c>
      <c r="DU26" s="159">
        <f ca="1">$DT26*'Employee Register'!$E26</f>
        <v>0</v>
      </c>
      <c r="DV26" s="165">
        <f ca="1">IF('Employee Register'!$B26=0,0,IF(OR(ISBLANK($B26),ISTEXT($B26)),0,IF(VALUE($B26)&gt;=0,1,0)))</f>
        <v>0</v>
      </c>
      <c r="DW26" s="166">
        <f ca="1">IF('Employee Register'!$B26=0,0,IF(OR(ISBLANK($D26),ISTEXT($D26)),0,IF(VALUE($D26)&gt;=0,1,0)))</f>
        <v>0</v>
      </c>
      <c r="DX26" s="166">
        <f ca="1">IF('Employee Register'!$B26=0,0,IF(OR(ISBLANK($F26),ISTEXT($F26)),0,IF(VALUE($F26)&gt;=0,1,0)))</f>
        <v>0</v>
      </c>
      <c r="DY26" s="166">
        <f ca="1">IF('Employee Register'!$B26=0,0,IF(OR(ISBLANK($H26),ISTEXT($H26)),0,IF(VALUE($H26)&gt;=0,1,0)))</f>
        <v>0</v>
      </c>
      <c r="DZ26" s="166">
        <f ca="1">IF('Employee Register'!$B26=0,0,IF(OR(ISBLANK($J26),ISTEXT($J26)),0,IF(VALUE($J26)&gt;=0,1,0)))</f>
        <v>0</v>
      </c>
      <c r="EA26" s="166">
        <f ca="1">IF('Employee Register'!$B26=0,0,IF(OR(ISBLANK($L26),ISTEXT($L26)),0,IF(VALUE($L26)&gt;=0,1,0)))</f>
        <v>0</v>
      </c>
      <c r="EB26" s="167">
        <f ca="1">IF('Employee Register'!$B26=0,0,IF(OR(ISBLANK($N26),ISTEXT($N26)),0,IF(VALUE($N26)&gt;=0,1,0)))</f>
        <v>0</v>
      </c>
    </row>
    <row r="27" spans="1:132">
      <c r="A27" s="71" t="str">
        <f ca="1">IF('Employee Register'!B27=0,"",'Employee Register'!B27)</f>
        <v/>
      </c>
      <c r="B27" s="48"/>
      <c r="C27" s="49"/>
      <c r="D27" s="48"/>
      <c r="E27" s="49"/>
      <c r="F27" s="48"/>
      <c r="G27" s="49"/>
      <c r="H27" s="48"/>
      <c r="I27" s="49"/>
      <c r="J27" s="48"/>
      <c r="K27" s="49"/>
      <c r="L27" s="107"/>
      <c r="M27" s="108"/>
      <c r="N27" s="107"/>
      <c r="O27" s="109"/>
      <c r="P27" s="100">
        <f t="shared" si="4"/>
        <v>0</v>
      </c>
      <c r="Q27" s="101">
        <f t="shared" si="0"/>
        <v>0</v>
      </c>
      <c r="R27" s="69" t="str">
        <f ca="1">IF(ISBLANK('Employee Register'!$B27),"",INDEX('Employee Register'!$A$6:$D$55,MATCH($A27,'Employee Register'!$B$6:$B$55,0),4))</f>
        <v/>
      </c>
      <c r="AC27" s="66">
        <f ca="1">ROUND(($P27*1440)/60,2)-'Employee Register'!$C27</f>
        <v>0</v>
      </c>
      <c r="AD27" s="157" t="str">
        <f ca="1">IF($A27="","",IF(OR(ISTEXT($B27),ISTEXT(#REF!)),IF($B27=Settings!$A$6,INDEX(Settings!$A$6:$D$15,MATCH($B27,Settings!$A$6:$A$15,0),4),0),0))</f>
        <v/>
      </c>
      <c r="AE27" s="158" t="str">
        <f ca="1">IF($A27="","",IF(OR(ISTEXT($B27),ISTEXT(#REF!)),IF($B27=Settings!$A$7,INDEX(Settings!$A$6:$D$15,MATCH($B27,Settings!$A$6:$A$15,0),4),0),0))</f>
        <v/>
      </c>
      <c r="AF27" s="158" t="str">
        <f ca="1">IF($A27="","",IF(OR(ISTEXT($B27),ISTEXT(#REF!)),IF($B27=Settings!$A$8,INDEX(Settings!$A$6:$D$15,MATCH($B27,Settings!$A$6:$A$15,0),4),0),0))</f>
        <v/>
      </c>
      <c r="AG27" s="158" t="str">
        <f ca="1">IF($A27="","",IF(OR(ISTEXT($B27),ISTEXT(#REF!)),IF($B27=Settings!$A$9,INDEX(Settings!$A$6:$D$15,MATCH($B27,Settings!$A$6:$A$15,0),4),0),0))</f>
        <v/>
      </c>
      <c r="AH27" s="158" t="str">
        <f ca="1">IF($A27="","",IF(OR(ISTEXT($B27),ISTEXT(#REF!)),IF($B27=Settings!$A$10,INDEX(Settings!$A$6:$D$15,MATCH($B27,Settings!$A$6:$A$15,0),4),0),0))</f>
        <v/>
      </c>
      <c r="AI27" s="158" t="str">
        <f ca="1">IF($A27="","",IF(OR(ISTEXT($B27),ISTEXT(#REF!)),IF($B27=Settings!$A$11,INDEX(Settings!$A$6:$D$15,MATCH($B27,Settings!$A$6:$A$15,0),4),0),0))</f>
        <v/>
      </c>
      <c r="AJ27" s="158" t="str">
        <f ca="1">IF($A27="","",IF(OR(ISTEXT($B27),ISTEXT(#REF!)),IF($B27=Settings!$A$12,INDEX(Settings!$A$6:$D$15,MATCH($B27,Settings!$A$6:$A$15,0),4),0),0))</f>
        <v/>
      </c>
      <c r="AK27" s="158" t="str">
        <f ca="1">IF($A27="","",IF(OR(ISTEXT($B27),ISTEXT(#REF!)),IF($B27=Settings!$A$13,INDEX(Settings!$A$6:$D$15,MATCH($B27,Settings!$A$6:$A$15,0),4),0),0))</f>
        <v/>
      </c>
      <c r="AL27" s="158" t="str">
        <f ca="1">IF($A27="","",IF(OR(ISTEXT($B27),ISTEXT(#REF!)),IF($B27=Settings!$A$14,INDEX(Settings!$A$6:$D$15,MATCH($B27,Settings!$A$6:$A$15,0),4),0),0))</f>
        <v/>
      </c>
      <c r="AM27" s="159" t="str">
        <f ca="1">IF($A27="","",IF(OR(ISTEXT($B27),ISTEXT(#REF!)),IF($B27=Settings!$A$15,INDEX(Settings!$A$6:$D$15,MATCH($B27,Settings!$A$6:$A$15,0),4),0),0))</f>
        <v/>
      </c>
      <c r="AN27" s="157" t="str">
        <f ca="1">IF($A27="","",IF(OR(ISTEXT($D27),ISTEXT(#REF!)),IF($D27=Settings!$A$6,INDEX(Settings!$A$6:$D$15,MATCH($D27,Settings!$A$6:$A$15,0),4),0),0))</f>
        <v/>
      </c>
      <c r="AO27" s="158" t="str">
        <f ca="1">IF($A27="","",IF(OR(ISTEXT($D27),ISTEXT(#REF!)),IF($D27=Settings!$A$7,INDEX(Settings!$A$6:$D$15,MATCH($D27,Settings!$A$6:$A$15,0),4),0),0))</f>
        <v/>
      </c>
      <c r="AP27" s="158" t="str">
        <f ca="1">IF($A27="","",IF(OR(ISTEXT($D27),ISTEXT(#REF!)),IF($D27=Settings!$A$8,INDEX(Settings!$A$6:$D$15,MATCH($D27,Settings!$A$6:$A$15,0),4),0),0))</f>
        <v/>
      </c>
      <c r="AQ27" s="158" t="str">
        <f ca="1">IF($A27="","",IF(OR(ISTEXT($D27),ISTEXT(#REF!)),IF($D27=Settings!$A$9,INDEX(Settings!$A$6:$D$15,MATCH($D27,Settings!$A$6:$A$15,0),4),0),0))</f>
        <v/>
      </c>
      <c r="AR27" s="158" t="str">
        <f ca="1">IF($A27="","",IF(OR(ISTEXT($D27),ISTEXT(#REF!)),IF($D27=Settings!$A$10,INDEX(Settings!$A$6:$D$15,MATCH($D27,Settings!$A$6:$A$15,0),4),0),0))</f>
        <v/>
      </c>
      <c r="AS27" s="158" t="str">
        <f ca="1">IF($A27="","",IF(OR(ISTEXT($D27),ISTEXT(#REF!)),IF($D27=Settings!$A$11,INDEX(Settings!$A$6:$D$15,MATCH($D27,Settings!$A$6:$A$15,0),4),0),0))</f>
        <v/>
      </c>
      <c r="AT27" s="158" t="str">
        <f ca="1">IF($A27="","",IF(OR(ISTEXT($D27),ISTEXT(#REF!)),IF($D27=Settings!$A$12,INDEX(Settings!$A$6:$D$15,MATCH($D27,Settings!$A$6:$A$15,0),4),0),0))</f>
        <v/>
      </c>
      <c r="AU27" s="158" t="str">
        <f ca="1">IF($A27="","",IF(OR(ISTEXT($D27),ISTEXT(#REF!)),IF($D27=Settings!$A$13,INDEX(Settings!$A$6:$D$15,MATCH($D27,Settings!$A$6:$A$15,0),4),0),0))</f>
        <v/>
      </c>
      <c r="AV27" s="158" t="str">
        <f ca="1">IF($A27="","",IF(OR(ISTEXT($D27),ISTEXT(#REF!)),IF($D27=Settings!$A$14,INDEX(Settings!$A$6:$D$15,MATCH($D27,Settings!$A$6:$A$15,0),4),0),0))</f>
        <v/>
      </c>
      <c r="AW27" s="159" t="str">
        <f ca="1">IF($A27="","",IF(OR(ISTEXT($D27),ISTEXT(#REF!)),IF($D27=Settings!$A$15,INDEX(Settings!$A$6:$D$15,MATCH($D27,Settings!$A$6:$A$15,0),4),0),0))</f>
        <v/>
      </c>
      <c r="AX27" s="157" t="str">
        <f ca="1">IF($A27="","",IF(OR(ISTEXT($F27),ISTEXT(#REF!)),IF($F27=Settings!$A$6,INDEX(Settings!$A$6:$D$15,MATCH($F27,Settings!$A$6:$A$15,0),4),0),0))</f>
        <v/>
      </c>
      <c r="AY27" s="158" t="str">
        <f ca="1">IF($A27="","",IF(OR(ISTEXT($F27),ISTEXT(#REF!)),IF($F27=Settings!$A$7,INDEX(Settings!$A$6:$D$15,MATCH($F27,Settings!$A$6:$A$15,0),4),0),0))</f>
        <v/>
      </c>
      <c r="AZ27" s="158" t="str">
        <f ca="1">IF($A27="","",IF(OR(ISTEXT($F27),ISTEXT(#REF!)),IF($F27=Settings!$A$8,INDEX(Settings!$A$6:$D$15,MATCH($F27,Settings!$A$6:$A$15,0),4),0),0))</f>
        <v/>
      </c>
      <c r="BA27" s="158" t="str">
        <f ca="1">IF($A27="","",IF(OR(ISTEXT($F27),ISTEXT(#REF!)),IF($F27=Settings!$A$9,INDEX(Settings!$A$6:$D$15,MATCH($F27,Settings!$A$6:$A$15,0),4),0),0))</f>
        <v/>
      </c>
      <c r="BB27" s="158" t="str">
        <f ca="1">IF($A27="","",IF(OR(ISTEXT($F27),ISTEXT(#REF!)),IF($F27=Settings!$A$10,INDEX(Settings!$A$6:$D$15,MATCH($F27,Settings!$A$6:$A$15,0),4),0),0))</f>
        <v/>
      </c>
      <c r="BC27" s="158" t="str">
        <f ca="1">IF($A27="","",IF(OR(ISTEXT($F27),ISTEXT(#REF!)),IF($F27=Settings!$A$11,INDEX(Settings!$A$6:$D$15,MATCH($F27,Settings!$A$6:$A$15,0),4),0),0))</f>
        <v/>
      </c>
      <c r="BD27" s="158" t="str">
        <f ca="1">IF($A27="","",IF(OR(ISTEXT($F27),ISTEXT(#REF!)),IF($F27=Settings!$A$12,INDEX(Settings!$A$6:$D$15,MATCH($F27,Settings!$A$6:$A$15,0),4),0),0))</f>
        <v/>
      </c>
      <c r="BE27" s="158" t="str">
        <f ca="1">IF($A27="","",IF(OR(ISTEXT($F27),ISTEXT(#REF!)),IF($F27=Settings!$A$13,INDEX(Settings!$A$6:$D$15,MATCH($F27,Settings!$A$6:$A$15,0),4),0),0))</f>
        <v/>
      </c>
      <c r="BF27" s="158" t="str">
        <f ca="1">IF($A27="","",IF(OR(ISTEXT($F27),ISTEXT(#REF!)),IF($F27=Settings!$A$14,INDEX(Settings!$A$6:$D$15,MATCH($F27,Settings!$A$6:$A$15,0),4),0),0))</f>
        <v/>
      </c>
      <c r="BG27" s="159" t="str">
        <f ca="1">IF($A27="","",IF(OR(ISTEXT($F27),ISTEXT(#REF!)),IF($F27=Settings!$A$15,INDEX(Settings!$A$6:$D$15,MATCH($F27,Settings!$A$6:$A$15,0),4),0),0))</f>
        <v/>
      </c>
      <c r="BH27" s="157" t="str">
        <f ca="1">IF($A27="","",IF(OR(ISTEXT($H27),ISTEXT(#REF!)),IF($H27=Settings!$A$6,INDEX(Settings!$A$6:$D$15,MATCH($H27,Settings!$A$6:$A$15,0),4),0),0))</f>
        <v/>
      </c>
      <c r="BI27" s="158" t="str">
        <f ca="1">IF($A27="","",IF(OR(ISTEXT($H27),ISTEXT(#REF!)),IF($H27=Settings!$A$7,INDEX(Settings!$A$6:$D$15,MATCH($H27,Settings!$A$6:$A$15,0),4),0),0))</f>
        <v/>
      </c>
      <c r="BJ27" s="158" t="str">
        <f ca="1">IF($A27="","",IF(OR(ISTEXT($H27),ISTEXT(#REF!)),IF($H27=Settings!$A$8,INDEX(Settings!$A$6:$D$15,MATCH($H27,Settings!$A$6:$A$15,0),4),0),0))</f>
        <v/>
      </c>
      <c r="BK27" s="158" t="str">
        <f ca="1">IF($A27="","",IF(OR(ISTEXT($H27),ISTEXT(#REF!)),IF($H27=Settings!$A$9,INDEX(Settings!$A$6:$D$15,MATCH($H27,Settings!$A$6:$A$15,0),4),0),0))</f>
        <v/>
      </c>
      <c r="BL27" s="158" t="str">
        <f ca="1">IF($A27="","",IF(OR(ISTEXT($H27),ISTEXT(#REF!)),IF($H27=Settings!$A$10,INDEX(Settings!$A$6:$D$15,MATCH($H27,Settings!$A$6:$A$15,0),4),0),0))</f>
        <v/>
      </c>
      <c r="BM27" s="158" t="str">
        <f ca="1">IF($A27="","",IF(OR(ISTEXT($H27),ISTEXT(#REF!)),IF($H27=Settings!$A$11,INDEX(Settings!$A$6:$D$15,MATCH($H27,Settings!$A$6:$A$15,0),4),0),0))</f>
        <v/>
      </c>
      <c r="BN27" s="158" t="str">
        <f ca="1">IF($A27="","",IF(OR(ISTEXT($H27),ISTEXT(#REF!)),IF($H27=Settings!$A$12,INDEX(Settings!$A$6:$D$15,MATCH($H27,Settings!$A$6:$A$15,0),4),0),0))</f>
        <v/>
      </c>
      <c r="BO27" s="158" t="str">
        <f ca="1">IF($A27="","",IF(OR(ISTEXT($H27),ISTEXT(#REF!)),IF($H27=Settings!$A$13,INDEX(Settings!$A$6:$D$15,MATCH($H27,Settings!$A$6:$A$15,0),4),0),0))</f>
        <v/>
      </c>
      <c r="BP27" s="158" t="str">
        <f ca="1">IF($A27="","",IF(OR(ISTEXT($H27),ISTEXT(#REF!)),IF($H27=Settings!$A$14,INDEX(Settings!$A$6:$D$15,MATCH($H27,Settings!$A$6:$A$15,0),4),0),0))</f>
        <v/>
      </c>
      <c r="BQ27" s="159" t="str">
        <f ca="1">IF($A27="","",IF(OR(ISTEXT($H27),ISTEXT(#REF!)),IF($H27=Settings!$A$15,INDEX(Settings!$A$6:$D$15,MATCH($H27,Settings!$A$6:$A$15,0),4),0),0))</f>
        <v/>
      </c>
      <c r="BR27" s="157" t="str">
        <f ca="1">IF($A27="","",IF(OR(ISTEXT($J27),ISTEXT(#REF!)),IF($J27=Settings!$A$6,INDEX(Settings!$A$6:$D$15,MATCH($J27,Settings!$A$6:$A$15,0),4),0),0))</f>
        <v/>
      </c>
      <c r="BS27" s="158" t="str">
        <f ca="1">IF($A27="","",IF(OR(ISTEXT($J27),ISTEXT(#REF!)),IF($J27=Settings!$A$7,INDEX(Settings!$A$6:$D$15,MATCH($J27,Settings!$A$6:$A$15,0),4),0),0))</f>
        <v/>
      </c>
      <c r="BT27" s="158" t="str">
        <f ca="1">IF($A27="","",IF(OR(ISTEXT($J27),ISTEXT(#REF!)),IF($J27=Settings!$A$8,INDEX(Settings!$A$6:$D$15,MATCH($J27,Settings!$A$6:$A$15,0),4),0),0))</f>
        <v/>
      </c>
      <c r="BU27" s="158" t="str">
        <f ca="1">IF($A27="","",IF(OR(ISTEXT($J27),ISTEXT(#REF!)),IF($J27=Settings!$A$9,INDEX(Settings!$A$6:$D$15,MATCH($J27,Settings!$A$6:$A$15,0),4),0),0))</f>
        <v/>
      </c>
      <c r="BV27" s="158" t="str">
        <f ca="1">IF($A27="","",IF(OR(ISTEXT($J27),ISTEXT(#REF!)),IF($J27=Settings!$A$10,INDEX(Settings!$A$6:$D$15,MATCH($J27,Settings!$A$6:$A$15,0),4),0),0))</f>
        <v/>
      </c>
      <c r="BW27" s="158" t="str">
        <f ca="1">IF($A27="","",IF(OR(ISTEXT($J27),ISTEXT(#REF!)),IF($J27=Settings!$A$11,INDEX(Settings!$A$6:$D$15,MATCH($J27,Settings!$A$6:$A$15,0),4),0),0))</f>
        <v/>
      </c>
      <c r="BX27" s="158" t="str">
        <f ca="1">IF($A27="","",IF(OR(ISTEXT($J27),ISTEXT(#REF!)),IF($J27=Settings!$A$12,INDEX(Settings!$A$6:$D$15,MATCH($J27,Settings!$A$6:$A$15,0),4),0),0))</f>
        <v/>
      </c>
      <c r="BY27" s="158" t="str">
        <f ca="1">IF($A27="","",IF(OR(ISTEXT($J27),ISTEXT(#REF!)),IF($J27=Settings!$A$13,INDEX(Settings!$A$6:$D$15,MATCH($J27,Settings!$A$6:$A$15,0),4),0),0))</f>
        <v/>
      </c>
      <c r="BZ27" s="158" t="str">
        <f ca="1">IF($A27="","",IF(OR(ISTEXT($J27),ISTEXT(#REF!)),IF($J27=Settings!$A$14,INDEX(Settings!$A$6:$D$15,MATCH($J27,Settings!$A$6:$A$15,0),4),0),0))</f>
        <v/>
      </c>
      <c r="CA27" s="159" t="str">
        <f ca="1">IF($A27="","",IF(OR(ISTEXT($J27),ISTEXT(#REF!)),IF($J27=Settings!$A$15,INDEX(Settings!$A$6:$D$15,MATCH($J27,Settings!$A$6:$A$15,0),4),0),0))</f>
        <v/>
      </c>
      <c r="CB27" s="157" t="str">
        <f ca="1">IF($A27="","",IF(OR(ISTEXT($L27),ISTEXT(#REF!)),IF($L27=Settings!$A$6,INDEX(Settings!$A$6:$D$15,MATCH($L27,Settings!$A$6:$A$15,0),4),0),0))</f>
        <v/>
      </c>
      <c r="CC27" s="158" t="str">
        <f ca="1">IF($A27="","",IF(OR(ISTEXT($L27),ISTEXT(#REF!)),IF($L27=Settings!$A$7,INDEX(Settings!$A$6:$D$15,MATCH($L27,Settings!$A$6:$A$15,0),4),0),0))</f>
        <v/>
      </c>
      <c r="CD27" s="158" t="str">
        <f ca="1">IF($A27="","",IF(OR(ISTEXT($L27),ISTEXT(#REF!)),IF($L27=Settings!$A$8,INDEX(Settings!$A$6:$D$15,MATCH($L27,Settings!$A$6:$A$15,0),4),0),0))</f>
        <v/>
      </c>
      <c r="CE27" s="158" t="str">
        <f ca="1">IF($A27="","",IF(OR(ISTEXT($L27),ISTEXT(#REF!)),IF($L27=Settings!$A$9,INDEX(Settings!$A$6:$D$15,MATCH($L27,Settings!$A$6:$A$15,0),4),0),0))</f>
        <v/>
      </c>
      <c r="CF27" s="158" t="str">
        <f ca="1">IF($A27="","",IF(OR(ISTEXT($L27),ISTEXT(#REF!)),IF($L27=Settings!$A$10,INDEX(Settings!$A$6:$D$15,MATCH($L27,Settings!$A$6:$A$15,0),4),0),0))</f>
        <v/>
      </c>
      <c r="CG27" s="158" t="str">
        <f ca="1">IF($A27="","",IF(OR(ISTEXT($L27),ISTEXT(#REF!)),IF($L27=Settings!$A$11,INDEX(Settings!$A$6:$D$15,MATCH($L27,Settings!$A$6:$A$15,0),4),0),0))</f>
        <v/>
      </c>
      <c r="CH27" s="158" t="str">
        <f ca="1">IF($A27="","",IF(OR(ISTEXT($L27),ISTEXT(#REF!)),IF($L27=Settings!$A$12,INDEX(Settings!$A$6:$D$15,MATCH($L27,Settings!$A$6:$A$15,0),4),0),0))</f>
        <v/>
      </c>
      <c r="CI27" s="158" t="str">
        <f ca="1">IF($A27="","",IF(OR(ISTEXT($L27),ISTEXT(#REF!)),IF($L27=Settings!$A$13,INDEX(Settings!$A$6:$D$15,MATCH($L27,Settings!$A$6:$A$15,0),4),0),0))</f>
        <v/>
      </c>
      <c r="CJ27" s="158" t="str">
        <f ca="1">IF($A27="","",IF(OR(ISTEXT($L27),ISTEXT(#REF!)),IF($L27=Settings!$A$14,INDEX(Settings!$A$6:$D$15,MATCH($L27,Settings!$A$6:$A$15,0),4),0),0))</f>
        <v/>
      </c>
      <c r="CK27" s="159" t="str">
        <f ca="1">IF($A27="","",IF(OR(ISTEXT($L27),ISTEXT(#REF!)),IF($L27=Settings!$A$15,INDEX(Settings!$A$6:$D$15,MATCH($L27,Settings!$A$6:$A$15,0),4),0),0))</f>
        <v/>
      </c>
      <c r="CL27" s="157" t="str">
        <f ca="1">IF($A27="","",IF(OR(ISTEXT($N27),ISTEXT(#REF!)),IF($N27=Settings!$A$6,INDEX(Settings!$A$6:$D$15,MATCH($N27,Settings!$A$6:$A$15,0),4),0),0))</f>
        <v/>
      </c>
      <c r="CM27" s="158" t="str">
        <f ca="1">IF($A27="","",IF(OR(ISTEXT($N27),ISTEXT(#REF!)),IF($N27=Settings!$A$7,INDEX(Settings!$A$6:$D$15,MATCH($N27,Settings!$A$6:$A$15,0),4),0),0))</f>
        <v/>
      </c>
      <c r="CN27" s="158" t="str">
        <f ca="1">IF($A27="","",IF(OR(ISTEXT($N27),ISTEXT(#REF!)),IF($N27=Settings!$A$8,INDEX(Settings!$A$6:$D$15,MATCH($N27,Settings!$A$6:$A$15,0),4),0),0))</f>
        <v/>
      </c>
      <c r="CO27" s="158" t="str">
        <f ca="1">IF($A27="","",IF(OR(ISTEXT($N27),ISTEXT(#REF!)),IF($N27=Settings!$A$9,INDEX(Settings!$A$6:$D$15,MATCH($N27,Settings!$A$6:$A$15,0),4),0),0))</f>
        <v/>
      </c>
      <c r="CP27" s="158" t="str">
        <f ca="1">IF($A27="","",IF(OR(ISTEXT($N27),ISTEXT(#REF!)),IF($N27=Settings!$A$10,INDEX(Settings!$A$6:$D$15,MATCH($N27,Settings!$A$6:$A$15,0),4),0),0))</f>
        <v/>
      </c>
      <c r="CQ27" s="158" t="str">
        <f ca="1">IF($A27="","",IF(OR(ISTEXT($N27),ISTEXT(#REF!)),IF($N27=Settings!$A$11,INDEX(Settings!$A$6:$D$15,MATCH($N27,Settings!$A$6:$A$15,0),4),0),0))</f>
        <v/>
      </c>
      <c r="CR27" s="158" t="str">
        <f ca="1">IF($A27="","",IF(OR(ISTEXT($N27),ISTEXT(#REF!)),IF($N27=Settings!$A$12,INDEX(Settings!$A$6:$D$15,MATCH($N27,Settings!$A$6:$A$15,0),4),0),0))</f>
        <v/>
      </c>
      <c r="CS27" s="158" t="str">
        <f ca="1">IF($A27="","",IF(OR(ISTEXT($N27),ISTEXT(#REF!)),IF($N27=Settings!$A$13,INDEX(Settings!$A$6:$D$15,MATCH($N27,Settings!$A$6:$A$15,0),4),0),0))</f>
        <v/>
      </c>
      <c r="CT27" s="158" t="str">
        <f ca="1">IF($A27="","",IF(OR(ISTEXT($N27),ISTEXT(#REF!)),IF($N27=Settings!$A$14,INDEX(Settings!$A$6:$D$15,MATCH($N27,Settings!$A$6:$A$15,0),4),0),0))</f>
        <v/>
      </c>
      <c r="CU27" s="158" t="str">
        <f ca="1">IF($A27="","",IF(OR(ISTEXT($N27),ISTEXT(#REF!)),IF($N27=Settings!$A$15,INDEX(Settings!$A$6:$D$15,MATCH($N27,Settings!$A$6:$A$15,0),4),0),0))</f>
        <v/>
      </c>
      <c r="CV27" s="160">
        <f t="shared" si="1"/>
        <v>0</v>
      </c>
      <c r="CW27" s="160">
        <f t="shared" si="2"/>
        <v>0</v>
      </c>
      <c r="CX27" s="161">
        <f ca="1">(($CV27+$CW27)*1440)/60-'Employee Register'!$C27</f>
        <v>0</v>
      </c>
      <c r="CY27" s="162">
        <f ca="1">((($CW27)*1440)/60)*'Employee Register'!$E27</f>
        <v>0</v>
      </c>
      <c r="CZ27" s="163">
        <f ca="1">$CX27*'Employee Register'!$F27</f>
        <v>0</v>
      </c>
      <c r="DA27" s="164">
        <f t="shared" si="3"/>
        <v>0</v>
      </c>
      <c r="DB27" s="157">
        <f t="shared" si="5"/>
        <v>0</v>
      </c>
      <c r="DC27" s="159">
        <f ca="1">$DB27*'Employee Register'!$E27</f>
        <v>0</v>
      </c>
      <c r="DD27" s="157">
        <f t="shared" si="6"/>
        <v>0</v>
      </c>
      <c r="DE27" s="159">
        <f ca="1">$DD27*'Employee Register'!$G27</f>
        <v>0</v>
      </c>
      <c r="DF27" s="157">
        <f t="shared" si="7"/>
        <v>0</v>
      </c>
      <c r="DG27" s="159">
        <f ca="1">$DF27*'Employee Register'!$E27</f>
        <v>0</v>
      </c>
      <c r="DH27" s="157">
        <f t="shared" si="8"/>
        <v>0</v>
      </c>
      <c r="DI27" s="159">
        <f ca="1">$DH27*'Employee Register'!$E27</f>
        <v>0</v>
      </c>
      <c r="DJ27" s="157">
        <f t="shared" si="9"/>
        <v>0</v>
      </c>
      <c r="DK27" s="159">
        <f ca="1">$DJ27*'Employee Register'!$E27</f>
        <v>0</v>
      </c>
      <c r="DL27" s="157">
        <f t="shared" si="10"/>
        <v>0</v>
      </c>
      <c r="DM27" s="159">
        <f ca="1">$DL27*'Employee Register'!$E27</f>
        <v>0</v>
      </c>
      <c r="DN27" s="157">
        <f t="shared" si="11"/>
        <v>0</v>
      </c>
      <c r="DO27" s="159">
        <f ca="1">$DN27*'Employee Register'!$E27</f>
        <v>0</v>
      </c>
      <c r="DP27" s="157">
        <f t="shared" si="12"/>
        <v>0</v>
      </c>
      <c r="DQ27" s="159">
        <f ca="1">$DP27*'Employee Register'!$E27</f>
        <v>0</v>
      </c>
      <c r="DR27" s="157">
        <f t="shared" si="13"/>
        <v>0</v>
      </c>
      <c r="DS27" s="159">
        <f ca="1">$DR27*'Employee Register'!$E27</f>
        <v>0</v>
      </c>
      <c r="DT27" s="157">
        <f t="shared" si="14"/>
        <v>0</v>
      </c>
      <c r="DU27" s="159">
        <f ca="1">$DT27*'Employee Register'!$E27</f>
        <v>0</v>
      </c>
      <c r="DV27" s="165">
        <f ca="1">IF('Employee Register'!$B27=0,0,IF(OR(ISBLANK($B27),ISTEXT($B27)),0,IF(VALUE($B27)&gt;=0,1,0)))</f>
        <v>0</v>
      </c>
      <c r="DW27" s="166">
        <f ca="1">IF('Employee Register'!$B27=0,0,IF(OR(ISBLANK($D27),ISTEXT($D27)),0,IF(VALUE($D27)&gt;=0,1,0)))</f>
        <v>0</v>
      </c>
      <c r="DX27" s="166">
        <f ca="1">IF('Employee Register'!$B27=0,0,IF(OR(ISBLANK($F27),ISTEXT($F27)),0,IF(VALUE($F27)&gt;=0,1,0)))</f>
        <v>0</v>
      </c>
      <c r="DY27" s="166">
        <f ca="1">IF('Employee Register'!$B27=0,0,IF(OR(ISBLANK($H27),ISTEXT($H27)),0,IF(VALUE($H27)&gt;=0,1,0)))</f>
        <v>0</v>
      </c>
      <c r="DZ27" s="166">
        <f ca="1">IF('Employee Register'!$B27=0,0,IF(OR(ISBLANK($J27),ISTEXT($J27)),0,IF(VALUE($J27)&gt;=0,1,0)))</f>
        <v>0</v>
      </c>
      <c r="EA27" s="166">
        <f ca="1">IF('Employee Register'!$B27=0,0,IF(OR(ISBLANK($L27),ISTEXT($L27)),0,IF(VALUE($L27)&gt;=0,1,0)))</f>
        <v>0</v>
      </c>
      <c r="EB27" s="167">
        <f ca="1">IF('Employee Register'!$B27=0,0,IF(OR(ISBLANK($N27),ISTEXT($N27)),0,IF(VALUE($N27)&gt;=0,1,0)))</f>
        <v>0</v>
      </c>
    </row>
    <row r="28" spans="1:132">
      <c r="A28" s="71" t="str">
        <f ca="1">IF('Employee Register'!B28=0,"",'Employee Register'!B28)</f>
        <v/>
      </c>
      <c r="B28" s="48"/>
      <c r="C28" s="49"/>
      <c r="D28" s="48"/>
      <c r="E28" s="49"/>
      <c r="F28" s="48"/>
      <c r="G28" s="49"/>
      <c r="H28" s="48"/>
      <c r="I28" s="49"/>
      <c r="J28" s="48"/>
      <c r="K28" s="49"/>
      <c r="L28" s="107"/>
      <c r="M28" s="108"/>
      <c r="N28" s="107"/>
      <c r="O28" s="109"/>
      <c r="P28" s="100">
        <f t="shared" si="4"/>
        <v>0</v>
      </c>
      <c r="Q28" s="101">
        <f t="shared" si="0"/>
        <v>0</v>
      </c>
      <c r="R28" s="69" t="str">
        <f ca="1">IF(ISBLANK('Employee Register'!$B28),"",INDEX('Employee Register'!$A$6:$D$55,MATCH($A28,'Employee Register'!$B$6:$B$55,0),4))</f>
        <v/>
      </c>
      <c r="AC28" s="66">
        <f ca="1">ROUND(($P28*1440)/60,2)-'Employee Register'!$C28</f>
        <v>0</v>
      </c>
      <c r="AD28" s="157" t="str">
        <f ca="1">IF($A28="","",IF(OR(ISTEXT($B28),ISTEXT(#REF!)),IF($B28=Settings!$A$6,INDEX(Settings!$A$6:$D$15,MATCH($B28,Settings!$A$6:$A$15,0),4),0),0))</f>
        <v/>
      </c>
      <c r="AE28" s="158" t="str">
        <f ca="1">IF($A28="","",IF(OR(ISTEXT($B28),ISTEXT(#REF!)),IF($B28=Settings!$A$7,INDEX(Settings!$A$6:$D$15,MATCH($B28,Settings!$A$6:$A$15,0),4),0),0))</f>
        <v/>
      </c>
      <c r="AF28" s="158" t="str">
        <f ca="1">IF($A28="","",IF(OR(ISTEXT($B28),ISTEXT(#REF!)),IF($B28=Settings!$A$8,INDEX(Settings!$A$6:$D$15,MATCH($B28,Settings!$A$6:$A$15,0),4),0),0))</f>
        <v/>
      </c>
      <c r="AG28" s="158" t="str">
        <f ca="1">IF($A28="","",IF(OR(ISTEXT($B28),ISTEXT(#REF!)),IF($B28=Settings!$A$9,INDEX(Settings!$A$6:$D$15,MATCH($B28,Settings!$A$6:$A$15,0),4),0),0))</f>
        <v/>
      </c>
      <c r="AH28" s="158" t="str">
        <f ca="1">IF($A28="","",IF(OR(ISTEXT($B28),ISTEXT(#REF!)),IF($B28=Settings!$A$10,INDEX(Settings!$A$6:$D$15,MATCH($B28,Settings!$A$6:$A$15,0),4),0),0))</f>
        <v/>
      </c>
      <c r="AI28" s="158" t="str">
        <f ca="1">IF($A28="","",IF(OR(ISTEXT($B28),ISTEXT(#REF!)),IF($B28=Settings!$A$11,INDEX(Settings!$A$6:$D$15,MATCH($B28,Settings!$A$6:$A$15,0),4),0),0))</f>
        <v/>
      </c>
      <c r="AJ28" s="158" t="str">
        <f ca="1">IF($A28="","",IF(OR(ISTEXT($B28),ISTEXT(#REF!)),IF($B28=Settings!$A$12,INDEX(Settings!$A$6:$D$15,MATCH($B28,Settings!$A$6:$A$15,0),4),0),0))</f>
        <v/>
      </c>
      <c r="AK28" s="158" t="str">
        <f ca="1">IF($A28="","",IF(OR(ISTEXT($B28),ISTEXT(#REF!)),IF($B28=Settings!$A$13,INDEX(Settings!$A$6:$D$15,MATCH($B28,Settings!$A$6:$A$15,0),4),0),0))</f>
        <v/>
      </c>
      <c r="AL28" s="158" t="str">
        <f ca="1">IF($A28="","",IF(OR(ISTEXT($B28),ISTEXT(#REF!)),IF($B28=Settings!$A$14,INDEX(Settings!$A$6:$D$15,MATCH($B28,Settings!$A$6:$A$15,0),4),0),0))</f>
        <v/>
      </c>
      <c r="AM28" s="159" t="str">
        <f ca="1">IF($A28="","",IF(OR(ISTEXT($B28),ISTEXT(#REF!)),IF($B28=Settings!$A$15,INDEX(Settings!$A$6:$D$15,MATCH($B28,Settings!$A$6:$A$15,0),4),0),0))</f>
        <v/>
      </c>
      <c r="AN28" s="157" t="str">
        <f ca="1">IF($A28="","",IF(OR(ISTEXT($D28),ISTEXT(#REF!)),IF($D28=Settings!$A$6,INDEX(Settings!$A$6:$D$15,MATCH($D28,Settings!$A$6:$A$15,0),4),0),0))</f>
        <v/>
      </c>
      <c r="AO28" s="158" t="str">
        <f ca="1">IF($A28="","",IF(OR(ISTEXT($D28),ISTEXT(#REF!)),IF($D28=Settings!$A$7,INDEX(Settings!$A$6:$D$15,MATCH($D28,Settings!$A$6:$A$15,0),4),0),0))</f>
        <v/>
      </c>
      <c r="AP28" s="158" t="str">
        <f ca="1">IF($A28="","",IF(OR(ISTEXT($D28),ISTEXT(#REF!)),IF($D28=Settings!$A$8,INDEX(Settings!$A$6:$D$15,MATCH($D28,Settings!$A$6:$A$15,0),4),0),0))</f>
        <v/>
      </c>
      <c r="AQ28" s="158" t="str">
        <f ca="1">IF($A28="","",IF(OR(ISTEXT($D28),ISTEXT(#REF!)),IF($D28=Settings!$A$9,INDEX(Settings!$A$6:$D$15,MATCH($D28,Settings!$A$6:$A$15,0),4),0),0))</f>
        <v/>
      </c>
      <c r="AR28" s="158" t="str">
        <f ca="1">IF($A28="","",IF(OR(ISTEXT($D28),ISTEXT(#REF!)),IF($D28=Settings!$A$10,INDEX(Settings!$A$6:$D$15,MATCH($D28,Settings!$A$6:$A$15,0),4),0),0))</f>
        <v/>
      </c>
      <c r="AS28" s="158" t="str">
        <f ca="1">IF($A28="","",IF(OR(ISTEXT($D28),ISTEXT(#REF!)),IF($D28=Settings!$A$11,INDEX(Settings!$A$6:$D$15,MATCH($D28,Settings!$A$6:$A$15,0),4),0),0))</f>
        <v/>
      </c>
      <c r="AT28" s="158" t="str">
        <f ca="1">IF($A28="","",IF(OR(ISTEXT($D28),ISTEXT(#REF!)),IF($D28=Settings!$A$12,INDEX(Settings!$A$6:$D$15,MATCH($D28,Settings!$A$6:$A$15,0),4),0),0))</f>
        <v/>
      </c>
      <c r="AU28" s="158" t="str">
        <f ca="1">IF($A28="","",IF(OR(ISTEXT($D28),ISTEXT(#REF!)),IF($D28=Settings!$A$13,INDEX(Settings!$A$6:$D$15,MATCH($D28,Settings!$A$6:$A$15,0),4),0),0))</f>
        <v/>
      </c>
      <c r="AV28" s="158" t="str">
        <f ca="1">IF($A28="","",IF(OR(ISTEXT($D28),ISTEXT(#REF!)),IF($D28=Settings!$A$14,INDEX(Settings!$A$6:$D$15,MATCH($D28,Settings!$A$6:$A$15,0),4),0),0))</f>
        <v/>
      </c>
      <c r="AW28" s="159" t="str">
        <f ca="1">IF($A28="","",IF(OR(ISTEXT($D28),ISTEXT(#REF!)),IF($D28=Settings!$A$15,INDEX(Settings!$A$6:$D$15,MATCH($D28,Settings!$A$6:$A$15,0),4),0),0))</f>
        <v/>
      </c>
      <c r="AX28" s="157" t="str">
        <f ca="1">IF($A28="","",IF(OR(ISTEXT($F28),ISTEXT(#REF!)),IF($F28=Settings!$A$6,INDEX(Settings!$A$6:$D$15,MATCH($F28,Settings!$A$6:$A$15,0),4),0),0))</f>
        <v/>
      </c>
      <c r="AY28" s="158" t="str">
        <f ca="1">IF($A28="","",IF(OR(ISTEXT($F28),ISTEXT(#REF!)),IF($F28=Settings!$A$7,INDEX(Settings!$A$6:$D$15,MATCH($F28,Settings!$A$6:$A$15,0),4),0),0))</f>
        <v/>
      </c>
      <c r="AZ28" s="158" t="str">
        <f ca="1">IF($A28="","",IF(OR(ISTEXT($F28),ISTEXT(#REF!)),IF($F28=Settings!$A$8,INDEX(Settings!$A$6:$D$15,MATCH($F28,Settings!$A$6:$A$15,0),4),0),0))</f>
        <v/>
      </c>
      <c r="BA28" s="158" t="str">
        <f ca="1">IF($A28="","",IF(OR(ISTEXT($F28),ISTEXT(#REF!)),IF($F28=Settings!$A$9,INDEX(Settings!$A$6:$D$15,MATCH($F28,Settings!$A$6:$A$15,0),4),0),0))</f>
        <v/>
      </c>
      <c r="BB28" s="158" t="str">
        <f ca="1">IF($A28="","",IF(OR(ISTEXT($F28),ISTEXT(#REF!)),IF($F28=Settings!$A$10,INDEX(Settings!$A$6:$D$15,MATCH($F28,Settings!$A$6:$A$15,0),4),0),0))</f>
        <v/>
      </c>
      <c r="BC28" s="158" t="str">
        <f ca="1">IF($A28="","",IF(OR(ISTEXT($F28),ISTEXT(#REF!)),IF($F28=Settings!$A$11,INDEX(Settings!$A$6:$D$15,MATCH($F28,Settings!$A$6:$A$15,0),4),0),0))</f>
        <v/>
      </c>
      <c r="BD28" s="158" t="str">
        <f ca="1">IF($A28="","",IF(OR(ISTEXT($F28),ISTEXT(#REF!)),IF($F28=Settings!$A$12,INDEX(Settings!$A$6:$D$15,MATCH($F28,Settings!$A$6:$A$15,0),4),0),0))</f>
        <v/>
      </c>
      <c r="BE28" s="158" t="str">
        <f ca="1">IF($A28="","",IF(OR(ISTEXT($F28),ISTEXT(#REF!)),IF($F28=Settings!$A$13,INDEX(Settings!$A$6:$D$15,MATCH($F28,Settings!$A$6:$A$15,0),4),0),0))</f>
        <v/>
      </c>
      <c r="BF28" s="158" t="str">
        <f ca="1">IF($A28="","",IF(OR(ISTEXT($F28),ISTEXT(#REF!)),IF($F28=Settings!$A$14,INDEX(Settings!$A$6:$D$15,MATCH($F28,Settings!$A$6:$A$15,0),4),0),0))</f>
        <v/>
      </c>
      <c r="BG28" s="159" t="str">
        <f ca="1">IF($A28="","",IF(OR(ISTEXT($F28),ISTEXT(#REF!)),IF($F28=Settings!$A$15,INDEX(Settings!$A$6:$D$15,MATCH($F28,Settings!$A$6:$A$15,0),4),0),0))</f>
        <v/>
      </c>
      <c r="BH28" s="157" t="str">
        <f ca="1">IF($A28="","",IF(OR(ISTEXT($H28),ISTEXT(#REF!)),IF($H28=Settings!$A$6,INDEX(Settings!$A$6:$D$15,MATCH($H28,Settings!$A$6:$A$15,0),4),0),0))</f>
        <v/>
      </c>
      <c r="BI28" s="158" t="str">
        <f ca="1">IF($A28="","",IF(OR(ISTEXT($H28),ISTEXT(#REF!)),IF($H28=Settings!$A$7,INDEX(Settings!$A$6:$D$15,MATCH($H28,Settings!$A$6:$A$15,0),4),0),0))</f>
        <v/>
      </c>
      <c r="BJ28" s="158" t="str">
        <f ca="1">IF($A28="","",IF(OR(ISTEXT($H28),ISTEXT(#REF!)),IF($H28=Settings!$A$8,INDEX(Settings!$A$6:$D$15,MATCH($H28,Settings!$A$6:$A$15,0),4),0),0))</f>
        <v/>
      </c>
      <c r="BK28" s="158" t="str">
        <f ca="1">IF($A28="","",IF(OR(ISTEXT($H28),ISTEXT(#REF!)),IF($H28=Settings!$A$9,INDEX(Settings!$A$6:$D$15,MATCH($H28,Settings!$A$6:$A$15,0),4),0),0))</f>
        <v/>
      </c>
      <c r="BL28" s="158" t="str">
        <f ca="1">IF($A28="","",IF(OR(ISTEXT($H28),ISTEXT(#REF!)),IF($H28=Settings!$A$10,INDEX(Settings!$A$6:$D$15,MATCH($H28,Settings!$A$6:$A$15,0),4),0),0))</f>
        <v/>
      </c>
      <c r="BM28" s="158" t="str">
        <f ca="1">IF($A28="","",IF(OR(ISTEXT($H28),ISTEXT(#REF!)),IF($H28=Settings!$A$11,INDEX(Settings!$A$6:$D$15,MATCH($H28,Settings!$A$6:$A$15,0),4),0),0))</f>
        <v/>
      </c>
      <c r="BN28" s="158" t="str">
        <f ca="1">IF($A28="","",IF(OR(ISTEXT($H28),ISTEXT(#REF!)),IF($H28=Settings!$A$12,INDEX(Settings!$A$6:$D$15,MATCH($H28,Settings!$A$6:$A$15,0),4),0),0))</f>
        <v/>
      </c>
      <c r="BO28" s="158" t="str">
        <f ca="1">IF($A28="","",IF(OR(ISTEXT($H28),ISTEXT(#REF!)),IF($H28=Settings!$A$13,INDEX(Settings!$A$6:$D$15,MATCH($H28,Settings!$A$6:$A$15,0),4),0),0))</f>
        <v/>
      </c>
      <c r="BP28" s="158" t="str">
        <f ca="1">IF($A28="","",IF(OR(ISTEXT($H28),ISTEXT(#REF!)),IF($H28=Settings!$A$14,INDEX(Settings!$A$6:$D$15,MATCH($H28,Settings!$A$6:$A$15,0),4),0),0))</f>
        <v/>
      </c>
      <c r="BQ28" s="159" t="str">
        <f ca="1">IF($A28="","",IF(OR(ISTEXT($H28),ISTEXT(#REF!)),IF($H28=Settings!$A$15,INDEX(Settings!$A$6:$D$15,MATCH($H28,Settings!$A$6:$A$15,0),4),0),0))</f>
        <v/>
      </c>
      <c r="BR28" s="157" t="str">
        <f ca="1">IF($A28="","",IF(OR(ISTEXT($J28),ISTEXT(#REF!)),IF($J28=Settings!$A$6,INDEX(Settings!$A$6:$D$15,MATCH($J28,Settings!$A$6:$A$15,0),4),0),0))</f>
        <v/>
      </c>
      <c r="BS28" s="158" t="str">
        <f ca="1">IF($A28="","",IF(OR(ISTEXT($J28),ISTEXT(#REF!)),IF($J28=Settings!$A$7,INDEX(Settings!$A$6:$D$15,MATCH($J28,Settings!$A$6:$A$15,0),4),0),0))</f>
        <v/>
      </c>
      <c r="BT28" s="158" t="str">
        <f ca="1">IF($A28="","",IF(OR(ISTEXT($J28),ISTEXT(#REF!)),IF($J28=Settings!$A$8,INDEX(Settings!$A$6:$D$15,MATCH($J28,Settings!$A$6:$A$15,0),4),0),0))</f>
        <v/>
      </c>
      <c r="BU28" s="158" t="str">
        <f ca="1">IF($A28="","",IF(OR(ISTEXT($J28),ISTEXT(#REF!)),IF($J28=Settings!$A$9,INDEX(Settings!$A$6:$D$15,MATCH($J28,Settings!$A$6:$A$15,0),4),0),0))</f>
        <v/>
      </c>
      <c r="BV28" s="158" t="str">
        <f ca="1">IF($A28="","",IF(OR(ISTEXT($J28),ISTEXT(#REF!)),IF($J28=Settings!$A$10,INDEX(Settings!$A$6:$D$15,MATCH($J28,Settings!$A$6:$A$15,0),4),0),0))</f>
        <v/>
      </c>
      <c r="BW28" s="158" t="str">
        <f ca="1">IF($A28="","",IF(OR(ISTEXT($J28),ISTEXT(#REF!)),IF($J28=Settings!$A$11,INDEX(Settings!$A$6:$D$15,MATCH($J28,Settings!$A$6:$A$15,0),4),0),0))</f>
        <v/>
      </c>
      <c r="BX28" s="158" t="str">
        <f ca="1">IF($A28="","",IF(OR(ISTEXT($J28),ISTEXT(#REF!)),IF($J28=Settings!$A$12,INDEX(Settings!$A$6:$D$15,MATCH($J28,Settings!$A$6:$A$15,0),4),0),0))</f>
        <v/>
      </c>
      <c r="BY28" s="158" t="str">
        <f ca="1">IF($A28="","",IF(OR(ISTEXT($J28),ISTEXT(#REF!)),IF($J28=Settings!$A$13,INDEX(Settings!$A$6:$D$15,MATCH($J28,Settings!$A$6:$A$15,0),4),0),0))</f>
        <v/>
      </c>
      <c r="BZ28" s="158" t="str">
        <f ca="1">IF($A28="","",IF(OR(ISTEXT($J28),ISTEXT(#REF!)),IF($J28=Settings!$A$14,INDEX(Settings!$A$6:$D$15,MATCH($J28,Settings!$A$6:$A$15,0),4),0),0))</f>
        <v/>
      </c>
      <c r="CA28" s="159" t="str">
        <f ca="1">IF($A28="","",IF(OR(ISTEXT($J28),ISTEXT(#REF!)),IF($J28=Settings!$A$15,INDEX(Settings!$A$6:$D$15,MATCH($J28,Settings!$A$6:$A$15,0),4),0),0))</f>
        <v/>
      </c>
      <c r="CB28" s="157" t="str">
        <f ca="1">IF($A28="","",IF(OR(ISTEXT($L28),ISTEXT(#REF!)),IF($L28=Settings!$A$6,INDEX(Settings!$A$6:$D$15,MATCH($L28,Settings!$A$6:$A$15,0),4),0),0))</f>
        <v/>
      </c>
      <c r="CC28" s="158" t="str">
        <f ca="1">IF($A28="","",IF(OR(ISTEXT($L28),ISTEXT(#REF!)),IF($L28=Settings!$A$7,INDEX(Settings!$A$6:$D$15,MATCH($L28,Settings!$A$6:$A$15,0),4),0),0))</f>
        <v/>
      </c>
      <c r="CD28" s="158" t="str">
        <f ca="1">IF($A28="","",IF(OR(ISTEXT($L28),ISTEXT(#REF!)),IF($L28=Settings!$A$8,INDEX(Settings!$A$6:$D$15,MATCH($L28,Settings!$A$6:$A$15,0),4),0),0))</f>
        <v/>
      </c>
      <c r="CE28" s="158" t="str">
        <f ca="1">IF($A28="","",IF(OR(ISTEXT($L28),ISTEXT(#REF!)),IF($L28=Settings!$A$9,INDEX(Settings!$A$6:$D$15,MATCH($L28,Settings!$A$6:$A$15,0),4),0),0))</f>
        <v/>
      </c>
      <c r="CF28" s="158" t="str">
        <f ca="1">IF($A28="","",IF(OR(ISTEXT($L28),ISTEXT(#REF!)),IF($L28=Settings!$A$10,INDEX(Settings!$A$6:$D$15,MATCH($L28,Settings!$A$6:$A$15,0),4),0),0))</f>
        <v/>
      </c>
      <c r="CG28" s="158" t="str">
        <f ca="1">IF($A28="","",IF(OR(ISTEXT($L28),ISTEXT(#REF!)),IF($L28=Settings!$A$11,INDEX(Settings!$A$6:$D$15,MATCH($L28,Settings!$A$6:$A$15,0),4),0),0))</f>
        <v/>
      </c>
      <c r="CH28" s="158" t="str">
        <f ca="1">IF($A28="","",IF(OR(ISTEXT($L28),ISTEXT(#REF!)),IF($L28=Settings!$A$12,INDEX(Settings!$A$6:$D$15,MATCH($L28,Settings!$A$6:$A$15,0),4),0),0))</f>
        <v/>
      </c>
      <c r="CI28" s="158" t="str">
        <f ca="1">IF($A28="","",IF(OR(ISTEXT($L28),ISTEXT(#REF!)),IF($L28=Settings!$A$13,INDEX(Settings!$A$6:$D$15,MATCH($L28,Settings!$A$6:$A$15,0),4),0),0))</f>
        <v/>
      </c>
      <c r="CJ28" s="158" t="str">
        <f ca="1">IF($A28="","",IF(OR(ISTEXT($L28),ISTEXT(#REF!)),IF($L28=Settings!$A$14,INDEX(Settings!$A$6:$D$15,MATCH($L28,Settings!$A$6:$A$15,0),4),0),0))</f>
        <v/>
      </c>
      <c r="CK28" s="159" t="str">
        <f ca="1">IF($A28="","",IF(OR(ISTEXT($L28),ISTEXT(#REF!)),IF($L28=Settings!$A$15,INDEX(Settings!$A$6:$D$15,MATCH($L28,Settings!$A$6:$A$15,0),4),0),0))</f>
        <v/>
      </c>
      <c r="CL28" s="157" t="str">
        <f ca="1">IF($A28="","",IF(OR(ISTEXT($N28),ISTEXT(#REF!)),IF($N28=Settings!$A$6,INDEX(Settings!$A$6:$D$15,MATCH($N28,Settings!$A$6:$A$15,0),4),0),0))</f>
        <v/>
      </c>
      <c r="CM28" s="158" t="str">
        <f ca="1">IF($A28="","",IF(OR(ISTEXT($N28),ISTEXT(#REF!)),IF($N28=Settings!$A$7,INDEX(Settings!$A$6:$D$15,MATCH($N28,Settings!$A$6:$A$15,0),4),0),0))</f>
        <v/>
      </c>
      <c r="CN28" s="158" t="str">
        <f ca="1">IF($A28="","",IF(OR(ISTEXT($N28),ISTEXT(#REF!)),IF($N28=Settings!$A$8,INDEX(Settings!$A$6:$D$15,MATCH($N28,Settings!$A$6:$A$15,0),4),0),0))</f>
        <v/>
      </c>
      <c r="CO28" s="158" t="str">
        <f ca="1">IF($A28="","",IF(OR(ISTEXT($N28),ISTEXT(#REF!)),IF($N28=Settings!$A$9,INDEX(Settings!$A$6:$D$15,MATCH($N28,Settings!$A$6:$A$15,0),4),0),0))</f>
        <v/>
      </c>
      <c r="CP28" s="158" t="str">
        <f ca="1">IF($A28="","",IF(OR(ISTEXT($N28),ISTEXT(#REF!)),IF($N28=Settings!$A$10,INDEX(Settings!$A$6:$D$15,MATCH($N28,Settings!$A$6:$A$15,0),4),0),0))</f>
        <v/>
      </c>
      <c r="CQ28" s="158" t="str">
        <f ca="1">IF($A28="","",IF(OR(ISTEXT($N28),ISTEXT(#REF!)),IF($N28=Settings!$A$11,INDEX(Settings!$A$6:$D$15,MATCH($N28,Settings!$A$6:$A$15,0),4),0),0))</f>
        <v/>
      </c>
      <c r="CR28" s="158" t="str">
        <f ca="1">IF($A28="","",IF(OR(ISTEXT($N28),ISTEXT(#REF!)),IF($N28=Settings!$A$12,INDEX(Settings!$A$6:$D$15,MATCH($N28,Settings!$A$6:$A$15,0),4),0),0))</f>
        <v/>
      </c>
      <c r="CS28" s="158" t="str">
        <f ca="1">IF($A28="","",IF(OR(ISTEXT($N28),ISTEXT(#REF!)),IF($N28=Settings!$A$13,INDEX(Settings!$A$6:$D$15,MATCH($N28,Settings!$A$6:$A$15,0),4),0),0))</f>
        <v/>
      </c>
      <c r="CT28" s="158" t="str">
        <f ca="1">IF($A28="","",IF(OR(ISTEXT($N28),ISTEXT(#REF!)),IF($N28=Settings!$A$14,INDEX(Settings!$A$6:$D$15,MATCH($N28,Settings!$A$6:$A$15,0),4),0),0))</f>
        <v/>
      </c>
      <c r="CU28" s="158" t="str">
        <f ca="1">IF($A28="","",IF(OR(ISTEXT($N28),ISTEXT(#REF!)),IF($N28=Settings!$A$15,INDEX(Settings!$A$6:$D$15,MATCH($N28,Settings!$A$6:$A$15,0),4),0),0))</f>
        <v/>
      </c>
      <c r="CV28" s="160">
        <f t="shared" si="1"/>
        <v>0</v>
      </c>
      <c r="CW28" s="160">
        <f t="shared" si="2"/>
        <v>0</v>
      </c>
      <c r="CX28" s="161">
        <f ca="1">(($CV28+$CW28)*1440)/60-'Employee Register'!$C28</f>
        <v>0</v>
      </c>
      <c r="CY28" s="162">
        <f ca="1">((($CW28)*1440)/60)*'Employee Register'!$E28</f>
        <v>0</v>
      </c>
      <c r="CZ28" s="163">
        <f ca="1">$CX28*'Employee Register'!$F28</f>
        <v>0</v>
      </c>
      <c r="DA28" s="164">
        <f t="shared" si="3"/>
        <v>0</v>
      </c>
      <c r="DB28" s="157">
        <f t="shared" si="5"/>
        <v>0</v>
      </c>
      <c r="DC28" s="159">
        <f ca="1">$DB28*'Employee Register'!$E28</f>
        <v>0</v>
      </c>
      <c r="DD28" s="157">
        <f t="shared" si="6"/>
        <v>0</v>
      </c>
      <c r="DE28" s="159">
        <f ca="1">$DD28*'Employee Register'!$G28</f>
        <v>0</v>
      </c>
      <c r="DF28" s="157">
        <f t="shared" si="7"/>
        <v>0</v>
      </c>
      <c r="DG28" s="159">
        <f ca="1">$DF28*'Employee Register'!$E28</f>
        <v>0</v>
      </c>
      <c r="DH28" s="157">
        <f t="shared" si="8"/>
        <v>0</v>
      </c>
      <c r="DI28" s="159">
        <f ca="1">$DH28*'Employee Register'!$E28</f>
        <v>0</v>
      </c>
      <c r="DJ28" s="157">
        <f t="shared" si="9"/>
        <v>0</v>
      </c>
      <c r="DK28" s="159">
        <f ca="1">$DJ28*'Employee Register'!$E28</f>
        <v>0</v>
      </c>
      <c r="DL28" s="157">
        <f t="shared" si="10"/>
        <v>0</v>
      </c>
      <c r="DM28" s="159">
        <f ca="1">$DL28*'Employee Register'!$E28</f>
        <v>0</v>
      </c>
      <c r="DN28" s="157">
        <f t="shared" si="11"/>
        <v>0</v>
      </c>
      <c r="DO28" s="159">
        <f ca="1">$DN28*'Employee Register'!$E28</f>
        <v>0</v>
      </c>
      <c r="DP28" s="157">
        <f t="shared" si="12"/>
        <v>0</v>
      </c>
      <c r="DQ28" s="159">
        <f ca="1">$DP28*'Employee Register'!$E28</f>
        <v>0</v>
      </c>
      <c r="DR28" s="157">
        <f t="shared" si="13"/>
        <v>0</v>
      </c>
      <c r="DS28" s="159">
        <f ca="1">$DR28*'Employee Register'!$E28</f>
        <v>0</v>
      </c>
      <c r="DT28" s="157">
        <f t="shared" si="14"/>
        <v>0</v>
      </c>
      <c r="DU28" s="159">
        <f ca="1">$DT28*'Employee Register'!$E28</f>
        <v>0</v>
      </c>
      <c r="DV28" s="165">
        <f ca="1">IF('Employee Register'!$B28=0,0,IF(OR(ISBLANK($B28),ISTEXT($B28)),0,IF(VALUE($B28)&gt;=0,1,0)))</f>
        <v>0</v>
      </c>
      <c r="DW28" s="166">
        <f ca="1">IF('Employee Register'!$B28=0,0,IF(OR(ISBLANK($D28),ISTEXT($D28)),0,IF(VALUE($D28)&gt;=0,1,0)))</f>
        <v>0</v>
      </c>
      <c r="DX28" s="166">
        <f ca="1">IF('Employee Register'!$B28=0,0,IF(OR(ISBLANK($F28),ISTEXT($F28)),0,IF(VALUE($F28)&gt;=0,1,0)))</f>
        <v>0</v>
      </c>
      <c r="DY28" s="166">
        <f ca="1">IF('Employee Register'!$B28=0,0,IF(OR(ISBLANK($H28),ISTEXT($H28)),0,IF(VALUE($H28)&gt;=0,1,0)))</f>
        <v>0</v>
      </c>
      <c r="DZ28" s="166">
        <f ca="1">IF('Employee Register'!$B28=0,0,IF(OR(ISBLANK($J28),ISTEXT($J28)),0,IF(VALUE($J28)&gt;=0,1,0)))</f>
        <v>0</v>
      </c>
      <c r="EA28" s="166">
        <f ca="1">IF('Employee Register'!$B28=0,0,IF(OR(ISBLANK($L28),ISTEXT($L28)),0,IF(VALUE($L28)&gt;=0,1,0)))</f>
        <v>0</v>
      </c>
      <c r="EB28" s="167">
        <f ca="1">IF('Employee Register'!$B28=0,0,IF(OR(ISBLANK($N28),ISTEXT($N28)),0,IF(VALUE($N28)&gt;=0,1,0)))</f>
        <v>0</v>
      </c>
    </row>
    <row r="29" spans="1:132">
      <c r="A29" s="71" t="str">
        <f ca="1">IF('Employee Register'!B29=0,"",'Employee Register'!B29)</f>
        <v/>
      </c>
      <c r="B29" s="48"/>
      <c r="C29" s="49"/>
      <c r="D29" s="48"/>
      <c r="E29" s="49"/>
      <c r="F29" s="48"/>
      <c r="G29" s="49"/>
      <c r="H29" s="48"/>
      <c r="I29" s="49"/>
      <c r="J29" s="48"/>
      <c r="K29" s="49"/>
      <c r="L29" s="107"/>
      <c r="M29" s="108"/>
      <c r="N29" s="107"/>
      <c r="O29" s="109"/>
      <c r="P29" s="100">
        <f t="shared" si="4"/>
        <v>0</v>
      </c>
      <c r="Q29" s="101">
        <f t="shared" si="0"/>
        <v>0</v>
      </c>
      <c r="R29" s="69" t="str">
        <f ca="1">IF(ISBLANK('Employee Register'!$B29),"",INDEX('Employee Register'!$A$6:$D$55,MATCH($A29,'Employee Register'!$B$6:$B$55,0),4))</f>
        <v/>
      </c>
      <c r="AC29" s="66">
        <f ca="1">ROUND(($P29*1440)/60,2)-'Employee Register'!$C29</f>
        <v>0</v>
      </c>
      <c r="AD29" s="157" t="str">
        <f ca="1">IF($A29="","",IF(OR(ISTEXT($B29),ISTEXT(#REF!)),IF($B29=Settings!$A$6,INDEX(Settings!$A$6:$D$15,MATCH($B29,Settings!$A$6:$A$15,0),4),0),0))</f>
        <v/>
      </c>
      <c r="AE29" s="158" t="str">
        <f ca="1">IF($A29="","",IF(OR(ISTEXT($B29),ISTEXT(#REF!)),IF($B29=Settings!$A$7,INDEX(Settings!$A$6:$D$15,MATCH($B29,Settings!$A$6:$A$15,0),4),0),0))</f>
        <v/>
      </c>
      <c r="AF29" s="158" t="str">
        <f ca="1">IF($A29="","",IF(OR(ISTEXT($B29),ISTEXT(#REF!)),IF($B29=Settings!$A$8,INDEX(Settings!$A$6:$D$15,MATCH($B29,Settings!$A$6:$A$15,0),4),0),0))</f>
        <v/>
      </c>
      <c r="AG29" s="158" t="str">
        <f ca="1">IF($A29="","",IF(OR(ISTEXT($B29),ISTEXT(#REF!)),IF($B29=Settings!$A$9,INDEX(Settings!$A$6:$D$15,MATCH($B29,Settings!$A$6:$A$15,0),4),0),0))</f>
        <v/>
      </c>
      <c r="AH29" s="158" t="str">
        <f ca="1">IF($A29="","",IF(OR(ISTEXT($B29),ISTEXT(#REF!)),IF($B29=Settings!$A$10,INDEX(Settings!$A$6:$D$15,MATCH($B29,Settings!$A$6:$A$15,0),4),0),0))</f>
        <v/>
      </c>
      <c r="AI29" s="158" t="str">
        <f ca="1">IF($A29="","",IF(OR(ISTEXT($B29),ISTEXT(#REF!)),IF($B29=Settings!$A$11,INDEX(Settings!$A$6:$D$15,MATCH($B29,Settings!$A$6:$A$15,0),4),0),0))</f>
        <v/>
      </c>
      <c r="AJ29" s="158" t="str">
        <f ca="1">IF($A29="","",IF(OR(ISTEXT($B29),ISTEXT(#REF!)),IF($B29=Settings!$A$12,INDEX(Settings!$A$6:$D$15,MATCH($B29,Settings!$A$6:$A$15,0),4),0),0))</f>
        <v/>
      </c>
      <c r="AK29" s="158" t="str">
        <f ca="1">IF($A29="","",IF(OR(ISTEXT($B29),ISTEXT(#REF!)),IF($B29=Settings!$A$13,INDEX(Settings!$A$6:$D$15,MATCH($B29,Settings!$A$6:$A$15,0),4),0),0))</f>
        <v/>
      </c>
      <c r="AL29" s="158" t="str">
        <f ca="1">IF($A29="","",IF(OR(ISTEXT($B29),ISTEXT(#REF!)),IF($B29=Settings!$A$14,INDEX(Settings!$A$6:$D$15,MATCH($B29,Settings!$A$6:$A$15,0),4),0),0))</f>
        <v/>
      </c>
      <c r="AM29" s="159" t="str">
        <f ca="1">IF($A29="","",IF(OR(ISTEXT($B29),ISTEXT(#REF!)),IF($B29=Settings!$A$15,INDEX(Settings!$A$6:$D$15,MATCH($B29,Settings!$A$6:$A$15,0),4),0),0))</f>
        <v/>
      </c>
      <c r="AN29" s="157" t="str">
        <f ca="1">IF($A29="","",IF(OR(ISTEXT($D29),ISTEXT(#REF!)),IF($D29=Settings!$A$6,INDEX(Settings!$A$6:$D$15,MATCH($D29,Settings!$A$6:$A$15,0),4),0),0))</f>
        <v/>
      </c>
      <c r="AO29" s="158" t="str">
        <f ca="1">IF($A29="","",IF(OR(ISTEXT($D29),ISTEXT(#REF!)),IF($D29=Settings!$A$7,INDEX(Settings!$A$6:$D$15,MATCH($D29,Settings!$A$6:$A$15,0),4),0),0))</f>
        <v/>
      </c>
      <c r="AP29" s="158" t="str">
        <f ca="1">IF($A29="","",IF(OR(ISTEXT($D29),ISTEXT(#REF!)),IF($D29=Settings!$A$8,INDEX(Settings!$A$6:$D$15,MATCH($D29,Settings!$A$6:$A$15,0),4),0),0))</f>
        <v/>
      </c>
      <c r="AQ29" s="158" t="str">
        <f ca="1">IF($A29="","",IF(OR(ISTEXT($D29),ISTEXT(#REF!)),IF($D29=Settings!$A$9,INDEX(Settings!$A$6:$D$15,MATCH($D29,Settings!$A$6:$A$15,0),4),0),0))</f>
        <v/>
      </c>
      <c r="AR29" s="158" t="str">
        <f ca="1">IF($A29="","",IF(OR(ISTEXT($D29),ISTEXT(#REF!)),IF($D29=Settings!$A$10,INDEX(Settings!$A$6:$D$15,MATCH($D29,Settings!$A$6:$A$15,0),4),0),0))</f>
        <v/>
      </c>
      <c r="AS29" s="158" t="str">
        <f ca="1">IF($A29="","",IF(OR(ISTEXT($D29),ISTEXT(#REF!)),IF($D29=Settings!$A$11,INDEX(Settings!$A$6:$D$15,MATCH($D29,Settings!$A$6:$A$15,0),4),0),0))</f>
        <v/>
      </c>
      <c r="AT29" s="158" t="str">
        <f ca="1">IF($A29="","",IF(OR(ISTEXT($D29),ISTEXT(#REF!)),IF($D29=Settings!$A$12,INDEX(Settings!$A$6:$D$15,MATCH($D29,Settings!$A$6:$A$15,0),4),0),0))</f>
        <v/>
      </c>
      <c r="AU29" s="158" t="str">
        <f ca="1">IF($A29="","",IF(OR(ISTEXT($D29),ISTEXT(#REF!)),IF($D29=Settings!$A$13,INDEX(Settings!$A$6:$D$15,MATCH($D29,Settings!$A$6:$A$15,0),4),0),0))</f>
        <v/>
      </c>
      <c r="AV29" s="158" t="str">
        <f ca="1">IF($A29="","",IF(OR(ISTEXT($D29),ISTEXT(#REF!)),IF($D29=Settings!$A$14,INDEX(Settings!$A$6:$D$15,MATCH($D29,Settings!$A$6:$A$15,0),4),0),0))</f>
        <v/>
      </c>
      <c r="AW29" s="159" t="str">
        <f ca="1">IF($A29="","",IF(OR(ISTEXT($D29),ISTEXT(#REF!)),IF($D29=Settings!$A$15,INDEX(Settings!$A$6:$D$15,MATCH($D29,Settings!$A$6:$A$15,0),4),0),0))</f>
        <v/>
      </c>
      <c r="AX29" s="157" t="str">
        <f ca="1">IF($A29="","",IF(OR(ISTEXT($F29),ISTEXT(#REF!)),IF($F29=Settings!$A$6,INDEX(Settings!$A$6:$D$15,MATCH($F29,Settings!$A$6:$A$15,0),4),0),0))</f>
        <v/>
      </c>
      <c r="AY29" s="158" t="str">
        <f ca="1">IF($A29="","",IF(OR(ISTEXT($F29),ISTEXT(#REF!)),IF($F29=Settings!$A$7,INDEX(Settings!$A$6:$D$15,MATCH($F29,Settings!$A$6:$A$15,0),4),0),0))</f>
        <v/>
      </c>
      <c r="AZ29" s="158" t="str">
        <f ca="1">IF($A29="","",IF(OR(ISTEXT($F29),ISTEXT(#REF!)),IF($F29=Settings!$A$8,INDEX(Settings!$A$6:$D$15,MATCH($F29,Settings!$A$6:$A$15,0),4),0),0))</f>
        <v/>
      </c>
      <c r="BA29" s="158" t="str">
        <f ca="1">IF($A29="","",IF(OR(ISTEXT($F29),ISTEXT(#REF!)),IF($F29=Settings!$A$9,INDEX(Settings!$A$6:$D$15,MATCH($F29,Settings!$A$6:$A$15,0),4),0),0))</f>
        <v/>
      </c>
      <c r="BB29" s="158" t="str">
        <f ca="1">IF($A29="","",IF(OR(ISTEXT($F29),ISTEXT(#REF!)),IF($F29=Settings!$A$10,INDEX(Settings!$A$6:$D$15,MATCH($F29,Settings!$A$6:$A$15,0),4),0),0))</f>
        <v/>
      </c>
      <c r="BC29" s="158" t="str">
        <f ca="1">IF($A29="","",IF(OR(ISTEXT($F29),ISTEXT(#REF!)),IF($F29=Settings!$A$11,INDEX(Settings!$A$6:$D$15,MATCH($F29,Settings!$A$6:$A$15,0),4),0),0))</f>
        <v/>
      </c>
      <c r="BD29" s="158" t="str">
        <f ca="1">IF($A29="","",IF(OR(ISTEXT($F29),ISTEXT(#REF!)),IF($F29=Settings!$A$12,INDEX(Settings!$A$6:$D$15,MATCH($F29,Settings!$A$6:$A$15,0),4),0),0))</f>
        <v/>
      </c>
      <c r="BE29" s="158" t="str">
        <f ca="1">IF($A29="","",IF(OR(ISTEXT($F29),ISTEXT(#REF!)),IF($F29=Settings!$A$13,INDEX(Settings!$A$6:$D$15,MATCH($F29,Settings!$A$6:$A$15,0),4),0),0))</f>
        <v/>
      </c>
      <c r="BF29" s="158" t="str">
        <f ca="1">IF($A29="","",IF(OR(ISTEXT($F29),ISTEXT(#REF!)),IF($F29=Settings!$A$14,INDEX(Settings!$A$6:$D$15,MATCH($F29,Settings!$A$6:$A$15,0),4),0),0))</f>
        <v/>
      </c>
      <c r="BG29" s="159" t="str">
        <f ca="1">IF($A29="","",IF(OR(ISTEXT($F29),ISTEXT(#REF!)),IF($F29=Settings!$A$15,INDEX(Settings!$A$6:$D$15,MATCH($F29,Settings!$A$6:$A$15,0),4),0),0))</f>
        <v/>
      </c>
      <c r="BH29" s="157" t="str">
        <f ca="1">IF($A29="","",IF(OR(ISTEXT($H29),ISTEXT(#REF!)),IF($H29=Settings!$A$6,INDEX(Settings!$A$6:$D$15,MATCH($H29,Settings!$A$6:$A$15,0),4),0),0))</f>
        <v/>
      </c>
      <c r="BI29" s="158" t="str">
        <f ca="1">IF($A29="","",IF(OR(ISTEXT($H29),ISTEXT(#REF!)),IF($H29=Settings!$A$7,INDEX(Settings!$A$6:$D$15,MATCH($H29,Settings!$A$6:$A$15,0),4),0),0))</f>
        <v/>
      </c>
      <c r="BJ29" s="158" t="str">
        <f ca="1">IF($A29="","",IF(OR(ISTEXT($H29),ISTEXT(#REF!)),IF($H29=Settings!$A$8,INDEX(Settings!$A$6:$D$15,MATCH($H29,Settings!$A$6:$A$15,0),4),0),0))</f>
        <v/>
      </c>
      <c r="BK29" s="158" t="str">
        <f ca="1">IF($A29="","",IF(OR(ISTEXT($H29),ISTEXT(#REF!)),IF($H29=Settings!$A$9,INDEX(Settings!$A$6:$D$15,MATCH($H29,Settings!$A$6:$A$15,0),4),0),0))</f>
        <v/>
      </c>
      <c r="BL29" s="158" t="str">
        <f ca="1">IF($A29="","",IF(OR(ISTEXT($H29),ISTEXT(#REF!)),IF($H29=Settings!$A$10,INDEX(Settings!$A$6:$D$15,MATCH($H29,Settings!$A$6:$A$15,0),4),0),0))</f>
        <v/>
      </c>
      <c r="BM29" s="158" t="str">
        <f ca="1">IF($A29="","",IF(OR(ISTEXT($H29),ISTEXT(#REF!)),IF($H29=Settings!$A$11,INDEX(Settings!$A$6:$D$15,MATCH($H29,Settings!$A$6:$A$15,0),4),0),0))</f>
        <v/>
      </c>
      <c r="BN29" s="158" t="str">
        <f ca="1">IF($A29="","",IF(OR(ISTEXT($H29),ISTEXT(#REF!)),IF($H29=Settings!$A$12,INDEX(Settings!$A$6:$D$15,MATCH($H29,Settings!$A$6:$A$15,0),4),0),0))</f>
        <v/>
      </c>
      <c r="BO29" s="158" t="str">
        <f ca="1">IF($A29="","",IF(OR(ISTEXT($H29),ISTEXT(#REF!)),IF($H29=Settings!$A$13,INDEX(Settings!$A$6:$D$15,MATCH($H29,Settings!$A$6:$A$15,0),4),0),0))</f>
        <v/>
      </c>
      <c r="BP29" s="158" t="str">
        <f ca="1">IF($A29="","",IF(OR(ISTEXT($H29),ISTEXT(#REF!)),IF($H29=Settings!$A$14,INDEX(Settings!$A$6:$D$15,MATCH($H29,Settings!$A$6:$A$15,0),4),0),0))</f>
        <v/>
      </c>
      <c r="BQ29" s="159" t="str">
        <f ca="1">IF($A29="","",IF(OR(ISTEXT($H29),ISTEXT(#REF!)),IF($H29=Settings!$A$15,INDEX(Settings!$A$6:$D$15,MATCH($H29,Settings!$A$6:$A$15,0),4),0),0))</f>
        <v/>
      </c>
      <c r="BR29" s="157" t="str">
        <f ca="1">IF($A29="","",IF(OR(ISTEXT($J29),ISTEXT(#REF!)),IF($J29=Settings!$A$6,INDEX(Settings!$A$6:$D$15,MATCH($J29,Settings!$A$6:$A$15,0),4),0),0))</f>
        <v/>
      </c>
      <c r="BS29" s="158" t="str">
        <f ca="1">IF($A29="","",IF(OR(ISTEXT($J29),ISTEXT(#REF!)),IF($J29=Settings!$A$7,INDEX(Settings!$A$6:$D$15,MATCH($J29,Settings!$A$6:$A$15,0),4),0),0))</f>
        <v/>
      </c>
      <c r="BT29" s="158" t="str">
        <f ca="1">IF($A29="","",IF(OR(ISTEXT($J29),ISTEXT(#REF!)),IF($J29=Settings!$A$8,INDEX(Settings!$A$6:$D$15,MATCH($J29,Settings!$A$6:$A$15,0),4),0),0))</f>
        <v/>
      </c>
      <c r="BU29" s="158" t="str">
        <f ca="1">IF($A29="","",IF(OR(ISTEXT($J29),ISTEXT(#REF!)),IF($J29=Settings!$A$9,INDEX(Settings!$A$6:$D$15,MATCH($J29,Settings!$A$6:$A$15,0),4),0),0))</f>
        <v/>
      </c>
      <c r="BV29" s="158" t="str">
        <f ca="1">IF($A29="","",IF(OR(ISTEXT($J29),ISTEXT(#REF!)),IF($J29=Settings!$A$10,INDEX(Settings!$A$6:$D$15,MATCH($J29,Settings!$A$6:$A$15,0),4),0),0))</f>
        <v/>
      </c>
      <c r="BW29" s="158" t="str">
        <f ca="1">IF($A29="","",IF(OR(ISTEXT($J29),ISTEXT(#REF!)),IF($J29=Settings!$A$11,INDEX(Settings!$A$6:$D$15,MATCH($J29,Settings!$A$6:$A$15,0),4),0),0))</f>
        <v/>
      </c>
      <c r="BX29" s="158" t="str">
        <f ca="1">IF($A29="","",IF(OR(ISTEXT($J29),ISTEXT(#REF!)),IF($J29=Settings!$A$12,INDEX(Settings!$A$6:$D$15,MATCH($J29,Settings!$A$6:$A$15,0),4),0),0))</f>
        <v/>
      </c>
      <c r="BY29" s="158" t="str">
        <f ca="1">IF($A29="","",IF(OR(ISTEXT($J29),ISTEXT(#REF!)),IF($J29=Settings!$A$13,INDEX(Settings!$A$6:$D$15,MATCH($J29,Settings!$A$6:$A$15,0),4),0),0))</f>
        <v/>
      </c>
      <c r="BZ29" s="158" t="str">
        <f ca="1">IF($A29="","",IF(OR(ISTEXT($J29),ISTEXT(#REF!)),IF($J29=Settings!$A$14,INDEX(Settings!$A$6:$D$15,MATCH($J29,Settings!$A$6:$A$15,0),4),0),0))</f>
        <v/>
      </c>
      <c r="CA29" s="159" t="str">
        <f ca="1">IF($A29="","",IF(OR(ISTEXT($J29),ISTEXT(#REF!)),IF($J29=Settings!$A$15,INDEX(Settings!$A$6:$D$15,MATCH($J29,Settings!$A$6:$A$15,0),4),0),0))</f>
        <v/>
      </c>
      <c r="CB29" s="157" t="str">
        <f ca="1">IF($A29="","",IF(OR(ISTEXT($L29),ISTEXT(#REF!)),IF($L29=Settings!$A$6,INDEX(Settings!$A$6:$D$15,MATCH($L29,Settings!$A$6:$A$15,0),4),0),0))</f>
        <v/>
      </c>
      <c r="CC29" s="158" t="str">
        <f ca="1">IF($A29="","",IF(OR(ISTEXT($L29),ISTEXT(#REF!)),IF($L29=Settings!$A$7,INDEX(Settings!$A$6:$D$15,MATCH($L29,Settings!$A$6:$A$15,0),4),0),0))</f>
        <v/>
      </c>
      <c r="CD29" s="158" t="str">
        <f ca="1">IF($A29="","",IF(OR(ISTEXT($L29),ISTEXT(#REF!)),IF($L29=Settings!$A$8,INDEX(Settings!$A$6:$D$15,MATCH($L29,Settings!$A$6:$A$15,0),4),0),0))</f>
        <v/>
      </c>
      <c r="CE29" s="158" t="str">
        <f ca="1">IF($A29="","",IF(OR(ISTEXT($L29),ISTEXT(#REF!)),IF($L29=Settings!$A$9,INDEX(Settings!$A$6:$D$15,MATCH($L29,Settings!$A$6:$A$15,0),4),0),0))</f>
        <v/>
      </c>
      <c r="CF29" s="158" t="str">
        <f ca="1">IF($A29="","",IF(OR(ISTEXT($L29),ISTEXT(#REF!)),IF($L29=Settings!$A$10,INDEX(Settings!$A$6:$D$15,MATCH($L29,Settings!$A$6:$A$15,0),4),0),0))</f>
        <v/>
      </c>
      <c r="CG29" s="158" t="str">
        <f ca="1">IF($A29="","",IF(OR(ISTEXT($L29),ISTEXT(#REF!)),IF($L29=Settings!$A$11,INDEX(Settings!$A$6:$D$15,MATCH($L29,Settings!$A$6:$A$15,0),4),0),0))</f>
        <v/>
      </c>
      <c r="CH29" s="158" t="str">
        <f ca="1">IF($A29="","",IF(OR(ISTEXT($L29),ISTEXT(#REF!)),IF($L29=Settings!$A$12,INDEX(Settings!$A$6:$D$15,MATCH($L29,Settings!$A$6:$A$15,0),4),0),0))</f>
        <v/>
      </c>
      <c r="CI29" s="158" t="str">
        <f ca="1">IF($A29="","",IF(OR(ISTEXT($L29),ISTEXT(#REF!)),IF($L29=Settings!$A$13,INDEX(Settings!$A$6:$D$15,MATCH($L29,Settings!$A$6:$A$15,0),4),0),0))</f>
        <v/>
      </c>
      <c r="CJ29" s="158" t="str">
        <f ca="1">IF($A29="","",IF(OR(ISTEXT($L29),ISTEXT(#REF!)),IF($L29=Settings!$A$14,INDEX(Settings!$A$6:$D$15,MATCH($L29,Settings!$A$6:$A$15,0),4),0),0))</f>
        <v/>
      </c>
      <c r="CK29" s="159" t="str">
        <f ca="1">IF($A29="","",IF(OR(ISTEXT($L29),ISTEXT(#REF!)),IF($L29=Settings!$A$15,INDEX(Settings!$A$6:$D$15,MATCH($L29,Settings!$A$6:$A$15,0),4),0),0))</f>
        <v/>
      </c>
      <c r="CL29" s="157" t="str">
        <f ca="1">IF($A29="","",IF(OR(ISTEXT($N29),ISTEXT(#REF!)),IF($N29=Settings!$A$6,INDEX(Settings!$A$6:$D$15,MATCH($N29,Settings!$A$6:$A$15,0),4),0),0))</f>
        <v/>
      </c>
      <c r="CM29" s="158" t="str">
        <f ca="1">IF($A29="","",IF(OR(ISTEXT($N29),ISTEXT(#REF!)),IF($N29=Settings!$A$7,INDEX(Settings!$A$6:$D$15,MATCH($N29,Settings!$A$6:$A$15,0),4),0),0))</f>
        <v/>
      </c>
      <c r="CN29" s="158" t="str">
        <f ca="1">IF($A29="","",IF(OR(ISTEXT($N29),ISTEXT(#REF!)),IF($N29=Settings!$A$8,INDEX(Settings!$A$6:$D$15,MATCH($N29,Settings!$A$6:$A$15,0),4),0),0))</f>
        <v/>
      </c>
      <c r="CO29" s="158" t="str">
        <f ca="1">IF($A29="","",IF(OR(ISTEXT($N29),ISTEXT(#REF!)),IF($N29=Settings!$A$9,INDEX(Settings!$A$6:$D$15,MATCH($N29,Settings!$A$6:$A$15,0),4),0),0))</f>
        <v/>
      </c>
      <c r="CP29" s="158" t="str">
        <f ca="1">IF($A29="","",IF(OR(ISTEXT($N29),ISTEXT(#REF!)),IF($N29=Settings!$A$10,INDEX(Settings!$A$6:$D$15,MATCH($N29,Settings!$A$6:$A$15,0),4),0),0))</f>
        <v/>
      </c>
      <c r="CQ29" s="158" t="str">
        <f ca="1">IF($A29="","",IF(OR(ISTEXT($N29),ISTEXT(#REF!)),IF($N29=Settings!$A$11,INDEX(Settings!$A$6:$D$15,MATCH($N29,Settings!$A$6:$A$15,0),4),0),0))</f>
        <v/>
      </c>
      <c r="CR29" s="158" t="str">
        <f ca="1">IF($A29="","",IF(OR(ISTEXT($N29),ISTEXT(#REF!)),IF($N29=Settings!$A$12,INDEX(Settings!$A$6:$D$15,MATCH($N29,Settings!$A$6:$A$15,0),4),0),0))</f>
        <v/>
      </c>
      <c r="CS29" s="158" t="str">
        <f ca="1">IF($A29="","",IF(OR(ISTEXT($N29),ISTEXT(#REF!)),IF($N29=Settings!$A$13,INDEX(Settings!$A$6:$D$15,MATCH($N29,Settings!$A$6:$A$15,0),4),0),0))</f>
        <v/>
      </c>
      <c r="CT29" s="158" t="str">
        <f ca="1">IF($A29="","",IF(OR(ISTEXT($N29),ISTEXT(#REF!)),IF($N29=Settings!$A$14,INDEX(Settings!$A$6:$D$15,MATCH($N29,Settings!$A$6:$A$15,0),4),0),0))</f>
        <v/>
      </c>
      <c r="CU29" s="158" t="str">
        <f ca="1">IF($A29="","",IF(OR(ISTEXT($N29),ISTEXT(#REF!)),IF($N29=Settings!$A$15,INDEX(Settings!$A$6:$D$15,MATCH($N29,Settings!$A$6:$A$15,0),4),0),0))</f>
        <v/>
      </c>
      <c r="CV29" s="160">
        <f t="shared" si="1"/>
        <v>0</v>
      </c>
      <c r="CW29" s="160">
        <f t="shared" si="2"/>
        <v>0</v>
      </c>
      <c r="CX29" s="161">
        <f ca="1">(($CV29+$CW29)*1440)/60-'Employee Register'!$C29</f>
        <v>0</v>
      </c>
      <c r="CY29" s="162">
        <f ca="1">((($CW29)*1440)/60)*'Employee Register'!$E29</f>
        <v>0</v>
      </c>
      <c r="CZ29" s="163">
        <f ca="1">$CX29*'Employee Register'!$F29</f>
        <v>0</v>
      </c>
      <c r="DA29" s="164">
        <f t="shared" si="3"/>
        <v>0</v>
      </c>
      <c r="DB29" s="157">
        <f t="shared" si="5"/>
        <v>0</v>
      </c>
      <c r="DC29" s="159">
        <f ca="1">$DB29*'Employee Register'!$E29</f>
        <v>0</v>
      </c>
      <c r="DD29" s="157">
        <f t="shared" si="6"/>
        <v>0</v>
      </c>
      <c r="DE29" s="159">
        <f ca="1">$DD29*'Employee Register'!$G29</f>
        <v>0</v>
      </c>
      <c r="DF29" s="157">
        <f t="shared" si="7"/>
        <v>0</v>
      </c>
      <c r="DG29" s="159">
        <f ca="1">$DF29*'Employee Register'!$E29</f>
        <v>0</v>
      </c>
      <c r="DH29" s="157">
        <f t="shared" si="8"/>
        <v>0</v>
      </c>
      <c r="DI29" s="159">
        <f ca="1">$DH29*'Employee Register'!$E29</f>
        <v>0</v>
      </c>
      <c r="DJ29" s="157">
        <f t="shared" si="9"/>
        <v>0</v>
      </c>
      <c r="DK29" s="159">
        <f ca="1">$DJ29*'Employee Register'!$E29</f>
        <v>0</v>
      </c>
      <c r="DL29" s="157">
        <f t="shared" si="10"/>
        <v>0</v>
      </c>
      <c r="DM29" s="159">
        <f ca="1">$DL29*'Employee Register'!$E29</f>
        <v>0</v>
      </c>
      <c r="DN29" s="157">
        <f t="shared" si="11"/>
        <v>0</v>
      </c>
      <c r="DO29" s="159">
        <f ca="1">$DN29*'Employee Register'!$E29</f>
        <v>0</v>
      </c>
      <c r="DP29" s="157">
        <f t="shared" si="12"/>
        <v>0</v>
      </c>
      <c r="DQ29" s="159">
        <f ca="1">$DP29*'Employee Register'!$E29</f>
        <v>0</v>
      </c>
      <c r="DR29" s="157">
        <f t="shared" si="13"/>
        <v>0</v>
      </c>
      <c r="DS29" s="159">
        <f ca="1">$DR29*'Employee Register'!$E29</f>
        <v>0</v>
      </c>
      <c r="DT29" s="157">
        <f t="shared" si="14"/>
        <v>0</v>
      </c>
      <c r="DU29" s="159">
        <f ca="1">$DT29*'Employee Register'!$E29</f>
        <v>0</v>
      </c>
      <c r="DV29" s="165">
        <f ca="1">IF('Employee Register'!$B29=0,0,IF(OR(ISBLANK($B29),ISTEXT($B29)),0,IF(VALUE($B29)&gt;=0,1,0)))</f>
        <v>0</v>
      </c>
      <c r="DW29" s="166">
        <f ca="1">IF('Employee Register'!$B29=0,0,IF(OR(ISBLANK($D29),ISTEXT($D29)),0,IF(VALUE($D29)&gt;=0,1,0)))</f>
        <v>0</v>
      </c>
      <c r="DX29" s="166">
        <f ca="1">IF('Employee Register'!$B29=0,0,IF(OR(ISBLANK($F29),ISTEXT($F29)),0,IF(VALUE($F29)&gt;=0,1,0)))</f>
        <v>0</v>
      </c>
      <c r="DY29" s="166">
        <f ca="1">IF('Employee Register'!$B29=0,0,IF(OR(ISBLANK($H29),ISTEXT($H29)),0,IF(VALUE($H29)&gt;=0,1,0)))</f>
        <v>0</v>
      </c>
      <c r="DZ29" s="166">
        <f ca="1">IF('Employee Register'!$B29=0,0,IF(OR(ISBLANK($J29),ISTEXT($J29)),0,IF(VALUE($J29)&gt;=0,1,0)))</f>
        <v>0</v>
      </c>
      <c r="EA29" s="166">
        <f ca="1">IF('Employee Register'!$B29=0,0,IF(OR(ISBLANK($L29),ISTEXT($L29)),0,IF(VALUE($L29)&gt;=0,1,0)))</f>
        <v>0</v>
      </c>
      <c r="EB29" s="167">
        <f ca="1">IF('Employee Register'!$B29=0,0,IF(OR(ISBLANK($N29),ISTEXT($N29)),0,IF(VALUE($N29)&gt;=0,1,0)))</f>
        <v>0</v>
      </c>
    </row>
    <row r="30" spans="1:132">
      <c r="A30" s="71" t="str">
        <f ca="1">IF('Employee Register'!B30=0,"",'Employee Register'!B30)</f>
        <v/>
      </c>
      <c r="B30" s="48"/>
      <c r="C30" s="49"/>
      <c r="D30" s="48"/>
      <c r="E30" s="49"/>
      <c r="F30" s="48"/>
      <c r="G30" s="49"/>
      <c r="H30" s="48"/>
      <c r="I30" s="49"/>
      <c r="J30" s="48"/>
      <c r="K30" s="49"/>
      <c r="L30" s="107"/>
      <c r="M30" s="108"/>
      <c r="N30" s="107"/>
      <c r="O30" s="109"/>
      <c r="P30" s="100">
        <f t="shared" si="4"/>
        <v>0</v>
      </c>
      <c r="Q30" s="101">
        <f t="shared" si="0"/>
        <v>0</v>
      </c>
      <c r="R30" s="69" t="str">
        <f ca="1">IF(ISBLANK('Employee Register'!$B30),"",INDEX('Employee Register'!$A$6:$D$55,MATCH($A30,'Employee Register'!$B$6:$B$55,0),4))</f>
        <v/>
      </c>
      <c r="AC30" s="66">
        <f ca="1">ROUND(($P30*1440)/60,2)-'Employee Register'!$C30</f>
        <v>0</v>
      </c>
      <c r="AD30" s="157" t="str">
        <f ca="1">IF($A30="","",IF(OR(ISTEXT($B30),ISTEXT(#REF!)),IF($B30=Settings!$A$6,INDEX(Settings!$A$6:$D$15,MATCH($B30,Settings!$A$6:$A$15,0),4),0),0))</f>
        <v/>
      </c>
      <c r="AE30" s="158" t="str">
        <f ca="1">IF($A30="","",IF(OR(ISTEXT($B30),ISTEXT(#REF!)),IF($B30=Settings!$A$7,INDEX(Settings!$A$6:$D$15,MATCH($B30,Settings!$A$6:$A$15,0),4),0),0))</f>
        <v/>
      </c>
      <c r="AF30" s="158" t="str">
        <f ca="1">IF($A30="","",IF(OR(ISTEXT($B30),ISTEXT(#REF!)),IF($B30=Settings!$A$8,INDEX(Settings!$A$6:$D$15,MATCH($B30,Settings!$A$6:$A$15,0),4),0),0))</f>
        <v/>
      </c>
      <c r="AG30" s="158" t="str">
        <f ca="1">IF($A30="","",IF(OR(ISTEXT($B30),ISTEXT(#REF!)),IF($B30=Settings!$A$9,INDEX(Settings!$A$6:$D$15,MATCH($B30,Settings!$A$6:$A$15,0),4),0),0))</f>
        <v/>
      </c>
      <c r="AH30" s="158" t="str">
        <f ca="1">IF($A30="","",IF(OR(ISTEXT($B30),ISTEXT(#REF!)),IF($B30=Settings!$A$10,INDEX(Settings!$A$6:$D$15,MATCH($B30,Settings!$A$6:$A$15,0),4),0),0))</f>
        <v/>
      </c>
      <c r="AI30" s="158" t="str">
        <f ca="1">IF($A30="","",IF(OR(ISTEXT($B30),ISTEXT(#REF!)),IF($B30=Settings!$A$11,INDEX(Settings!$A$6:$D$15,MATCH($B30,Settings!$A$6:$A$15,0),4),0),0))</f>
        <v/>
      </c>
      <c r="AJ30" s="158" t="str">
        <f ca="1">IF($A30="","",IF(OR(ISTEXT($B30),ISTEXT(#REF!)),IF($B30=Settings!$A$12,INDEX(Settings!$A$6:$D$15,MATCH($B30,Settings!$A$6:$A$15,0),4),0),0))</f>
        <v/>
      </c>
      <c r="AK30" s="158" t="str">
        <f ca="1">IF($A30="","",IF(OR(ISTEXT($B30),ISTEXT(#REF!)),IF($B30=Settings!$A$13,INDEX(Settings!$A$6:$D$15,MATCH($B30,Settings!$A$6:$A$15,0),4),0),0))</f>
        <v/>
      </c>
      <c r="AL30" s="158" t="str">
        <f ca="1">IF($A30="","",IF(OR(ISTEXT($B30),ISTEXT(#REF!)),IF($B30=Settings!$A$14,INDEX(Settings!$A$6:$D$15,MATCH($B30,Settings!$A$6:$A$15,0),4),0),0))</f>
        <v/>
      </c>
      <c r="AM30" s="159" t="str">
        <f ca="1">IF($A30="","",IF(OR(ISTEXT($B30),ISTEXT(#REF!)),IF($B30=Settings!$A$15,INDEX(Settings!$A$6:$D$15,MATCH($B30,Settings!$A$6:$A$15,0),4),0),0))</f>
        <v/>
      </c>
      <c r="AN30" s="157" t="str">
        <f ca="1">IF($A30="","",IF(OR(ISTEXT($D30),ISTEXT(#REF!)),IF($D30=Settings!$A$6,INDEX(Settings!$A$6:$D$15,MATCH($D30,Settings!$A$6:$A$15,0),4),0),0))</f>
        <v/>
      </c>
      <c r="AO30" s="158" t="str">
        <f ca="1">IF($A30="","",IF(OR(ISTEXT($D30),ISTEXT(#REF!)),IF($D30=Settings!$A$7,INDEX(Settings!$A$6:$D$15,MATCH($D30,Settings!$A$6:$A$15,0),4),0),0))</f>
        <v/>
      </c>
      <c r="AP30" s="158" t="str">
        <f ca="1">IF($A30="","",IF(OR(ISTEXT($D30),ISTEXT(#REF!)),IF($D30=Settings!$A$8,INDEX(Settings!$A$6:$D$15,MATCH($D30,Settings!$A$6:$A$15,0),4),0),0))</f>
        <v/>
      </c>
      <c r="AQ30" s="158" t="str">
        <f ca="1">IF($A30="","",IF(OR(ISTEXT($D30),ISTEXT(#REF!)),IF($D30=Settings!$A$9,INDEX(Settings!$A$6:$D$15,MATCH($D30,Settings!$A$6:$A$15,0),4),0),0))</f>
        <v/>
      </c>
      <c r="AR30" s="158" t="str">
        <f ca="1">IF($A30="","",IF(OR(ISTEXT($D30),ISTEXT(#REF!)),IF($D30=Settings!$A$10,INDEX(Settings!$A$6:$D$15,MATCH($D30,Settings!$A$6:$A$15,0),4),0),0))</f>
        <v/>
      </c>
      <c r="AS30" s="158" t="str">
        <f ca="1">IF($A30="","",IF(OR(ISTEXT($D30),ISTEXT(#REF!)),IF($D30=Settings!$A$11,INDEX(Settings!$A$6:$D$15,MATCH($D30,Settings!$A$6:$A$15,0),4),0),0))</f>
        <v/>
      </c>
      <c r="AT30" s="158" t="str">
        <f ca="1">IF($A30="","",IF(OR(ISTEXT($D30),ISTEXT(#REF!)),IF($D30=Settings!$A$12,INDEX(Settings!$A$6:$D$15,MATCH($D30,Settings!$A$6:$A$15,0),4),0),0))</f>
        <v/>
      </c>
      <c r="AU30" s="158" t="str">
        <f ca="1">IF($A30="","",IF(OR(ISTEXT($D30),ISTEXT(#REF!)),IF($D30=Settings!$A$13,INDEX(Settings!$A$6:$D$15,MATCH($D30,Settings!$A$6:$A$15,0),4),0),0))</f>
        <v/>
      </c>
      <c r="AV30" s="158" t="str">
        <f ca="1">IF($A30="","",IF(OR(ISTEXT($D30),ISTEXT(#REF!)),IF($D30=Settings!$A$14,INDEX(Settings!$A$6:$D$15,MATCH($D30,Settings!$A$6:$A$15,0),4),0),0))</f>
        <v/>
      </c>
      <c r="AW30" s="159" t="str">
        <f ca="1">IF($A30="","",IF(OR(ISTEXT($D30),ISTEXT(#REF!)),IF($D30=Settings!$A$15,INDEX(Settings!$A$6:$D$15,MATCH($D30,Settings!$A$6:$A$15,0),4),0),0))</f>
        <v/>
      </c>
      <c r="AX30" s="157" t="str">
        <f ca="1">IF($A30="","",IF(OR(ISTEXT($F30),ISTEXT(#REF!)),IF($F30=Settings!$A$6,INDEX(Settings!$A$6:$D$15,MATCH($F30,Settings!$A$6:$A$15,0),4),0),0))</f>
        <v/>
      </c>
      <c r="AY30" s="158" t="str">
        <f ca="1">IF($A30="","",IF(OR(ISTEXT($F30),ISTEXT(#REF!)),IF($F30=Settings!$A$7,INDEX(Settings!$A$6:$D$15,MATCH($F30,Settings!$A$6:$A$15,0),4),0),0))</f>
        <v/>
      </c>
      <c r="AZ30" s="158" t="str">
        <f ca="1">IF($A30="","",IF(OR(ISTEXT($F30),ISTEXT(#REF!)),IF($F30=Settings!$A$8,INDEX(Settings!$A$6:$D$15,MATCH($F30,Settings!$A$6:$A$15,0),4),0),0))</f>
        <v/>
      </c>
      <c r="BA30" s="158" t="str">
        <f ca="1">IF($A30="","",IF(OR(ISTEXT($F30),ISTEXT(#REF!)),IF($F30=Settings!$A$9,INDEX(Settings!$A$6:$D$15,MATCH($F30,Settings!$A$6:$A$15,0),4),0),0))</f>
        <v/>
      </c>
      <c r="BB30" s="158" t="str">
        <f ca="1">IF($A30="","",IF(OR(ISTEXT($F30),ISTEXT(#REF!)),IF($F30=Settings!$A$10,INDEX(Settings!$A$6:$D$15,MATCH($F30,Settings!$A$6:$A$15,0),4),0),0))</f>
        <v/>
      </c>
      <c r="BC30" s="158" t="str">
        <f ca="1">IF($A30="","",IF(OR(ISTEXT($F30),ISTEXT(#REF!)),IF($F30=Settings!$A$11,INDEX(Settings!$A$6:$D$15,MATCH($F30,Settings!$A$6:$A$15,0),4),0),0))</f>
        <v/>
      </c>
      <c r="BD30" s="158" t="str">
        <f ca="1">IF($A30="","",IF(OR(ISTEXT($F30),ISTEXT(#REF!)),IF($F30=Settings!$A$12,INDEX(Settings!$A$6:$D$15,MATCH($F30,Settings!$A$6:$A$15,0),4),0),0))</f>
        <v/>
      </c>
      <c r="BE30" s="158" t="str">
        <f ca="1">IF($A30="","",IF(OR(ISTEXT($F30),ISTEXT(#REF!)),IF($F30=Settings!$A$13,INDEX(Settings!$A$6:$D$15,MATCH($F30,Settings!$A$6:$A$15,0),4),0),0))</f>
        <v/>
      </c>
      <c r="BF30" s="158" t="str">
        <f ca="1">IF($A30="","",IF(OR(ISTEXT($F30),ISTEXT(#REF!)),IF($F30=Settings!$A$14,INDEX(Settings!$A$6:$D$15,MATCH($F30,Settings!$A$6:$A$15,0),4),0),0))</f>
        <v/>
      </c>
      <c r="BG30" s="159" t="str">
        <f ca="1">IF($A30="","",IF(OR(ISTEXT($F30),ISTEXT(#REF!)),IF($F30=Settings!$A$15,INDEX(Settings!$A$6:$D$15,MATCH($F30,Settings!$A$6:$A$15,0),4),0),0))</f>
        <v/>
      </c>
      <c r="BH30" s="157" t="str">
        <f ca="1">IF($A30="","",IF(OR(ISTEXT($H30),ISTEXT(#REF!)),IF($H30=Settings!$A$6,INDEX(Settings!$A$6:$D$15,MATCH($H30,Settings!$A$6:$A$15,0),4),0),0))</f>
        <v/>
      </c>
      <c r="BI30" s="158" t="str">
        <f ca="1">IF($A30="","",IF(OR(ISTEXT($H30),ISTEXT(#REF!)),IF($H30=Settings!$A$7,INDEX(Settings!$A$6:$D$15,MATCH($H30,Settings!$A$6:$A$15,0),4),0),0))</f>
        <v/>
      </c>
      <c r="BJ30" s="158" t="str">
        <f ca="1">IF($A30="","",IF(OR(ISTEXT($H30),ISTEXT(#REF!)),IF($H30=Settings!$A$8,INDEX(Settings!$A$6:$D$15,MATCH($H30,Settings!$A$6:$A$15,0),4),0),0))</f>
        <v/>
      </c>
      <c r="BK30" s="158" t="str">
        <f ca="1">IF($A30="","",IF(OR(ISTEXT($H30),ISTEXT(#REF!)),IF($H30=Settings!$A$9,INDEX(Settings!$A$6:$D$15,MATCH($H30,Settings!$A$6:$A$15,0),4),0),0))</f>
        <v/>
      </c>
      <c r="BL30" s="158" t="str">
        <f ca="1">IF($A30="","",IF(OR(ISTEXT($H30),ISTEXT(#REF!)),IF($H30=Settings!$A$10,INDEX(Settings!$A$6:$D$15,MATCH($H30,Settings!$A$6:$A$15,0),4),0),0))</f>
        <v/>
      </c>
      <c r="BM30" s="158" t="str">
        <f ca="1">IF($A30="","",IF(OR(ISTEXT($H30),ISTEXT(#REF!)),IF($H30=Settings!$A$11,INDEX(Settings!$A$6:$D$15,MATCH($H30,Settings!$A$6:$A$15,0),4),0),0))</f>
        <v/>
      </c>
      <c r="BN30" s="158" t="str">
        <f ca="1">IF($A30="","",IF(OR(ISTEXT($H30),ISTEXT(#REF!)),IF($H30=Settings!$A$12,INDEX(Settings!$A$6:$D$15,MATCH($H30,Settings!$A$6:$A$15,0),4),0),0))</f>
        <v/>
      </c>
      <c r="BO30" s="158" t="str">
        <f ca="1">IF($A30="","",IF(OR(ISTEXT($H30),ISTEXT(#REF!)),IF($H30=Settings!$A$13,INDEX(Settings!$A$6:$D$15,MATCH($H30,Settings!$A$6:$A$15,0),4),0),0))</f>
        <v/>
      </c>
      <c r="BP30" s="158" t="str">
        <f ca="1">IF($A30="","",IF(OR(ISTEXT($H30),ISTEXT(#REF!)),IF($H30=Settings!$A$14,INDEX(Settings!$A$6:$D$15,MATCH($H30,Settings!$A$6:$A$15,0),4),0),0))</f>
        <v/>
      </c>
      <c r="BQ30" s="159" t="str">
        <f ca="1">IF($A30="","",IF(OR(ISTEXT($H30),ISTEXT(#REF!)),IF($H30=Settings!$A$15,INDEX(Settings!$A$6:$D$15,MATCH($H30,Settings!$A$6:$A$15,0),4),0),0))</f>
        <v/>
      </c>
      <c r="BR30" s="157" t="str">
        <f ca="1">IF($A30="","",IF(OR(ISTEXT($J30),ISTEXT(#REF!)),IF($J30=Settings!$A$6,INDEX(Settings!$A$6:$D$15,MATCH($J30,Settings!$A$6:$A$15,0),4),0),0))</f>
        <v/>
      </c>
      <c r="BS30" s="158" t="str">
        <f ca="1">IF($A30="","",IF(OR(ISTEXT($J30),ISTEXT(#REF!)),IF($J30=Settings!$A$7,INDEX(Settings!$A$6:$D$15,MATCH($J30,Settings!$A$6:$A$15,0),4),0),0))</f>
        <v/>
      </c>
      <c r="BT30" s="158" t="str">
        <f ca="1">IF($A30="","",IF(OR(ISTEXT($J30),ISTEXT(#REF!)),IF($J30=Settings!$A$8,INDEX(Settings!$A$6:$D$15,MATCH($J30,Settings!$A$6:$A$15,0),4),0),0))</f>
        <v/>
      </c>
      <c r="BU30" s="158" t="str">
        <f ca="1">IF($A30="","",IF(OR(ISTEXT($J30),ISTEXT(#REF!)),IF($J30=Settings!$A$9,INDEX(Settings!$A$6:$D$15,MATCH($J30,Settings!$A$6:$A$15,0),4),0),0))</f>
        <v/>
      </c>
      <c r="BV30" s="158" t="str">
        <f ca="1">IF($A30="","",IF(OR(ISTEXT($J30),ISTEXT(#REF!)),IF($J30=Settings!$A$10,INDEX(Settings!$A$6:$D$15,MATCH($J30,Settings!$A$6:$A$15,0),4),0),0))</f>
        <v/>
      </c>
      <c r="BW30" s="158" t="str">
        <f ca="1">IF($A30="","",IF(OR(ISTEXT($J30),ISTEXT(#REF!)),IF($J30=Settings!$A$11,INDEX(Settings!$A$6:$D$15,MATCH($J30,Settings!$A$6:$A$15,0),4),0),0))</f>
        <v/>
      </c>
      <c r="BX30" s="158" t="str">
        <f ca="1">IF($A30="","",IF(OR(ISTEXT($J30),ISTEXT(#REF!)),IF($J30=Settings!$A$12,INDEX(Settings!$A$6:$D$15,MATCH($J30,Settings!$A$6:$A$15,0),4),0),0))</f>
        <v/>
      </c>
      <c r="BY30" s="158" t="str">
        <f ca="1">IF($A30="","",IF(OR(ISTEXT($J30),ISTEXT(#REF!)),IF($J30=Settings!$A$13,INDEX(Settings!$A$6:$D$15,MATCH($J30,Settings!$A$6:$A$15,0),4),0),0))</f>
        <v/>
      </c>
      <c r="BZ30" s="158" t="str">
        <f ca="1">IF($A30="","",IF(OR(ISTEXT($J30),ISTEXT(#REF!)),IF($J30=Settings!$A$14,INDEX(Settings!$A$6:$D$15,MATCH($J30,Settings!$A$6:$A$15,0),4),0),0))</f>
        <v/>
      </c>
      <c r="CA30" s="159" t="str">
        <f ca="1">IF($A30="","",IF(OR(ISTEXT($J30),ISTEXT(#REF!)),IF($J30=Settings!$A$15,INDEX(Settings!$A$6:$D$15,MATCH($J30,Settings!$A$6:$A$15,0),4),0),0))</f>
        <v/>
      </c>
      <c r="CB30" s="157" t="str">
        <f ca="1">IF($A30="","",IF(OR(ISTEXT($L30),ISTEXT(#REF!)),IF($L30=Settings!$A$6,INDEX(Settings!$A$6:$D$15,MATCH($L30,Settings!$A$6:$A$15,0),4),0),0))</f>
        <v/>
      </c>
      <c r="CC30" s="158" t="str">
        <f ca="1">IF($A30="","",IF(OR(ISTEXT($L30),ISTEXT(#REF!)),IF($L30=Settings!$A$7,INDEX(Settings!$A$6:$D$15,MATCH($L30,Settings!$A$6:$A$15,0),4),0),0))</f>
        <v/>
      </c>
      <c r="CD30" s="158" t="str">
        <f ca="1">IF($A30="","",IF(OR(ISTEXT($L30),ISTEXT(#REF!)),IF($L30=Settings!$A$8,INDEX(Settings!$A$6:$D$15,MATCH($L30,Settings!$A$6:$A$15,0),4),0),0))</f>
        <v/>
      </c>
      <c r="CE30" s="158" t="str">
        <f ca="1">IF($A30="","",IF(OR(ISTEXT($L30),ISTEXT(#REF!)),IF($L30=Settings!$A$9,INDEX(Settings!$A$6:$D$15,MATCH($L30,Settings!$A$6:$A$15,0),4),0),0))</f>
        <v/>
      </c>
      <c r="CF30" s="158" t="str">
        <f ca="1">IF($A30="","",IF(OR(ISTEXT($L30),ISTEXT(#REF!)),IF($L30=Settings!$A$10,INDEX(Settings!$A$6:$D$15,MATCH($L30,Settings!$A$6:$A$15,0),4),0),0))</f>
        <v/>
      </c>
      <c r="CG30" s="158" t="str">
        <f ca="1">IF($A30="","",IF(OR(ISTEXT($L30),ISTEXT(#REF!)),IF($L30=Settings!$A$11,INDEX(Settings!$A$6:$D$15,MATCH($L30,Settings!$A$6:$A$15,0),4),0),0))</f>
        <v/>
      </c>
      <c r="CH30" s="158" t="str">
        <f ca="1">IF($A30="","",IF(OR(ISTEXT($L30),ISTEXT(#REF!)),IF($L30=Settings!$A$12,INDEX(Settings!$A$6:$D$15,MATCH($L30,Settings!$A$6:$A$15,0),4),0),0))</f>
        <v/>
      </c>
      <c r="CI30" s="158" t="str">
        <f ca="1">IF($A30="","",IF(OR(ISTEXT($L30),ISTEXT(#REF!)),IF($L30=Settings!$A$13,INDEX(Settings!$A$6:$D$15,MATCH($L30,Settings!$A$6:$A$15,0),4),0),0))</f>
        <v/>
      </c>
      <c r="CJ30" s="158" t="str">
        <f ca="1">IF($A30="","",IF(OR(ISTEXT($L30),ISTEXT(#REF!)),IF($L30=Settings!$A$14,INDEX(Settings!$A$6:$D$15,MATCH($L30,Settings!$A$6:$A$15,0),4),0),0))</f>
        <v/>
      </c>
      <c r="CK30" s="159" t="str">
        <f ca="1">IF($A30="","",IF(OR(ISTEXT($L30),ISTEXT(#REF!)),IF($L30=Settings!$A$15,INDEX(Settings!$A$6:$D$15,MATCH($L30,Settings!$A$6:$A$15,0),4),0),0))</f>
        <v/>
      </c>
      <c r="CL30" s="157" t="str">
        <f ca="1">IF($A30="","",IF(OR(ISTEXT($N30),ISTEXT(#REF!)),IF($N30=Settings!$A$6,INDEX(Settings!$A$6:$D$15,MATCH($N30,Settings!$A$6:$A$15,0),4),0),0))</f>
        <v/>
      </c>
      <c r="CM30" s="158" t="str">
        <f ca="1">IF($A30="","",IF(OR(ISTEXT($N30),ISTEXT(#REF!)),IF($N30=Settings!$A$7,INDEX(Settings!$A$6:$D$15,MATCH($N30,Settings!$A$6:$A$15,0),4),0),0))</f>
        <v/>
      </c>
      <c r="CN30" s="158" t="str">
        <f ca="1">IF($A30="","",IF(OR(ISTEXT($N30),ISTEXT(#REF!)),IF($N30=Settings!$A$8,INDEX(Settings!$A$6:$D$15,MATCH($N30,Settings!$A$6:$A$15,0),4),0),0))</f>
        <v/>
      </c>
      <c r="CO30" s="158" t="str">
        <f ca="1">IF($A30="","",IF(OR(ISTEXT($N30),ISTEXT(#REF!)),IF($N30=Settings!$A$9,INDEX(Settings!$A$6:$D$15,MATCH($N30,Settings!$A$6:$A$15,0),4),0),0))</f>
        <v/>
      </c>
      <c r="CP30" s="158" t="str">
        <f ca="1">IF($A30="","",IF(OR(ISTEXT($N30),ISTEXT(#REF!)),IF($N30=Settings!$A$10,INDEX(Settings!$A$6:$D$15,MATCH($N30,Settings!$A$6:$A$15,0),4),0),0))</f>
        <v/>
      </c>
      <c r="CQ30" s="158" t="str">
        <f ca="1">IF($A30="","",IF(OR(ISTEXT($N30),ISTEXT(#REF!)),IF($N30=Settings!$A$11,INDEX(Settings!$A$6:$D$15,MATCH($N30,Settings!$A$6:$A$15,0),4),0),0))</f>
        <v/>
      </c>
      <c r="CR30" s="158" t="str">
        <f ca="1">IF($A30="","",IF(OR(ISTEXT($N30),ISTEXT(#REF!)),IF($N30=Settings!$A$12,INDEX(Settings!$A$6:$D$15,MATCH($N30,Settings!$A$6:$A$15,0),4),0),0))</f>
        <v/>
      </c>
      <c r="CS30" s="158" t="str">
        <f ca="1">IF($A30="","",IF(OR(ISTEXT($N30),ISTEXT(#REF!)),IF($N30=Settings!$A$13,INDEX(Settings!$A$6:$D$15,MATCH($N30,Settings!$A$6:$A$15,0),4),0),0))</f>
        <v/>
      </c>
      <c r="CT30" s="158" t="str">
        <f ca="1">IF($A30="","",IF(OR(ISTEXT($N30),ISTEXT(#REF!)),IF($N30=Settings!$A$14,INDEX(Settings!$A$6:$D$15,MATCH($N30,Settings!$A$6:$A$15,0),4),0),0))</f>
        <v/>
      </c>
      <c r="CU30" s="158" t="str">
        <f ca="1">IF($A30="","",IF(OR(ISTEXT($N30),ISTEXT(#REF!)),IF($N30=Settings!$A$15,INDEX(Settings!$A$6:$D$15,MATCH($N30,Settings!$A$6:$A$15,0),4),0),0))</f>
        <v/>
      </c>
      <c r="CV30" s="160">
        <f t="shared" si="1"/>
        <v>0</v>
      </c>
      <c r="CW30" s="160">
        <f t="shared" si="2"/>
        <v>0</v>
      </c>
      <c r="CX30" s="161">
        <f ca="1">(($CV30+$CW30)*1440)/60-'Employee Register'!$C30</f>
        <v>0</v>
      </c>
      <c r="CY30" s="162">
        <f ca="1">((($CW30)*1440)/60)*'Employee Register'!$E30</f>
        <v>0</v>
      </c>
      <c r="CZ30" s="163">
        <f ca="1">$CX30*'Employee Register'!$F30</f>
        <v>0</v>
      </c>
      <c r="DA30" s="164">
        <f t="shared" si="3"/>
        <v>0</v>
      </c>
      <c r="DB30" s="157">
        <f t="shared" si="5"/>
        <v>0</v>
      </c>
      <c r="DC30" s="159">
        <f ca="1">$DB30*'Employee Register'!$E30</f>
        <v>0</v>
      </c>
      <c r="DD30" s="157">
        <f t="shared" si="6"/>
        <v>0</v>
      </c>
      <c r="DE30" s="159">
        <f ca="1">$DD30*'Employee Register'!$G30</f>
        <v>0</v>
      </c>
      <c r="DF30" s="157">
        <f t="shared" si="7"/>
        <v>0</v>
      </c>
      <c r="DG30" s="159">
        <f ca="1">$DF30*'Employee Register'!$E30</f>
        <v>0</v>
      </c>
      <c r="DH30" s="157">
        <f t="shared" si="8"/>
        <v>0</v>
      </c>
      <c r="DI30" s="159">
        <f ca="1">$DH30*'Employee Register'!$E30</f>
        <v>0</v>
      </c>
      <c r="DJ30" s="157">
        <f t="shared" si="9"/>
        <v>0</v>
      </c>
      <c r="DK30" s="159">
        <f ca="1">$DJ30*'Employee Register'!$E30</f>
        <v>0</v>
      </c>
      <c r="DL30" s="157">
        <f t="shared" si="10"/>
        <v>0</v>
      </c>
      <c r="DM30" s="159">
        <f ca="1">$DL30*'Employee Register'!$E30</f>
        <v>0</v>
      </c>
      <c r="DN30" s="157">
        <f t="shared" si="11"/>
        <v>0</v>
      </c>
      <c r="DO30" s="159">
        <f ca="1">$DN30*'Employee Register'!$E30</f>
        <v>0</v>
      </c>
      <c r="DP30" s="157">
        <f t="shared" si="12"/>
        <v>0</v>
      </c>
      <c r="DQ30" s="159">
        <f ca="1">$DP30*'Employee Register'!$E30</f>
        <v>0</v>
      </c>
      <c r="DR30" s="157">
        <f t="shared" si="13"/>
        <v>0</v>
      </c>
      <c r="DS30" s="159">
        <f ca="1">$DR30*'Employee Register'!$E30</f>
        <v>0</v>
      </c>
      <c r="DT30" s="157">
        <f t="shared" si="14"/>
        <v>0</v>
      </c>
      <c r="DU30" s="159">
        <f ca="1">$DT30*'Employee Register'!$E30</f>
        <v>0</v>
      </c>
      <c r="DV30" s="165">
        <f ca="1">IF('Employee Register'!$B30=0,0,IF(OR(ISBLANK($B30),ISTEXT($B30)),0,IF(VALUE($B30)&gt;=0,1,0)))</f>
        <v>0</v>
      </c>
      <c r="DW30" s="166">
        <f ca="1">IF('Employee Register'!$B30=0,0,IF(OR(ISBLANK($D30),ISTEXT($D30)),0,IF(VALUE($D30)&gt;=0,1,0)))</f>
        <v>0</v>
      </c>
      <c r="DX30" s="166">
        <f ca="1">IF('Employee Register'!$B30=0,0,IF(OR(ISBLANK($F30),ISTEXT($F30)),0,IF(VALUE($F30)&gt;=0,1,0)))</f>
        <v>0</v>
      </c>
      <c r="DY30" s="166">
        <f ca="1">IF('Employee Register'!$B30=0,0,IF(OR(ISBLANK($H30),ISTEXT($H30)),0,IF(VALUE($H30)&gt;=0,1,0)))</f>
        <v>0</v>
      </c>
      <c r="DZ30" s="166">
        <f ca="1">IF('Employee Register'!$B30=0,0,IF(OR(ISBLANK($J30),ISTEXT($J30)),0,IF(VALUE($J30)&gt;=0,1,0)))</f>
        <v>0</v>
      </c>
      <c r="EA30" s="166">
        <f ca="1">IF('Employee Register'!$B30=0,0,IF(OR(ISBLANK($L30),ISTEXT($L30)),0,IF(VALUE($L30)&gt;=0,1,0)))</f>
        <v>0</v>
      </c>
      <c r="EB30" s="167">
        <f ca="1">IF('Employee Register'!$B30=0,0,IF(OR(ISBLANK($N30),ISTEXT($N30)),0,IF(VALUE($N30)&gt;=0,1,0)))</f>
        <v>0</v>
      </c>
    </row>
    <row r="31" spans="1:132">
      <c r="A31" s="71" t="str">
        <f ca="1">IF('Employee Register'!B31=0,"",'Employee Register'!B31)</f>
        <v/>
      </c>
      <c r="B31" s="48"/>
      <c r="C31" s="49"/>
      <c r="D31" s="48"/>
      <c r="E31" s="49"/>
      <c r="F31" s="48"/>
      <c r="G31" s="49"/>
      <c r="H31" s="48"/>
      <c r="I31" s="49"/>
      <c r="J31" s="48"/>
      <c r="K31" s="49"/>
      <c r="L31" s="107"/>
      <c r="M31" s="108"/>
      <c r="N31" s="107"/>
      <c r="O31" s="109"/>
      <c r="P31" s="100">
        <f t="shared" si="4"/>
        <v>0</v>
      </c>
      <c r="Q31" s="101">
        <f t="shared" si="0"/>
        <v>0</v>
      </c>
      <c r="R31" s="69" t="str">
        <f ca="1">IF(ISBLANK('Employee Register'!$B31),"",INDEX('Employee Register'!$A$6:$D$55,MATCH($A31,'Employee Register'!$B$6:$B$55,0),4))</f>
        <v/>
      </c>
      <c r="AC31" s="66">
        <f ca="1">ROUND(($P31*1440)/60,2)-'Employee Register'!$C31</f>
        <v>0</v>
      </c>
      <c r="AD31" s="157" t="str">
        <f ca="1">IF($A31="","",IF(OR(ISTEXT($B31),ISTEXT(#REF!)),IF($B31=Settings!$A$6,INDEX(Settings!$A$6:$D$15,MATCH($B31,Settings!$A$6:$A$15,0),4),0),0))</f>
        <v/>
      </c>
      <c r="AE31" s="158" t="str">
        <f ca="1">IF($A31="","",IF(OR(ISTEXT($B31),ISTEXT(#REF!)),IF($B31=Settings!$A$7,INDEX(Settings!$A$6:$D$15,MATCH($B31,Settings!$A$6:$A$15,0),4),0),0))</f>
        <v/>
      </c>
      <c r="AF31" s="158" t="str">
        <f ca="1">IF($A31="","",IF(OR(ISTEXT($B31),ISTEXT(#REF!)),IF($B31=Settings!$A$8,INDEX(Settings!$A$6:$D$15,MATCH($B31,Settings!$A$6:$A$15,0),4),0),0))</f>
        <v/>
      </c>
      <c r="AG31" s="158" t="str">
        <f ca="1">IF($A31="","",IF(OR(ISTEXT($B31),ISTEXT(#REF!)),IF($B31=Settings!$A$9,INDEX(Settings!$A$6:$D$15,MATCH($B31,Settings!$A$6:$A$15,0),4),0),0))</f>
        <v/>
      </c>
      <c r="AH31" s="158" t="str">
        <f ca="1">IF($A31="","",IF(OR(ISTEXT($B31),ISTEXT(#REF!)),IF($B31=Settings!$A$10,INDEX(Settings!$A$6:$D$15,MATCH($B31,Settings!$A$6:$A$15,0),4),0),0))</f>
        <v/>
      </c>
      <c r="AI31" s="158" t="str">
        <f ca="1">IF($A31="","",IF(OR(ISTEXT($B31),ISTEXT(#REF!)),IF($B31=Settings!$A$11,INDEX(Settings!$A$6:$D$15,MATCH($B31,Settings!$A$6:$A$15,0),4),0),0))</f>
        <v/>
      </c>
      <c r="AJ31" s="158" t="str">
        <f ca="1">IF($A31="","",IF(OR(ISTEXT($B31),ISTEXT(#REF!)),IF($B31=Settings!$A$12,INDEX(Settings!$A$6:$D$15,MATCH($B31,Settings!$A$6:$A$15,0),4),0),0))</f>
        <v/>
      </c>
      <c r="AK31" s="158" t="str">
        <f ca="1">IF($A31="","",IF(OR(ISTEXT($B31),ISTEXT(#REF!)),IF($B31=Settings!$A$13,INDEX(Settings!$A$6:$D$15,MATCH($B31,Settings!$A$6:$A$15,0),4),0),0))</f>
        <v/>
      </c>
      <c r="AL31" s="158" t="str">
        <f ca="1">IF($A31="","",IF(OR(ISTEXT($B31),ISTEXT(#REF!)),IF($B31=Settings!$A$14,INDEX(Settings!$A$6:$D$15,MATCH($B31,Settings!$A$6:$A$15,0),4),0),0))</f>
        <v/>
      </c>
      <c r="AM31" s="159" t="str">
        <f ca="1">IF($A31="","",IF(OR(ISTEXT($B31),ISTEXT(#REF!)),IF($B31=Settings!$A$15,INDEX(Settings!$A$6:$D$15,MATCH($B31,Settings!$A$6:$A$15,0),4),0),0))</f>
        <v/>
      </c>
      <c r="AN31" s="157" t="str">
        <f ca="1">IF($A31="","",IF(OR(ISTEXT($D31),ISTEXT(#REF!)),IF($D31=Settings!$A$6,INDEX(Settings!$A$6:$D$15,MATCH($D31,Settings!$A$6:$A$15,0),4),0),0))</f>
        <v/>
      </c>
      <c r="AO31" s="158" t="str">
        <f ca="1">IF($A31="","",IF(OR(ISTEXT($D31),ISTEXT(#REF!)),IF($D31=Settings!$A$7,INDEX(Settings!$A$6:$D$15,MATCH($D31,Settings!$A$6:$A$15,0),4),0),0))</f>
        <v/>
      </c>
      <c r="AP31" s="158" t="str">
        <f ca="1">IF($A31="","",IF(OR(ISTEXT($D31),ISTEXT(#REF!)),IF($D31=Settings!$A$8,INDEX(Settings!$A$6:$D$15,MATCH($D31,Settings!$A$6:$A$15,0),4),0),0))</f>
        <v/>
      </c>
      <c r="AQ31" s="158" t="str">
        <f ca="1">IF($A31="","",IF(OR(ISTEXT($D31),ISTEXT(#REF!)),IF($D31=Settings!$A$9,INDEX(Settings!$A$6:$D$15,MATCH($D31,Settings!$A$6:$A$15,0),4),0),0))</f>
        <v/>
      </c>
      <c r="AR31" s="158" t="str">
        <f ca="1">IF($A31="","",IF(OR(ISTEXT($D31),ISTEXT(#REF!)),IF($D31=Settings!$A$10,INDEX(Settings!$A$6:$D$15,MATCH($D31,Settings!$A$6:$A$15,0),4),0),0))</f>
        <v/>
      </c>
      <c r="AS31" s="158" t="str">
        <f ca="1">IF($A31="","",IF(OR(ISTEXT($D31),ISTEXT(#REF!)),IF($D31=Settings!$A$11,INDEX(Settings!$A$6:$D$15,MATCH($D31,Settings!$A$6:$A$15,0),4),0),0))</f>
        <v/>
      </c>
      <c r="AT31" s="158" t="str">
        <f ca="1">IF($A31="","",IF(OR(ISTEXT($D31),ISTEXT(#REF!)),IF($D31=Settings!$A$12,INDEX(Settings!$A$6:$D$15,MATCH($D31,Settings!$A$6:$A$15,0),4),0),0))</f>
        <v/>
      </c>
      <c r="AU31" s="158" t="str">
        <f ca="1">IF($A31="","",IF(OR(ISTEXT($D31),ISTEXT(#REF!)),IF($D31=Settings!$A$13,INDEX(Settings!$A$6:$D$15,MATCH($D31,Settings!$A$6:$A$15,0),4),0),0))</f>
        <v/>
      </c>
      <c r="AV31" s="158" t="str">
        <f ca="1">IF($A31="","",IF(OR(ISTEXT($D31),ISTEXT(#REF!)),IF($D31=Settings!$A$14,INDEX(Settings!$A$6:$D$15,MATCH($D31,Settings!$A$6:$A$15,0),4),0),0))</f>
        <v/>
      </c>
      <c r="AW31" s="159" t="str">
        <f ca="1">IF($A31="","",IF(OR(ISTEXT($D31),ISTEXT(#REF!)),IF($D31=Settings!$A$15,INDEX(Settings!$A$6:$D$15,MATCH($D31,Settings!$A$6:$A$15,0),4),0),0))</f>
        <v/>
      </c>
      <c r="AX31" s="157" t="str">
        <f ca="1">IF($A31="","",IF(OR(ISTEXT($F31),ISTEXT(#REF!)),IF($F31=Settings!$A$6,INDEX(Settings!$A$6:$D$15,MATCH($F31,Settings!$A$6:$A$15,0),4),0),0))</f>
        <v/>
      </c>
      <c r="AY31" s="158" t="str">
        <f ca="1">IF($A31="","",IF(OR(ISTEXT($F31),ISTEXT(#REF!)),IF($F31=Settings!$A$7,INDEX(Settings!$A$6:$D$15,MATCH($F31,Settings!$A$6:$A$15,0),4),0),0))</f>
        <v/>
      </c>
      <c r="AZ31" s="158" t="str">
        <f ca="1">IF($A31="","",IF(OR(ISTEXT($F31),ISTEXT(#REF!)),IF($F31=Settings!$A$8,INDEX(Settings!$A$6:$D$15,MATCH($F31,Settings!$A$6:$A$15,0),4),0),0))</f>
        <v/>
      </c>
      <c r="BA31" s="158" t="str">
        <f ca="1">IF($A31="","",IF(OR(ISTEXT($F31),ISTEXT(#REF!)),IF($F31=Settings!$A$9,INDEX(Settings!$A$6:$D$15,MATCH($F31,Settings!$A$6:$A$15,0),4),0),0))</f>
        <v/>
      </c>
      <c r="BB31" s="158" t="str">
        <f ca="1">IF($A31="","",IF(OR(ISTEXT($F31),ISTEXT(#REF!)),IF($F31=Settings!$A$10,INDEX(Settings!$A$6:$D$15,MATCH($F31,Settings!$A$6:$A$15,0),4),0),0))</f>
        <v/>
      </c>
      <c r="BC31" s="158" t="str">
        <f ca="1">IF($A31="","",IF(OR(ISTEXT($F31),ISTEXT(#REF!)),IF($F31=Settings!$A$11,INDEX(Settings!$A$6:$D$15,MATCH($F31,Settings!$A$6:$A$15,0),4),0),0))</f>
        <v/>
      </c>
      <c r="BD31" s="158" t="str">
        <f ca="1">IF($A31="","",IF(OR(ISTEXT($F31),ISTEXT(#REF!)),IF($F31=Settings!$A$12,INDEX(Settings!$A$6:$D$15,MATCH($F31,Settings!$A$6:$A$15,0),4),0),0))</f>
        <v/>
      </c>
      <c r="BE31" s="158" t="str">
        <f ca="1">IF($A31="","",IF(OR(ISTEXT($F31),ISTEXT(#REF!)),IF($F31=Settings!$A$13,INDEX(Settings!$A$6:$D$15,MATCH($F31,Settings!$A$6:$A$15,0),4),0),0))</f>
        <v/>
      </c>
      <c r="BF31" s="158" t="str">
        <f ca="1">IF($A31="","",IF(OR(ISTEXT($F31),ISTEXT(#REF!)),IF($F31=Settings!$A$14,INDEX(Settings!$A$6:$D$15,MATCH($F31,Settings!$A$6:$A$15,0),4),0),0))</f>
        <v/>
      </c>
      <c r="BG31" s="159" t="str">
        <f ca="1">IF($A31="","",IF(OR(ISTEXT($F31),ISTEXT(#REF!)),IF($F31=Settings!$A$15,INDEX(Settings!$A$6:$D$15,MATCH($F31,Settings!$A$6:$A$15,0),4),0),0))</f>
        <v/>
      </c>
      <c r="BH31" s="157" t="str">
        <f ca="1">IF($A31="","",IF(OR(ISTEXT($H31),ISTEXT(#REF!)),IF($H31=Settings!$A$6,INDEX(Settings!$A$6:$D$15,MATCH($H31,Settings!$A$6:$A$15,0),4),0),0))</f>
        <v/>
      </c>
      <c r="BI31" s="158" t="str">
        <f ca="1">IF($A31="","",IF(OR(ISTEXT($H31),ISTEXT(#REF!)),IF($H31=Settings!$A$7,INDEX(Settings!$A$6:$D$15,MATCH($H31,Settings!$A$6:$A$15,0),4),0),0))</f>
        <v/>
      </c>
      <c r="BJ31" s="158" t="str">
        <f ca="1">IF($A31="","",IF(OR(ISTEXT($H31),ISTEXT(#REF!)),IF($H31=Settings!$A$8,INDEX(Settings!$A$6:$D$15,MATCH($H31,Settings!$A$6:$A$15,0),4),0),0))</f>
        <v/>
      </c>
      <c r="BK31" s="158" t="str">
        <f ca="1">IF($A31="","",IF(OR(ISTEXT($H31),ISTEXT(#REF!)),IF($H31=Settings!$A$9,INDEX(Settings!$A$6:$D$15,MATCH($H31,Settings!$A$6:$A$15,0),4),0),0))</f>
        <v/>
      </c>
      <c r="BL31" s="158" t="str">
        <f ca="1">IF($A31="","",IF(OR(ISTEXT($H31),ISTEXT(#REF!)),IF($H31=Settings!$A$10,INDEX(Settings!$A$6:$D$15,MATCH($H31,Settings!$A$6:$A$15,0),4),0),0))</f>
        <v/>
      </c>
      <c r="BM31" s="158" t="str">
        <f ca="1">IF($A31="","",IF(OR(ISTEXT($H31),ISTEXT(#REF!)),IF($H31=Settings!$A$11,INDEX(Settings!$A$6:$D$15,MATCH($H31,Settings!$A$6:$A$15,0),4),0),0))</f>
        <v/>
      </c>
      <c r="BN31" s="158" t="str">
        <f ca="1">IF($A31="","",IF(OR(ISTEXT($H31),ISTEXT(#REF!)),IF($H31=Settings!$A$12,INDEX(Settings!$A$6:$D$15,MATCH($H31,Settings!$A$6:$A$15,0),4),0),0))</f>
        <v/>
      </c>
      <c r="BO31" s="158" t="str">
        <f ca="1">IF($A31="","",IF(OR(ISTEXT($H31),ISTEXT(#REF!)),IF($H31=Settings!$A$13,INDEX(Settings!$A$6:$D$15,MATCH($H31,Settings!$A$6:$A$15,0),4),0),0))</f>
        <v/>
      </c>
      <c r="BP31" s="158" t="str">
        <f ca="1">IF($A31="","",IF(OR(ISTEXT($H31),ISTEXT(#REF!)),IF($H31=Settings!$A$14,INDEX(Settings!$A$6:$D$15,MATCH($H31,Settings!$A$6:$A$15,0),4),0),0))</f>
        <v/>
      </c>
      <c r="BQ31" s="159" t="str">
        <f ca="1">IF($A31="","",IF(OR(ISTEXT($H31),ISTEXT(#REF!)),IF($H31=Settings!$A$15,INDEX(Settings!$A$6:$D$15,MATCH($H31,Settings!$A$6:$A$15,0),4),0),0))</f>
        <v/>
      </c>
      <c r="BR31" s="157" t="str">
        <f ca="1">IF($A31="","",IF(OR(ISTEXT($J31),ISTEXT(#REF!)),IF($J31=Settings!$A$6,INDEX(Settings!$A$6:$D$15,MATCH($J31,Settings!$A$6:$A$15,0),4),0),0))</f>
        <v/>
      </c>
      <c r="BS31" s="158" t="str">
        <f ca="1">IF($A31="","",IF(OR(ISTEXT($J31),ISTEXT(#REF!)),IF($J31=Settings!$A$7,INDEX(Settings!$A$6:$D$15,MATCH($J31,Settings!$A$6:$A$15,0),4),0),0))</f>
        <v/>
      </c>
      <c r="BT31" s="158" t="str">
        <f ca="1">IF($A31="","",IF(OR(ISTEXT($J31),ISTEXT(#REF!)),IF($J31=Settings!$A$8,INDEX(Settings!$A$6:$D$15,MATCH($J31,Settings!$A$6:$A$15,0),4),0),0))</f>
        <v/>
      </c>
      <c r="BU31" s="158" t="str">
        <f ca="1">IF($A31="","",IF(OR(ISTEXT($J31),ISTEXT(#REF!)),IF($J31=Settings!$A$9,INDEX(Settings!$A$6:$D$15,MATCH($J31,Settings!$A$6:$A$15,0),4),0),0))</f>
        <v/>
      </c>
      <c r="BV31" s="158" t="str">
        <f ca="1">IF($A31="","",IF(OR(ISTEXT($J31),ISTEXT(#REF!)),IF($J31=Settings!$A$10,INDEX(Settings!$A$6:$D$15,MATCH($J31,Settings!$A$6:$A$15,0),4),0),0))</f>
        <v/>
      </c>
      <c r="BW31" s="158" t="str">
        <f ca="1">IF($A31="","",IF(OR(ISTEXT($J31),ISTEXT(#REF!)),IF($J31=Settings!$A$11,INDEX(Settings!$A$6:$D$15,MATCH($J31,Settings!$A$6:$A$15,0),4),0),0))</f>
        <v/>
      </c>
      <c r="BX31" s="158" t="str">
        <f ca="1">IF($A31="","",IF(OR(ISTEXT($J31),ISTEXT(#REF!)),IF($J31=Settings!$A$12,INDEX(Settings!$A$6:$D$15,MATCH($J31,Settings!$A$6:$A$15,0),4),0),0))</f>
        <v/>
      </c>
      <c r="BY31" s="158" t="str">
        <f ca="1">IF($A31="","",IF(OR(ISTEXT($J31),ISTEXT(#REF!)),IF($J31=Settings!$A$13,INDEX(Settings!$A$6:$D$15,MATCH($J31,Settings!$A$6:$A$15,0),4),0),0))</f>
        <v/>
      </c>
      <c r="BZ31" s="158" t="str">
        <f ca="1">IF($A31="","",IF(OR(ISTEXT($J31),ISTEXT(#REF!)),IF($J31=Settings!$A$14,INDEX(Settings!$A$6:$D$15,MATCH($J31,Settings!$A$6:$A$15,0),4),0),0))</f>
        <v/>
      </c>
      <c r="CA31" s="159" t="str">
        <f ca="1">IF($A31="","",IF(OR(ISTEXT($J31),ISTEXT(#REF!)),IF($J31=Settings!$A$15,INDEX(Settings!$A$6:$D$15,MATCH($J31,Settings!$A$6:$A$15,0),4),0),0))</f>
        <v/>
      </c>
      <c r="CB31" s="157" t="str">
        <f ca="1">IF($A31="","",IF(OR(ISTEXT($L31),ISTEXT(#REF!)),IF($L31=Settings!$A$6,INDEX(Settings!$A$6:$D$15,MATCH($L31,Settings!$A$6:$A$15,0),4),0),0))</f>
        <v/>
      </c>
      <c r="CC31" s="158" t="str">
        <f ca="1">IF($A31="","",IF(OR(ISTEXT($L31),ISTEXT(#REF!)),IF($L31=Settings!$A$7,INDEX(Settings!$A$6:$D$15,MATCH($L31,Settings!$A$6:$A$15,0),4),0),0))</f>
        <v/>
      </c>
      <c r="CD31" s="158" t="str">
        <f ca="1">IF($A31="","",IF(OR(ISTEXT($L31),ISTEXT(#REF!)),IF($L31=Settings!$A$8,INDEX(Settings!$A$6:$D$15,MATCH($L31,Settings!$A$6:$A$15,0),4),0),0))</f>
        <v/>
      </c>
      <c r="CE31" s="158" t="str">
        <f ca="1">IF($A31="","",IF(OR(ISTEXT($L31),ISTEXT(#REF!)),IF($L31=Settings!$A$9,INDEX(Settings!$A$6:$D$15,MATCH($L31,Settings!$A$6:$A$15,0),4),0),0))</f>
        <v/>
      </c>
      <c r="CF31" s="158" t="str">
        <f ca="1">IF($A31="","",IF(OR(ISTEXT($L31),ISTEXT(#REF!)),IF($L31=Settings!$A$10,INDEX(Settings!$A$6:$D$15,MATCH($L31,Settings!$A$6:$A$15,0),4),0),0))</f>
        <v/>
      </c>
      <c r="CG31" s="158" t="str">
        <f ca="1">IF($A31="","",IF(OR(ISTEXT($L31),ISTEXT(#REF!)),IF($L31=Settings!$A$11,INDEX(Settings!$A$6:$D$15,MATCH($L31,Settings!$A$6:$A$15,0),4),0),0))</f>
        <v/>
      </c>
      <c r="CH31" s="158" t="str">
        <f ca="1">IF($A31="","",IF(OR(ISTEXT($L31),ISTEXT(#REF!)),IF($L31=Settings!$A$12,INDEX(Settings!$A$6:$D$15,MATCH($L31,Settings!$A$6:$A$15,0),4),0),0))</f>
        <v/>
      </c>
      <c r="CI31" s="158" t="str">
        <f ca="1">IF($A31="","",IF(OR(ISTEXT($L31),ISTEXT(#REF!)),IF($L31=Settings!$A$13,INDEX(Settings!$A$6:$D$15,MATCH($L31,Settings!$A$6:$A$15,0),4),0),0))</f>
        <v/>
      </c>
      <c r="CJ31" s="158" t="str">
        <f ca="1">IF($A31="","",IF(OR(ISTEXT($L31),ISTEXT(#REF!)),IF($L31=Settings!$A$14,INDEX(Settings!$A$6:$D$15,MATCH($L31,Settings!$A$6:$A$15,0),4),0),0))</f>
        <v/>
      </c>
      <c r="CK31" s="159" t="str">
        <f ca="1">IF($A31="","",IF(OR(ISTEXT($L31),ISTEXT(#REF!)),IF($L31=Settings!$A$15,INDEX(Settings!$A$6:$D$15,MATCH($L31,Settings!$A$6:$A$15,0),4),0),0))</f>
        <v/>
      </c>
      <c r="CL31" s="157" t="str">
        <f ca="1">IF($A31="","",IF(OR(ISTEXT($N31),ISTEXT(#REF!)),IF($N31=Settings!$A$6,INDEX(Settings!$A$6:$D$15,MATCH($N31,Settings!$A$6:$A$15,0),4),0),0))</f>
        <v/>
      </c>
      <c r="CM31" s="158" t="str">
        <f ca="1">IF($A31="","",IF(OR(ISTEXT($N31),ISTEXT(#REF!)),IF($N31=Settings!$A$7,INDEX(Settings!$A$6:$D$15,MATCH($N31,Settings!$A$6:$A$15,0),4),0),0))</f>
        <v/>
      </c>
      <c r="CN31" s="158" t="str">
        <f ca="1">IF($A31="","",IF(OR(ISTEXT($N31),ISTEXT(#REF!)),IF($N31=Settings!$A$8,INDEX(Settings!$A$6:$D$15,MATCH($N31,Settings!$A$6:$A$15,0),4),0),0))</f>
        <v/>
      </c>
      <c r="CO31" s="158" t="str">
        <f ca="1">IF($A31="","",IF(OR(ISTEXT($N31),ISTEXT(#REF!)),IF($N31=Settings!$A$9,INDEX(Settings!$A$6:$D$15,MATCH($N31,Settings!$A$6:$A$15,0),4),0),0))</f>
        <v/>
      </c>
      <c r="CP31" s="158" t="str">
        <f ca="1">IF($A31="","",IF(OR(ISTEXT($N31),ISTEXT(#REF!)),IF($N31=Settings!$A$10,INDEX(Settings!$A$6:$D$15,MATCH($N31,Settings!$A$6:$A$15,0),4),0),0))</f>
        <v/>
      </c>
      <c r="CQ31" s="158" t="str">
        <f ca="1">IF($A31="","",IF(OR(ISTEXT($N31),ISTEXT(#REF!)),IF($N31=Settings!$A$11,INDEX(Settings!$A$6:$D$15,MATCH($N31,Settings!$A$6:$A$15,0),4),0),0))</f>
        <v/>
      </c>
      <c r="CR31" s="158" t="str">
        <f ca="1">IF($A31="","",IF(OR(ISTEXT($N31),ISTEXT(#REF!)),IF($N31=Settings!$A$12,INDEX(Settings!$A$6:$D$15,MATCH($N31,Settings!$A$6:$A$15,0),4),0),0))</f>
        <v/>
      </c>
      <c r="CS31" s="158" t="str">
        <f ca="1">IF($A31="","",IF(OR(ISTEXT($N31),ISTEXT(#REF!)),IF($N31=Settings!$A$13,INDEX(Settings!$A$6:$D$15,MATCH($N31,Settings!$A$6:$A$15,0),4),0),0))</f>
        <v/>
      </c>
      <c r="CT31" s="158" t="str">
        <f ca="1">IF($A31="","",IF(OR(ISTEXT($N31),ISTEXT(#REF!)),IF($N31=Settings!$A$14,INDEX(Settings!$A$6:$D$15,MATCH($N31,Settings!$A$6:$A$15,0),4),0),0))</f>
        <v/>
      </c>
      <c r="CU31" s="158" t="str">
        <f ca="1">IF($A31="","",IF(OR(ISTEXT($N31),ISTEXT(#REF!)),IF($N31=Settings!$A$15,INDEX(Settings!$A$6:$D$15,MATCH($N31,Settings!$A$6:$A$15,0),4),0),0))</f>
        <v/>
      </c>
      <c r="CV31" s="160">
        <f t="shared" si="1"/>
        <v>0</v>
      </c>
      <c r="CW31" s="160">
        <f t="shared" si="2"/>
        <v>0</v>
      </c>
      <c r="CX31" s="161">
        <f ca="1">(($CV31+$CW31)*1440)/60-'Employee Register'!$C31</f>
        <v>0</v>
      </c>
      <c r="CY31" s="162">
        <f ca="1">((($CW31)*1440)/60)*'Employee Register'!$E31</f>
        <v>0</v>
      </c>
      <c r="CZ31" s="163">
        <f ca="1">$CX31*'Employee Register'!$F31</f>
        <v>0</v>
      </c>
      <c r="DA31" s="164">
        <f t="shared" si="3"/>
        <v>0</v>
      </c>
      <c r="DB31" s="157">
        <f t="shared" si="5"/>
        <v>0</v>
      </c>
      <c r="DC31" s="159">
        <f ca="1">$DB31*'Employee Register'!$E31</f>
        <v>0</v>
      </c>
      <c r="DD31" s="157">
        <f t="shared" si="6"/>
        <v>0</v>
      </c>
      <c r="DE31" s="159">
        <f ca="1">$DD31*'Employee Register'!$G31</f>
        <v>0</v>
      </c>
      <c r="DF31" s="157">
        <f t="shared" si="7"/>
        <v>0</v>
      </c>
      <c r="DG31" s="159">
        <f ca="1">$DF31*'Employee Register'!$E31</f>
        <v>0</v>
      </c>
      <c r="DH31" s="157">
        <f t="shared" si="8"/>
        <v>0</v>
      </c>
      <c r="DI31" s="159">
        <f ca="1">$DH31*'Employee Register'!$E31</f>
        <v>0</v>
      </c>
      <c r="DJ31" s="157">
        <f t="shared" si="9"/>
        <v>0</v>
      </c>
      <c r="DK31" s="159">
        <f ca="1">$DJ31*'Employee Register'!$E31</f>
        <v>0</v>
      </c>
      <c r="DL31" s="157">
        <f t="shared" si="10"/>
        <v>0</v>
      </c>
      <c r="DM31" s="159">
        <f ca="1">$DL31*'Employee Register'!$E31</f>
        <v>0</v>
      </c>
      <c r="DN31" s="157">
        <f t="shared" si="11"/>
        <v>0</v>
      </c>
      <c r="DO31" s="159">
        <f ca="1">$DN31*'Employee Register'!$E31</f>
        <v>0</v>
      </c>
      <c r="DP31" s="157">
        <f t="shared" si="12"/>
        <v>0</v>
      </c>
      <c r="DQ31" s="159">
        <f ca="1">$DP31*'Employee Register'!$E31</f>
        <v>0</v>
      </c>
      <c r="DR31" s="157">
        <f t="shared" si="13"/>
        <v>0</v>
      </c>
      <c r="DS31" s="159">
        <f ca="1">$DR31*'Employee Register'!$E31</f>
        <v>0</v>
      </c>
      <c r="DT31" s="157">
        <f t="shared" si="14"/>
        <v>0</v>
      </c>
      <c r="DU31" s="159">
        <f ca="1">$DT31*'Employee Register'!$E31</f>
        <v>0</v>
      </c>
      <c r="DV31" s="165">
        <f ca="1">IF('Employee Register'!$B31=0,0,IF(OR(ISBLANK($B31),ISTEXT($B31)),0,IF(VALUE($B31)&gt;=0,1,0)))</f>
        <v>0</v>
      </c>
      <c r="DW31" s="166">
        <f ca="1">IF('Employee Register'!$B31=0,0,IF(OR(ISBLANK($D31),ISTEXT($D31)),0,IF(VALUE($D31)&gt;=0,1,0)))</f>
        <v>0</v>
      </c>
      <c r="DX31" s="166">
        <f ca="1">IF('Employee Register'!$B31=0,0,IF(OR(ISBLANK($F31),ISTEXT($F31)),0,IF(VALUE($F31)&gt;=0,1,0)))</f>
        <v>0</v>
      </c>
      <c r="DY31" s="166">
        <f ca="1">IF('Employee Register'!$B31=0,0,IF(OR(ISBLANK($H31),ISTEXT($H31)),0,IF(VALUE($H31)&gt;=0,1,0)))</f>
        <v>0</v>
      </c>
      <c r="DZ31" s="166">
        <f ca="1">IF('Employee Register'!$B31=0,0,IF(OR(ISBLANK($J31),ISTEXT($J31)),0,IF(VALUE($J31)&gt;=0,1,0)))</f>
        <v>0</v>
      </c>
      <c r="EA31" s="166">
        <f ca="1">IF('Employee Register'!$B31=0,0,IF(OR(ISBLANK($L31),ISTEXT($L31)),0,IF(VALUE($L31)&gt;=0,1,0)))</f>
        <v>0</v>
      </c>
      <c r="EB31" s="167">
        <f ca="1">IF('Employee Register'!$B31=0,0,IF(OR(ISBLANK($N31),ISTEXT($N31)),0,IF(VALUE($N31)&gt;=0,1,0)))</f>
        <v>0</v>
      </c>
    </row>
    <row r="32" spans="1:132">
      <c r="A32" s="71" t="str">
        <f ca="1">IF('Employee Register'!B32=0,"",'Employee Register'!B32)</f>
        <v/>
      </c>
      <c r="B32" s="48"/>
      <c r="C32" s="49"/>
      <c r="D32" s="48"/>
      <c r="E32" s="49"/>
      <c r="F32" s="48"/>
      <c r="G32" s="49"/>
      <c r="H32" s="48"/>
      <c r="I32" s="49"/>
      <c r="J32" s="48"/>
      <c r="K32" s="49"/>
      <c r="L32" s="107"/>
      <c r="M32" s="108"/>
      <c r="N32" s="107"/>
      <c r="O32" s="109"/>
      <c r="P32" s="100">
        <f t="shared" si="4"/>
        <v>0</v>
      </c>
      <c r="Q32" s="101">
        <f t="shared" si="0"/>
        <v>0</v>
      </c>
      <c r="R32" s="69" t="str">
        <f ca="1">IF(ISBLANK('Employee Register'!$B32),"",INDEX('Employee Register'!$A$6:$D$55,MATCH($A32,'Employee Register'!$B$6:$B$55,0),4))</f>
        <v/>
      </c>
      <c r="AC32" s="66">
        <f ca="1">ROUND(($P32*1440)/60,2)-'Employee Register'!$C32</f>
        <v>0</v>
      </c>
      <c r="AD32" s="157" t="str">
        <f ca="1">IF($A32="","",IF(OR(ISTEXT($B32),ISTEXT(#REF!)),IF($B32=Settings!$A$6,INDEX(Settings!$A$6:$D$15,MATCH($B32,Settings!$A$6:$A$15,0),4),0),0))</f>
        <v/>
      </c>
      <c r="AE32" s="158" t="str">
        <f ca="1">IF($A32="","",IF(OR(ISTEXT($B32),ISTEXT(#REF!)),IF($B32=Settings!$A$7,INDEX(Settings!$A$6:$D$15,MATCH($B32,Settings!$A$6:$A$15,0),4),0),0))</f>
        <v/>
      </c>
      <c r="AF32" s="158" t="str">
        <f ca="1">IF($A32="","",IF(OR(ISTEXT($B32),ISTEXT(#REF!)),IF($B32=Settings!$A$8,INDEX(Settings!$A$6:$D$15,MATCH($B32,Settings!$A$6:$A$15,0),4),0),0))</f>
        <v/>
      </c>
      <c r="AG32" s="158" t="str">
        <f ca="1">IF($A32="","",IF(OR(ISTEXT($B32),ISTEXT(#REF!)),IF($B32=Settings!$A$9,INDEX(Settings!$A$6:$D$15,MATCH($B32,Settings!$A$6:$A$15,0),4),0),0))</f>
        <v/>
      </c>
      <c r="AH32" s="158" t="str">
        <f ca="1">IF($A32="","",IF(OR(ISTEXT($B32),ISTEXT(#REF!)),IF($B32=Settings!$A$10,INDEX(Settings!$A$6:$D$15,MATCH($B32,Settings!$A$6:$A$15,0),4),0),0))</f>
        <v/>
      </c>
      <c r="AI32" s="158" t="str">
        <f ca="1">IF($A32="","",IF(OR(ISTEXT($B32),ISTEXT(#REF!)),IF($B32=Settings!$A$11,INDEX(Settings!$A$6:$D$15,MATCH($B32,Settings!$A$6:$A$15,0),4),0),0))</f>
        <v/>
      </c>
      <c r="AJ32" s="158" t="str">
        <f ca="1">IF($A32="","",IF(OR(ISTEXT($B32),ISTEXT(#REF!)),IF($B32=Settings!$A$12,INDEX(Settings!$A$6:$D$15,MATCH($B32,Settings!$A$6:$A$15,0),4),0),0))</f>
        <v/>
      </c>
      <c r="AK32" s="158" t="str">
        <f ca="1">IF($A32="","",IF(OR(ISTEXT($B32),ISTEXT(#REF!)),IF($B32=Settings!$A$13,INDEX(Settings!$A$6:$D$15,MATCH($B32,Settings!$A$6:$A$15,0),4),0),0))</f>
        <v/>
      </c>
      <c r="AL32" s="158" t="str">
        <f ca="1">IF($A32="","",IF(OR(ISTEXT($B32),ISTEXT(#REF!)),IF($B32=Settings!$A$14,INDEX(Settings!$A$6:$D$15,MATCH($B32,Settings!$A$6:$A$15,0),4),0),0))</f>
        <v/>
      </c>
      <c r="AM32" s="159" t="str">
        <f ca="1">IF($A32="","",IF(OR(ISTEXT($B32),ISTEXT(#REF!)),IF($B32=Settings!$A$15,INDEX(Settings!$A$6:$D$15,MATCH($B32,Settings!$A$6:$A$15,0),4),0),0))</f>
        <v/>
      </c>
      <c r="AN32" s="157" t="str">
        <f ca="1">IF($A32="","",IF(OR(ISTEXT($D32),ISTEXT(#REF!)),IF($D32=Settings!$A$6,INDEX(Settings!$A$6:$D$15,MATCH($D32,Settings!$A$6:$A$15,0),4),0),0))</f>
        <v/>
      </c>
      <c r="AO32" s="158" t="str">
        <f ca="1">IF($A32="","",IF(OR(ISTEXT($D32),ISTEXT(#REF!)),IF($D32=Settings!$A$7,INDEX(Settings!$A$6:$D$15,MATCH($D32,Settings!$A$6:$A$15,0),4),0),0))</f>
        <v/>
      </c>
      <c r="AP32" s="158" t="str">
        <f ca="1">IF($A32="","",IF(OR(ISTEXT($D32),ISTEXT(#REF!)),IF($D32=Settings!$A$8,INDEX(Settings!$A$6:$D$15,MATCH($D32,Settings!$A$6:$A$15,0),4),0),0))</f>
        <v/>
      </c>
      <c r="AQ32" s="158" t="str">
        <f ca="1">IF($A32="","",IF(OR(ISTEXT($D32),ISTEXT(#REF!)),IF($D32=Settings!$A$9,INDEX(Settings!$A$6:$D$15,MATCH($D32,Settings!$A$6:$A$15,0),4),0),0))</f>
        <v/>
      </c>
      <c r="AR32" s="158" t="str">
        <f ca="1">IF($A32="","",IF(OR(ISTEXT($D32),ISTEXT(#REF!)),IF($D32=Settings!$A$10,INDEX(Settings!$A$6:$D$15,MATCH($D32,Settings!$A$6:$A$15,0),4),0),0))</f>
        <v/>
      </c>
      <c r="AS32" s="158" t="str">
        <f ca="1">IF($A32="","",IF(OR(ISTEXT($D32),ISTEXT(#REF!)),IF($D32=Settings!$A$11,INDEX(Settings!$A$6:$D$15,MATCH($D32,Settings!$A$6:$A$15,0),4),0),0))</f>
        <v/>
      </c>
      <c r="AT32" s="158" t="str">
        <f ca="1">IF($A32="","",IF(OR(ISTEXT($D32),ISTEXT(#REF!)),IF($D32=Settings!$A$12,INDEX(Settings!$A$6:$D$15,MATCH($D32,Settings!$A$6:$A$15,0),4),0),0))</f>
        <v/>
      </c>
      <c r="AU32" s="158" t="str">
        <f ca="1">IF($A32="","",IF(OR(ISTEXT($D32),ISTEXT(#REF!)),IF($D32=Settings!$A$13,INDEX(Settings!$A$6:$D$15,MATCH($D32,Settings!$A$6:$A$15,0),4),0),0))</f>
        <v/>
      </c>
      <c r="AV32" s="158" t="str">
        <f ca="1">IF($A32="","",IF(OR(ISTEXT($D32),ISTEXT(#REF!)),IF($D32=Settings!$A$14,INDEX(Settings!$A$6:$D$15,MATCH($D32,Settings!$A$6:$A$15,0),4),0),0))</f>
        <v/>
      </c>
      <c r="AW32" s="159" t="str">
        <f ca="1">IF($A32="","",IF(OR(ISTEXT($D32),ISTEXT(#REF!)),IF($D32=Settings!$A$15,INDEX(Settings!$A$6:$D$15,MATCH($D32,Settings!$A$6:$A$15,0),4),0),0))</f>
        <v/>
      </c>
      <c r="AX32" s="157" t="str">
        <f ca="1">IF($A32="","",IF(OR(ISTEXT($F32),ISTEXT(#REF!)),IF($F32=Settings!$A$6,INDEX(Settings!$A$6:$D$15,MATCH($F32,Settings!$A$6:$A$15,0),4),0),0))</f>
        <v/>
      </c>
      <c r="AY32" s="158" t="str">
        <f ca="1">IF($A32="","",IF(OR(ISTEXT($F32),ISTEXT(#REF!)),IF($F32=Settings!$A$7,INDEX(Settings!$A$6:$D$15,MATCH($F32,Settings!$A$6:$A$15,0),4),0),0))</f>
        <v/>
      </c>
      <c r="AZ32" s="158" t="str">
        <f ca="1">IF($A32="","",IF(OR(ISTEXT($F32),ISTEXT(#REF!)),IF($F32=Settings!$A$8,INDEX(Settings!$A$6:$D$15,MATCH($F32,Settings!$A$6:$A$15,0),4),0),0))</f>
        <v/>
      </c>
      <c r="BA32" s="158" t="str">
        <f ca="1">IF($A32="","",IF(OR(ISTEXT($F32),ISTEXT(#REF!)),IF($F32=Settings!$A$9,INDEX(Settings!$A$6:$D$15,MATCH($F32,Settings!$A$6:$A$15,0),4),0),0))</f>
        <v/>
      </c>
      <c r="BB32" s="158" t="str">
        <f ca="1">IF($A32="","",IF(OR(ISTEXT($F32),ISTEXT(#REF!)),IF($F32=Settings!$A$10,INDEX(Settings!$A$6:$D$15,MATCH($F32,Settings!$A$6:$A$15,0),4),0),0))</f>
        <v/>
      </c>
      <c r="BC32" s="158" t="str">
        <f ca="1">IF($A32="","",IF(OR(ISTEXT($F32),ISTEXT(#REF!)),IF($F32=Settings!$A$11,INDEX(Settings!$A$6:$D$15,MATCH($F32,Settings!$A$6:$A$15,0),4),0),0))</f>
        <v/>
      </c>
      <c r="BD32" s="158" t="str">
        <f ca="1">IF($A32="","",IF(OR(ISTEXT($F32),ISTEXT(#REF!)),IF($F32=Settings!$A$12,INDEX(Settings!$A$6:$D$15,MATCH($F32,Settings!$A$6:$A$15,0),4),0),0))</f>
        <v/>
      </c>
      <c r="BE32" s="158" t="str">
        <f ca="1">IF($A32="","",IF(OR(ISTEXT($F32),ISTEXT(#REF!)),IF($F32=Settings!$A$13,INDEX(Settings!$A$6:$D$15,MATCH($F32,Settings!$A$6:$A$15,0),4),0),0))</f>
        <v/>
      </c>
      <c r="BF32" s="158" t="str">
        <f ca="1">IF($A32="","",IF(OR(ISTEXT($F32),ISTEXT(#REF!)),IF($F32=Settings!$A$14,INDEX(Settings!$A$6:$D$15,MATCH($F32,Settings!$A$6:$A$15,0),4),0),0))</f>
        <v/>
      </c>
      <c r="BG32" s="159" t="str">
        <f ca="1">IF($A32="","",IF(OR(ISTEXT($F32),ISTEXT(#REF!)),IF($F32=Settings!$A$15,INDEX(Settings!$A$6:$D$15,MATCH($F32,Settings!$A$6:$A$15,0),4),0),0))</f>
        <v/>
      </c>
      <c r="BH32" s="157" t="str">
        <f ca="1">IF($A32="","",IF(OR(ISTEXT($H32),ISTEXT(#REF!)),IF($H32=Settings!$A$6,INDEX(Settings!$A$6:$D$15,MATCH($H32,Settings!$A$6:$A$15,0),4),0),0))</f>
        <v/>
      </c>
      <c r="BI32" s="158" t="str">
        <f ca="1">IF($A32="","",IF(OR(ISTEXT($H32),ISTEXT(#REF!)),IF($H32=Settings!$A$7,INDEX(Settings!$A$6:$D$15,MATCH($H32,Settings!$A$6:$A$15,0),4),0),0))</f>
        <v/>
      </c>
      <c r="BJ32" s="158" t="str">
        <f ca="1">IF($A32="","",IF(OR(ISTEXT($H32),ISTEXT(#REF!)),IF($H32=Settings!$A$8,INDEX(Settings!$A$6:$D$15,MATCH($H32,Settings!$A$6:$A$15,0),4),0),0))</f>
        <v/>
      </c>
      <c r="BK32" s="158" t="str">
        <f ca="1">IF($A32="","",IF(OR(ISTEXT($H32),ISTEXT(#REF!)),IF($H32=Settings!$A$9,INDEX(Settings!$A$6:$D$15,MATCH($H32,Settings!$A$6:$A$15,0),4),0),0))</f>
        <v/>
      </c>
      <c r="BL32" s="158" t="str">
        <f ca="1">IF($A32="","",IF(OR(ISTEXT($H32),ISTEXT(#REF!)),IF($H32=Settings!$A$10,INDEX(Settings!$A$6:$D$15,MATCH($H32,Settings!$A$6:$A$15,0),4),0),0))</f>
        <v/>
      </c>
      <c r="BM32" s="158" t="str">
        <f ca="1">IF($A32="","",IF(OR(ISTEXT($H32),ISTEXT(#REF!)),IF($H32=Settings!$A$11,INDEX(Settings!$A$6:$D$15,MATCH($H32,Settings!$A$6:$A$15,0),4),0),0))</f>
        <v/>
      </c>
      <c r="BN32" s="158" t="str">
        <f ca="1">IF($A32="","",IF(OR(ISTEXT($H32),ISTEXT(#REF!)),IF($H32=Settings!$A$12,INDEX(Settings!$A$6:$D$15,MATCH($H32,Settings!$A$6:$A$15,0),4),0),0))</f>
        <v/>
      </c>
      <c r="BO32" s="158" t="str">
        <f ca="1">IF($A32="","",IF(OR(ISTEXT($H32),ISTEXT(#REF!)),IF($H32=Settings!$A$13,INDEX(Settings!$A$6:$D$15,MATCH($H32,Settings!$A$6:$A$15,0),4),0),0))</f>
        <v/>
      </c>
      <c r="BP32" s="158" t="str">
        <f ca="1">IF($A32="","",IF(OR(ISTEXT($H32),ISTEXT(#REF!)),IF($H32=Settings!$A$14,INDEX(Settings!$A$6:$D$15,MATCH($H32,Settings!$A$6:$A$15,0),4),0),0))</f>
        <v/>
      </c>
      <c r="BQ32" s="159" t="str">
        <f ca="1">IF($A32="","",IF(OR(ISTEXT($H32),ISTEXT(#REF!)),IF($H32=Settings!$A$15,INDEX(Settings!$A$6:$D$15,MATCH($H32,Settings!$A$6:$A$15,0),4),0),0))</f>
        <v/>
      </c>
      <c r="BR32" s="157" t="str">
        <f ca="1">IF($A32="","",IF(OR(ISTEXT($J32),ISTEXT(#REF!)),IF($J32=Settings!$A$6,INDEX(Settings!$A$6:$D$15,MATCH($J32,Settings!$A$6:$A$15,0),4),0),0))</f>
        <v/>
      </c>
      <c r="BS32" s="158" t="str">
        <f ca="1">IF($A32="","",IF(OR(ISTEXT($J32),ISTEXT(#REF!)),IF($J32=Settings!$A$7,INDEX(Settings!$A$6:$D$15,MATCH($J32,Settings!$A$6:$A$15,0),4),0),0))</f>
        <v/>
      </c>
      <c r="BT32" s="158" t="str">
        <f ca="1">IF($A32="","",IF(OR(ISTEXT($J32),ISTEXT(#REF!)),IF($J32=Settings!$A$8,INDEX(Settings!$A$6:$D$15,MATCH($J32,Settings!$A$6:$A$15,0),4),0),0))</f>
        <v/>
      </c>
      <c r="BU32" s="158" t="str">
        <f ca="1">IF($A32="","",IF(OR(ISTEXT($J32),ISTEXT(#REF!)),IF($J32=Settings!$A$9,INDEX(Settings!$A$6:$D$15,MATCH($J32,Settings!$A$6:$A$15,0),4),0),0))</f>
        <v/>
      </c>
      <c r="BV32" s="158" t="str">
        <f ca="1">IF($A32="","",IF(OR(ISTEXT($J32),ISTEXT(#REF!)),IF($J32=Settings!$A$10,INDEX(Settings!$A$6:$D$15,MATCH($J32,Settings!$A$6:$A$15,0),4),0),0))</f>
        <v/>
      </c>
      <c r="BW32" s="158" t="str">
        <f ca="1">IF($A32="","",IF(OR(ISTEXT($J32),ISTEXT(#REF!)),IF($J32=Settings!$A$11,INDEX(Settings!$A$6:$D$15,MATCH($J32,Settings!$A$6:$A$15,0),4),0),0))</f>
        <v/>
      </c>
      <c r="BX32" s="158" t="str">
        <f ca="1">IF($A32="","",IF(OR(ISTEXT($J32),ISTEXT(#REF!)),IF($J32=Settings!$A$12,INDEX(Settings!$A$6:$D$15,MATCH($J32,Settings!$A$6:$A$15,0),4),0),0))</f>
        <v/>
      </c>
      <c r="BY32" s="158" t="str">
        <f ca="1">IF($A32="","",IF(OR(ISTEXT($J32),ISTEXT(#REF!)),IF($J32=Settings!$A$13,INDEX(Settings!$A$6:$D$15,MATCH($J32,Settings!$A$6:$A$15,0),4),0),0))</f>
        <v/>
      </c>
      <c r="BZ32" s="158" t="str">
        <f ca="1">IF($A32="","",IF(OR(ISTEXT($J32),ISTEXT(#REF!)),IF($J32=Settings!$A$14,INDEX(Settings!$A$6:$D$15,MATCH($J32,Settings!$A$6:$A$15,0),4),0),0))</f>
        <v/>
      </c>
      <c r="CA32" s="159" t="str">
        <f ca="1">IF($A32="","",IF(OR(ISTEXT($J32),ISTEXT(#REF!)),IF($J32=Settings!$A$15,INDEX(Settings!$A$6:$D$15,MATCH($J32,Settings!$A$6:$A$15,0),4),0),0))</f>
        <v/>
      </c>
      <c r="CB32" s="157" t="str">
        <f ca="1">IF($A32="","",IF(OR(ISTEXT($L32),ISTEXT(#REF!)),IF($L32=Settings!$A$6,INDEX(Settings!$A$6:$D$15,MATCH($L32,Settings!$A$6:$A$15,0),4),0),0))</f>
        <v/>
      </c>
      <c r="CC32" s="158" t="str">
        <f ca="1">IF($A32="","",IF(OR(ISTEXT($L32),ISTEXT(#REF!)),IF($L32=Settings!$A$7,INDEX(Settings!$A$6:$D$15,MATCH($L32,Settings!$A$6:$A$15,0),4),0),0))</f>
        <v/>
      </c>
      <c r="CD32" s="158" t="str">
        <f ca="1">IF($A32="","",IF(OR(ISTEXT($L32),ISTEXT(#REF!)),IF($L32=Settings!$A$8,INDEX(Settings!$A$6:$D$15,MATCH($L32,Settings!$A$6:$A$15,0),4),0),0))</f>
        <v/>
      </c>
      <c r="CE32" s="158" t="str">
        <f ca="1">IF($A32="","",IF(OR(ISTEXT($L32),ISTEXT(#REF!)),IF($L32=Settings!$A$9,INDEX(Settings!$A$6:$D$15,MATCH($L32,Settings!$A$6:$A$15,0),4),0),0))</f>
        <v/>
      </c>
      <c r="CF32" s="158" t="str">
        <f ca="1">IF($A32="","",IF(OR(ISTEXT($L32),ISTEXT(#REF!)),IF($L32=Settings!$A$10,INDEX(Settings!$A$6:$D$15,MATCH($L32,Settings!$A$6:$A$15,0),4),0),0))</f>
        <v/>
      </c>
      <c r="CG32" s="158" t="str">
        <f ca="1">IF($A32="","",IF(OR(ISTEXT($L32),ISTEXT(#REF!)),IF($L32=Settings!$A$11,INDEX(Settings!$A$6:$D$15,MATCH($L32,Settings!$A$6:$A$15,0),4),0),0))</f>
        <v/>
      </c>
      <c r="CH32" s="158" t="str">
        <f ca="1">IF($A32="","",IF(OR(ISTEXT($L32),ISTEXT(#REF!)),IF($L32=Settings!$A$12,INDEX(Settings!$A$6:$D$15,MATCH($L32,Settings!$A$6:$A$15,0),4),0),0))</f>
        <v/>
      </c>
      <c r="CI32" s="158" t="str">
        <f ca="1">IF($A32="","",IF(OR(ISTEXT($L32),ISTEXT(#REF!)),IF($L32=Settings!$A$13,INDEX(Settings!$A$6:$D$15,MATCH($L32,Settings!$A$6:$A$15,0),4),0),0))</f>
        <v/>
      </c>
      <c r="CJ32" s="158" t="str">
        <f ca="1">IF($A32="","",IF(OR(ISTEXT($L32),ISTEXT(#REF!)),IF($L32=Settings!$A$14,INDEX(Settings!$A$6:$D$15,MATCH($L32,Settings!$A$6:$A$15,0),4),0),0))</f>
        <v/>
      </c>
      <c r="CK32" s="159" t="str">
        <f ca="1">IF($A32="","",IF(OR(ISTEXT($L32),ISTEXT(#REF!)),IF($L32=Settings!$A$15,INDEX(Settings!$A$6:$D$15,MATCH($L32,Settings!$A$6:$A$15,0),4),0),0))</f>
        <v/>
      </c>
      <c r="CL32" s="157" t="str">
        <f ca="1">IF($A32="","",IF(OR(ISTEXT($N32),ISTEXT(#REF!)),IF($N32=Settings!$A$6,INDEX(Settings!$A$6:$D$15,MATCH($N32,Settings!$A$6:$A$15,0),4),0),0))</f>
        <v/>
      </c>
      <c r="CM32" s="158" t="str">
        <f ca="1">IF($A32="","",IF(OR(ISTEXT($N32),ISTEXT(#REF!)),IF($N32=Settings!$A$7,INDEX(Settings!$A$6:$D$15,MATCH($N32,Settings!$A$6:$A$15,0),4),0),0))</f>
        <v/>
      </c>
      <c r="CN32" s="158" t="str">
        <f ca="1">IF($A32="","",IF(OR(ISTEXT($N32),ISTEXT(#REF!)),IF($N32=Settings!$A$8,INDEX(Settings!$A$6:$D$15,MATCH($N32,Settings!$A$6:$A$15,0),4),0),0))</f>
        <v/>
      </c>
      <c r="CO32" s="158" t="str">
        <f ca="1">IF($A32="","",IF(OR(ISTEXT($N32),ISTEXT(#REF!)),IF($N32=Settings!$A$9,INDEX(Settings!$A$6:$D$15,MATCH($N32,Settings!$A$6:$A$15,0),4),0),0))</f>
        <v/>
      </c>
      <c r="CP32" s="158" t="str">
        <f ca="1">IF($A32="","",IF(OR(ISTEXT($N32),ISTEXT(#REF!)),IF($N32=Settings!$A$10,INDEX(Settings!$A$6:$D$15,MATCH($N32,Settings!$A$6:$A$15,0),4),0),0))</f>
        <v/>
      </c>
      <c r="CQ32" s="158" t="str">
        <f ca="1">IF($A32="","",IF(OR(ISTEXT($N32),ISTEXT(#REF!)),IF($N32=Settings!$A$11,INDEX(Settings!$A$6:$D$15,MATCH($N32,Settings!$A$6:$A$15,0),4),0),0))</f>
        <v/>
      </c>
      <c r="CR32" s="158" t="str">
        <f ca="1">IF($A32="","",IF(OR(ISTEXT($N32),ISTEXT(#REF!)),IF($N32=Settings!$A$12,INDEX(Settings!$A$6:$D$15,MATCH($N32,Settings!$A$6:$A$15,0),4),0),0))</f>
        <v/>
      </c>
      <c r="CS32" s="158" t="str">
        <f ca="1">IF($A32="","",IF(OR(ISTEXT($N32),ISTEXT(#REF!)),IF($N32=Settings!$A$13,INDEX(Settings!$A$6:$D$15,MATCH($N32,Settings!$A$6:$A$15,0),4),0),0))</f>
        <v/>
      </c>
      <c r="CT32" s="158" t="str">
        <f ca="1">IF($A32="","",IF(OR(ISTEXT($N32),ISTEXT(#REF!)),IF($N32=Settings!$A$14,INDEX(Settings!$A$6:$D$15,MATCH($N32,Settings!$A$6:$A$15,0),4),0),0))</f>
        <v/>
      </c>
      <c r="CU32" s="158" t="str">
        <f ca="1">IF($A32="","",IF(OR(ISTEXT($N32),ISTEXT(#REF!)),IF($N32=Settings!$A$15,INDEX(Settings!$A$6:$D$15,MATCH($N32,Settings!$A$6:$A$15,0),4),0),0))</f>
        <v/>
      </c>
      <c r="CV32" s="160">
        <f t="shared" si="1"/>
        <v>0</v>
      </c>
      <c r="CW32" s="160">
        <f t="shared" si="2"/>
        <v>0</v>
      </c>
      <c r="CX32" s="161">
        <f ca="1">(($CV32+$CW32)*1440)/60-'Employee Register'!$C32</f>
        <v>0</v>
      </c>
      <c r="CY32" s="162">
        <f ca="1">((($CW32)*1440)/60)*'Employee Register'!$E32</f>
        <v>0</v>
      </c>
      <c r="CZ32" s="163">
        <f ca="1">$CX32*'Employee Register'!$F32</f>
        <v>0</v>
      </c>
      <c r="DA32" s="164">
        <f t="shared" si="3"/>
        <v>0</v>
      </c>
      <c r="DB32" s="157">
        <f t="shared" si="5"/>
        <v>0</v>
      </c>
      <c r="DC32" s="159">
        <f ca="1">$DB32*'Employee Register'!$E32</f>
        <v>0</v>
      </c>
      <c r="DD32" s="157">
        <f t="shared" si="6"/>
        <v>0</v>
      </c>
      <c r="DE32" s="159">
        <f ca="1">$DD32*'Employee Register'!$G32</f>
        <v>0</v>
      </c>
      <c r="DF32" s="157">
        <f t="shared" si="7"/>
        <v>0</v>
      </c>
      <c r="DG32" s="159">
        <f ca="1">$DF32*'Employee Register'!$E32</f>
        <v>0</v>
      </c>
      <c r="DH32" s="157">
        <f t="shared" si="8"/>
        <v>0</v>
      </c>
      <c r="DI32" s="159">
        <f ca="1">$DH32*'Employee Register'!$E32</f>
        <v>0</v>
      </c>
      <c r="DJ32" s="157">
        <f t="shared" si="9"/>
        <v>0</v>
      </c>
      <c r="DK32" s="159">
        <f ca="1">$DJ32*'Employee Register'!$E32</f>
        <v>0</v>
      </c>
      <c r="DL32" s="157">
        <f t="shared" si="10"/>
        <v>0</v>
      </c>
      <c r="DM32" s="159">
        <f ca="1">$DL32*'Employee Register'!$E32</f>
        <v>0</v>
      </c>
      <c r="DN32" s="157">
        <f t="shared" si="11"/>
        <v>0</v>
      </c>
      <c r="DO32" s="159">
        <f ca="1">$DN32*'Employee Register'!$E32</f>
        <v>0</v>
      </c>
      <c r="DP32" s="157">
        <f t="shared" si="12"/>
        <v>0</v>
      </c>
      <c r="DQ32" s="159">
        <f ca="1">$DP32*'Employee Register'!$E32</f>
        <v>0</v>
      </c>
      <c r="DR32" s="157">
        <f t="shared" si="13"/>
        <v>0</v>
      </c>
      <c r="DS32" s="159">
        <f ca="1">$DR32*'Employee Register'!$E32</f>
        <v>0</v>
      </c>
      <c r="DT32" s="157">
        <f t="shared" si="14"/>
        <v>0</v>
      </c>
      <c r="DU32" s="159">
        <f ca="1">$DT32*'Employee Register'!$E32</f>
        <v>0</v>
      </c>
      <c r="DV32" s="165">
        <f ca="1">IF('Employee Register'!$B32=0,0,IF(OR(ISBLANK($B32),ISTEXT($B32)),0,IF(VALUE($B32)&gt;=0,1,0)))</f>
        <v>0</v>
      </c>
      <c r="DW32" s="166">
        <f ca="1">IF('Employee Register'!$B32=0,0,IF(OR(ISBLANK($D32),ISTEXT($D32)),0,IF(VALUE($D32)&gt;=0,1,0)))</f>
        <v>0</v>
      </c>
      <c r="DX32" s="166">
        <f ca="1">IF('Employee Register'!$B32=0,0,IF(OR(ISBLANK($F32),ISTEXT($F32)),0,IF(VALUE($F32)&gt;=0,1,0)))</f>
        <v>0</v>
      </c>
      <c r="DY32" s="166">
        <f ca="1">IF('Employee Register'!$B32=0,0,IF(OR(ISBLANK($H32),ISTEXT($H32)),0,IF(VALUE($H32)&gt;=0,1,0)))</f>
        <v>0</v>
      </c>
      <c r="DZ32" s="166">
        <f ca="1">IF('Employee Register'!$B32=0,0,IF(OR(ISBLANK($J32),ISTEXT($J32)),0,IF(VALUE($J32)&gt;=0,1,0)))</f>
        <v>0</v>
      </c>
      <c r="EA32" s="166">
        <f ca="1">IF('Employee Register'!$B32=0,0,IF(OR(ISBLANK($L32),ISTEXT($L32)),0,IF(VALUE($L32)&gt;=0,1,0)))</f>
        <v>0</v>
      </c>
      <c r="EB32" s="167">
        <f ca="1">IF('Employee Register'!$B32=0,0,IF(OR(ISBLANK($N32),ISTEXT($N32)),0,IF(VALUE($N32)&gt;=0,1,0)))</f>
        <v>0</v>
      </c>
    </row>
    <row r="33" spans="1:132">
      <c r="A33" s="71" t="str">
        <f ca="1">IF('Employee Register'!B33=0,"",'Employee Register'!B33)</f>
        <v/>
      </c>
      <c r="B33" s="48"/>
      <c r="C33" s="49"/>
      <c r="D33" s="48"/>
      <c r="E33" s="49"/>
      <c r="F33" s="48"/>
      <c r="G33" s="49"/>
      <c r="H33" s="48"/>
      <c r="I33" s="49"/>
      <c r="J33" s="48"/>
      <c r="K33" s="49"/>
      <c r="L33" s="107"/>
      <c r="M33" s="108"/>
      <c r="N33" s="107"/>
      <c r="O33" s="109"/>
      <c r="P33" s="100">
        <f t="shared" si="4"/>
        <v>0</v>
      </c>
      <c r="Q33" s="101">
        <f t="shared" si="0"/>
        <v>0</v>
      </c>
      <c r="R33" s="69" t="str">
        <f ca="1">IF(ISBLANK('Employee Register'!$B33),"",INDEX('Employee Register'!$A$6:$D$55,MATCH($A33,'Employee Register'!$B$6:$B$55,0),4))</f>
        <v/>
      </c>
      <c r="AC33" s="66">
        <f ca="1">ROUND(($P33*1440)/60,2)-'Employee Register'!$C33</f>
        <v>0</v>
      </c>
      <c r="AD33" s="157" t="str">
        <f ca="1">IF($A33="","",IF(OR(ISTEXT($B33),ISTEXT(#REF!)),IF($B33=Settings!$A$6,INDEX(Settings!$A$6:$D$15,MATCH($B33,Settings!$A$6:$A$15,0),4),0),0))</f>
        <v/>
      </c>
      <c r="AE33" s="158" t="str">
        <f ca="1">IF($A33="","",IF(OR(ISTEXT($B33),ISTEXT(#REF!)),IF($B33=Settings!$A$7,INDEX(Settings!$A$6:$D$15,MATCH($B33,Settings!$A$6:$A$15,0),4),0),0))</f>
        <v/>
      </c>
      <c r="AF33" s="158" t="str">
        <f ca="1">IF($A33="","",IF(OR(ISTEXT($B33),ISTEXT(#REF!)),IF($B33=Settings!$A$8,INDEX(Settings!$A$6:$D$15,MATCH($B33,Settings!$A$6:$A$15,0),4),0),0))</f>
        <v/>
      </c>
      <c r="AG33" s="158" t="str">
        <f ca="1">IF($A33="","",IF(OR(ISTEXT($B33),ISTEXT(#REF!)),IF($B33=Settings!$A$9,INDEX(Settings!$A$6:$D$15,MATCH($B33,Settings!$A$6:$A$15,0),4),0),0))</f>
        <v/>
      </c>
      <c r="AH33" s="158" t="str">
        <f ca="1">IF($A33="","",IF(OR(ISTEXT($B33),ISTEXT(#REF!)),IF($B33=Settings!$A$10,INDEX(Settings!$A$6:$D$15,MATCH($B33,Settings!$A$6:$A$15,0),4),0),0))</f>
        <v/>
      </c>
      <c r="AI33" s="158" t="str">
        <f ca="1">IF($A33="","",IF(OR(ISTEXT($B33),ISTEXT(#REF!)),IF($B33=Settings!$A$11,INDEX(Settings!$A$6:$D$15,MATCH($B33,Settings!$A$6:$A$15,0),4),0),0))</f>
        <v/>
      </c>
      <c r="AJ33" s="158" t="str">
        <f ca="1">IF($A33="","",IF(OR(ISTEXT($B33),ISTEXT(#REF!)),IF($B33=Settings!$A$12,INDEX(Settings!$A$6:$D$15,MATCH($B33,Settings!$A$6:$A$15,0),4),0),0))</f>
        <v/>
      </c>
      <c r="AK33" s="158" t="str">
        <f ca="1">IF($A33="","",IF(OR(ISTEXT($B33),ISTEXT(#REF!)),IF($B33=Settings!$A$13,INDEX(Settings!$A$6:$D$15,MATCH($B33,Settings!$A$6:$A$15,0),4),0),0))</f>
        <v/>
      </c>
      <c r="AL33" s="158" t="str">
        <f ca="1">IF($A33="","",IF(OR(ISTEXT($B33),ISTEXT(#REF!)),IF($B33=Settings!$A$14,INDEX(Settings!$A$6:$D$15,MATCH($B33,Settings!$A$6:$A$15,0),4),0),0))</f>
        <v/>
      </c>
      <c r="AM33" s="159" t="str">
        <f ca="1">IF($A33="","",IF(OR(ISTEXT($B33),ISTEXT(#REF!)),IF($B33=Settings!$A$15,INDEX(Settings!$A$6:$D$15,MATCH($B33,Settings!$A$6:$A$15,0),4),0),0))</f>
        <v/>
      </c>
      <c r="AN33" s="157" t="str">
        <f ca="1">IF($A33="","",IF(OR(ISTEXT($D33),ISTEXT(#REF!)),IF($D33=Settings!$A$6,INDEX(Settings!$A$6:$D$15,MATCH($D33,Settings!$A$6:$A$15,0),4),0),0))</f>
        <v/>
      </c>
      <c r="AO33" s="158" t="str">
        <f ca="1">IF($A33="","",IF(OR(ISTEXT($D33),ISTEXT(#REF!)),IF($D33=Settings!$A$7,INDEX(Settings!$A$6:$D$15,MATCH($D33,Settings!$A$6:$A$15,0),4),0),0))</f>
        <v/>
      </c>
      <c r="AP33" s="158" t="str">
        <f ca="1">IF($A33="","",IF(OR(ISTEXT($D33),ISTEXT(#REF!)),IF($D33=Settings!$A$8,INDEX(Settings!$A$6:$D$15,MATCH($D33,Settings!$A$6:$A$15,0),4),0),0))</f>
        <v/>
      </c>
      <c r="AQ33" s="158" t="str">
        <f ca="1">IF($A33="","",IF(OR(ISTEXT($D33),ISTEXT(#REF!)),IF($D33=Settings!$A$9,INDEX(Settings!$A$6:$D$15,MATCH($D33,Settings!$A$6:$A$15,0),4),0),0))</f>
        <v/>
      </c>
      <c r="AR33" s="158" t="str">
        <f ca="1">IF($A33="","",IF(OR(ISTEXT($D33),ISTEXT(#REF!)),IF($D33=Settings!$A$10,INDEX(Settings!$A$6:$D$15,MATCH($D33,Settings!$A$6:$A$15,0),4),0),0))</f>
        <v/>
      </c>
      <c r="AS33" s="158" t="str">
        <f ca="1">IF($A33="","",IF(OR(ISTEXT($D33),ISTEXT(#REF!)),IF($D33=Settings!$A$11,INDEX(Settings!$A$6:$D$15,MATCH($D33,Settings!$A$6:$A$15,0),4),0),0))</f>
        <v/>
      </c>
      <c r="AT33" s="158" t="str">
        <f ca="1">IF($A33="","",IF(OR(ISTEXT($D33),ISTEXT(#REF!)),IF($D33=Settings!$A$12,INDEX(Settings!$A$6:$D$15,MATCH($D33,Settings!$A$6:$A$15,0),4),0),0))</f>
        <v/>
      </c>
      <c r="AU33" s="158" t="str">
        <f ca="1">IF($A33="","",IF(OR(ISTEXT($D33),ISTEXT(#REF!)),IF($D33=Settings!$A$13,INDEX(Settings!$A$6:$D$15,MATCH($D33,Settings!$A$6:$A$15,0),4),0),0))</f>
        <v/>
      </c>
      <c r="AV33" s="158" t="str">
        <f ca="1">IF($A33="","",IF(OR(ISTEXT($D33),ISTEXT(#REF!)),IF($D33=Settings!$A$14,INDEX(Settings!$A$6:$D$15,MATCH($D33,Settings!$A$6:$A$15,0),4),0),0))</f>
        <v/>
      </c>
      <c r="AW33" s="159" t="str">
        <f ca="1">IF($A33="","",IF(OR(ISTEXT($D33),ISTEXT(#REF!)),IF($D33=Settings!$A$15,INDEX(Settings!$A$6:$D$15,MATCH($D33,Settings!$A$6:$A$15,0),4),0),0))</f>
        <v/>
      </c>
      <c r="AX33" s="157" t="str">
        <f ca="1">IF($A33="","",IF(OR(ISTEXT($F33),ISTEXT(#REF!)),IF($F33=Settings!$A$6,INDEX(Settings!$A$6:$D$15,MATCH($F33,Settings!$A$6:$A$15,0),4),0),0))</f>
        <v/>
      </c>
      <c r="AY33" s="158" t="str">
        <f ca="1">IF($A33="","",IF(OR(ISTEXT($F33),ISTEXT(#REF!)),IF($F33=Settings!$A$7,INDEX(Settings!$A$6:$D$15,MATCH($F33,Settings!$A$6:$A$15,0),4),0),0))</f>
        <v/>
      </c>
      <c r="AZ33" s="158" t="str">
        <f ca="1">IF($A33="","",IF(OR(ISTEXT($F33),ISTEXT(#REF!)),IF($F33=Settings!$A$8,INDEX(Settings!$A$6:$D$15,MATCH($F33,Settings!$A$6:$A$15,0),4),0),0))</f>
        <v/>
      </c>
      <c r="BA33" s="158" t="str">
        <f ca="1">IF($A33="","",IF(OR(ISTEXT($F33),ISTEXT(#REF!)),IF($F33=Settings!$A$9,INDEX(Settings!$A$6:$D$15,MATCH($F33,Settings!$A$6:$A$15,0),4),0),0))</f>
        <v/>
      </c>
      <c r="BB33" s="158" t="str">
        <f ca="1">IF($A33="","",IF(OR(ISTEXT($F33),ISTEXT(#REF!)),IF($F33=Settings!$A$10,INDEX(Settings!$A$6:$D$15,MATCH($F33,Settings!$A$6:$A$15,0),4),0),0))</f>
        <v/>
      </c>
      <c r="BC33" s="158" t="str">
        <f ca="1">IF($A33="","",IF(OR(ISTEXT($F33),ISTEXT(#REF!)),IF($F33=Settings!$A$11,INDEX(Settings!$A$6:$D$15,MATCH($F33,Settings!$A$6:$A$15,0),4),0),0))</f>
        <v/>
      </c>
      <c r="BD33" s="158" t="str">
        <f ca="1">IF($A33="","",IF(OR(ISTEXT($F33),ISTEXT(#REF!)),IF($F33=Settings!$A$12,INDEX(Settings!$A$6:$D$15,MATCH($F33,Settings!$A$6:$A$15,0),4),0),0))</f>
        <v/>
      </c>
      <c r="BE33" s="158" t="str">
        <f ca="1">IF($A33="","",IF(OR(ISTEXT($F33),ISTEXT(#REF!)),IF($F33=Settings!$A$13,INDEX(Settings!$A$6:$D$15,MATCH($F33,Settings!$A$6:$A$15,0),4),0),0))</f>
        <v/>
      </c>
      <c r="BF33" s="158" t="str">
        <f ca="1">IF($A33="","",IF(OR(ISTEXT($F33),ISTEXT(#REF!)),IF($F33=Settings!$A$14,INDEX(Settings!$A$6:$D$15,MATCH($F33,Settings!$A$6:$A$15,0),4),0),0))</f>
        <v/>
      </c>
      <c r="BG33" s="159" t="str">
        <f ca="1">IF($A33="","",IF(OR(ISTEXT($F33),ISTEXT(#REF!)),IF($F33=Settings!$A$15,INDEX(Settings!$A$6:$D$15,MATCH($F33,Settings!$A$6:$A$15,0),4),0),0))</f>
        <v/>
      </c>
      <c r="BH33" s="157" t="str">
        <f ca="1">IF($A33="","",IF(OR(ISTEXT($H33),ISTEXT(#REF!)),IF($H33=Settings!$A$6,INDEX(Settings!$A$6:$D$15,MATCH($H33,Settings!$A$6:$A$15,0),4),0),0))</f>
        <v/>
      </c>
      <c r="BI33" s="158" t="str">
        <f ca="1">IF($A33="","",IF(OR(ISTEXT($H33),ISTEXT(#REF!)),IF($H33=Settings!$A$7,INDEX(Settings!$A$6:$D$15,MATCH($H33,Settings!$A$6:$A$15,0),4),0),0))</f>
        <v/>
      </c>
      <c r="BJ33" s="158" t="str">
        <f ca="1">IF($A33="","",IF(OR(ISTEXT($H33),ISTEXT(#REF!)),IF($H33=Settings!$A$8,INDEX(Settings!$A$6:$D$15,MATCH($H33,Settings!$A$6:$A$15,0),4),0),0))</f>
        <v/>
      </c>
      <c r="BK33" s="158" t="str">
        <f ca="1">IF($A33="","",IF(OR(ISTEXT($H33),ISTEXT(#REF!)),IF($H33=Settings!$A$9,INDEX(Settings!$A$6:$D$15,MATCH($H33,Settings!$A$6:$A$15,0),4),0),0))</f>
        <v/>
      </c>
      <c r="BL33" s="158" t="str">
        <f ca="1">IF($A33="","",IF(OR(ISTEXT($H33),ISTEXT(#REF!)),IF($H33=Settings!$A$10,INDEX(Settings!$A$6:$D$15,MATCH($H33,Settings!$A$6:$A$15,0),4),0),0))</f>
        <v/>
      </c>
      <c r="BM33" s="158" t="str">
        <f ca="1">IF($A33="","",IF(OR(ISTEXT($H33),ISTEXT(#REF!)),IF($H33=Settings!$A$11,INDEX(Settings!$A$6:$D$15,MATCH($H33,Settings!$A$6:$A$15,0),4),0),0))</f>
        <v/>
      </c>
      <c r="BN33" s="158" t="str">
        <f ca="1">IF($A33="","",IF(OR(ISTEXT($H33),ISTEXT(#REF!)),IF($H33=Settings!$A$12,INDEX(Settings!$A$6:$D$15,MATCH($H33,Settings!$A$6:$A$15,0),4),0),0))</f>
        <v/>
      </c>
      <c r="BO33" s="158" t="str">
        <f ca="1">IF($A33="","",IF(OR(ISTEXT($H33),ISTEXT(#REF!)),IF($H33=Settings!$A$13,INDEX(Settings!$A$6:$D$15,MATCH($H33,Settings!$A$6:$A$15,0),4),0),0))</f>
        <v/>
      </c>
      <c r="BP33" s="158" t="str">
        <f ca="1">IF($A33="","",IF(OR(ISTEXT($H33),ISTEXT(#REF!)),IF($H33=Settings!$A$14,INDEX(Settings!$A$6:$D$15,MATCH($H33,Settings!$A$6:$A$15,0),4),0),0))</f>
        <v/>
      </c>
      <c r="BQ33" s="159" t="str">
        <f ca="1">IF($A33="","",IF(OR(ISTEXT($H33),ISTEXT(#REF!)),IF($H33=Settings!$A$15,INDEX(Settings!$A$6:$D$15,MATCH($H33,Settings!$A$6:$A$15,0),4),0),0))</f>
        <v/>
      </c>
      <c r="BR33" s="157" t="str">
        <f ca="1">IF($A33="","",IF(OR(ISTEXT($J33),ISTEXT(#REF!)),IF($J33=Settings!$A$6,INDEX(Settings!$A$6:$D$15,MATCH($J33,Settings!$A$6:$A$15,0),4),0),0))</f>
        <v/>
      </c>
      <c r="BS33" s="158" t="str">
        <f ca="1">IF($A33="","",IF(OR(ISTEXT($J33),ISTEXT(#REF!)),IF($J33=Settings!$A$7,INDEX(Settings!$A$6:$D$15,MATCH($J33,Settings!$A$6:$A$15,0),4),0),0))</f>
        <v/>
      </c>
      <c r="BT33" s="158" t="str">
        <f ca="1">IF($A33="","",IF(OR(ISTEXT($J33),ISTEXT(#REF!)),IF($J33=Settings!$A$8,INDEX(Settings!$A$6:$D$15,MATCH($J33,Settings!$A$6:$A$15,0),4),0),0))</f>
        <v/>
      </c>
      <c r="BU33" s="158" t="str">
        <f ca="1">IF($A33="","",IF(OR(ISTEXT($J33),ISTEXT(#REF!)),IF($J33=Settings!$A$9,INDEX(Settings!$A$6:$D$15,MATCH($J33,Settings!$A$6:$A$15,0),4),0),0))</f>
        <v/>
      </c>
      <c r="BV33" s="158" t="str">
        <f ca="1">IF($A33="","",IF(OR(ISTEXT($J33),ISTEXT(#REF!)),IF($J33=Settings!$A$10,INDEX(Settings!$A$6:$D$15,MATCH($J33,Settings!$A$6:$A$15,0),4),0),0))</f>
        <v/>
      </c>
      <c r="BW33" s="158" t="str">
        <f ca="1">IF($A33="","",IF(OR(ISTEXT($J33),ISTEXT(#REF!)),IF($J33=Settings!$A$11,INDEX(Settings!$A$6:$D$15,MATCH($J33,Settings!$A$6:$A$15,0),4),0),0))</f>
        <v/>
      </c>
      <c r="BX33" s="158" t="str">
        <f ca="1">IF($A33="","",IF(OR(ISTEXT($J33),ISTEXT(#REF!)),IF($J33=Settings!$A$12,INDEX(Settings!$A$6:$D$15,MATCH($J33,Settings!$A$6:$A$15,0),4),0),0))</f>
        <v/>
      </c>
      <c r="BY33" s="158" t="str">
        <f ca="1">IF($A33="","",IF(OR(ISTEXT($J33),ISTEXT(#REF!)),IF($J33=Settings!$A$13,INDEX(Settings!$A$6:$D$15,MATCH($J33,Settings!$A$6:$A$15,0),4),0),0))</f>
        <v/>
      </c>
      <c r="BZ33" s="158" t="str">
        <f ca="1">IF($A33="","",IF(OR(ISTEXT($J33),ISTEXT(#REF!)),IF($J33=Settings!$A$14,INDEX(Settings!$A$6:$D$15,MATCH($J33,Settings!$A$6:$A$15,0),4),0),0))</f>
        <v/>
      </c>
      <c r="CA33" s="159" t="str">
        <f ca="1">IF($A33="","",IF(OR(ISTEXT($J33),ISTEXT(#REF!)),IF($J33=Settings!$A$15,INDEX(Settings!$A$6:$D$15,MATCH($J33,Settings!$A$6:$A$15,0),4),0),0))</f>
        <v/>
      </c>
      <c r="CB33" s="157" t="str">
        <f ca="1">IF($A33="","",IF(OR(ISTEXT($L33),ISTEXT(#REF!)),IF($L33=Settings!$A$6,INDEX(Settings!$A$6:$D$15,MATCH($L33,Settings!$A$6:$A$15,0),4),0),0))</f>
        <v/>
      </c>
      <c r="CC33" s="158" t="str">
        <f ca="1">IF($A33="","",IF(OR(ISTEXT($L33),ISTEXT(#REF!)),IF($L33=Settings!$A$7,INDEX(Settings!$A$6:$D$15,MATCH($L33,Settings!$A$6:$A$15,0),4),0),0))</f>
        <v/>
      </c>
      <c r="CD33" s="158" t="str">
        <f ca="1">IF($A33="","",IF(OR(ISTEXT($L33),ISTEXT(#REF!)),IF($L33=Settings!$A$8,INDEX(Settings!$A$6:$D$15,MATCH($L33,Settings!$A$6:$A$15,0),4),0),0))</f>
        <v/>
      </c>
      <c r="CE33" s="158" t="str">
        <f ca="1">IF($A33="","",IF(OR(ISTEXT($L33),ISTEXT(#REF!)),IF($L33=Settings!$A$9,INDEX(Settings!$A$6:$D$15,MATCH($L33,Settings!$A$6:$A$15,0),4),0),0))</f>
        <v/>
      </c>
      <c r="CF33" s="158" t="str">
        <f ca="1">IF($A33="","",IF(OR(ISTEXT($L33),ISTEXT(#REF!)),IF($L33=Settings!$A$10,INDEX(Settings!$A$6:$D$15,MATCH($L33,Settings!$A$6:$A$15,0),4),0),0))</f>
        <v/>
      </c>
      <c r="CG33" s="158" t="str">
        <f ca="1">IF($A33="","",IF(OR(ISTEXT($L33),ISTEXT(#REF!)),IF($L33=Settings!$A$11,INDEX(Settings!$A$6:$D$15,MATCH($L33,Settings!$A$6:$A$15,0),4),0),0))</f>
        <v/>
      </c>
      <c r="CH33" s="158" t="str">
        <f ca="1">IF($A33="","",IF(OR(ISTEXT($L33),ISTEXT(#REF!)),IF($L33=Settings!$A$12,INDEX(Settings!$A$6:$D$15,MATCH($L33,Settings!$A$6:$A$15,0),4),0),0))</f>
        <v/>
      </c>
      <c r="CI33" s="158" t="str">
        <f ca="1">IF($A33="","",IF(OR(ISTEXT($L33),ISTEXT(#REF!)),IF($L33=Settings!$A$13,INDEX(Settings!$A$6:$D$15,MATCH($L33,Settings!$A$6:$A$15,0),4),0),0))</f>
        <v/>
      </c>
      <c r="CJ33" s="158" t="str">
        <f ca="1">IF($A33="","",IF(OR(ISTEXT($L33),ISTEXT(#REF!)),IF($L33=Settings!$A$14,INDEX(Settings!$A$6:$D$15,MATCH($L33,Settings!$A$6:$A$15,0),4),0),0))</f>
        <v/>
      </c>
      <c r="CK33" s="159" t="str">
        <f ca="1">IF($A33="","",IF(OR(ISTEXT($L33),ISTEXT(#REF!)),IF($L33=Settings!$A$15,INDEX(Settings!$A$6:$D$15,MATCH($L33,Settings!$A$6:$A$15,0),4),0),0))</f>
        <v/>
      </c>
      <c r="CL33" s="157" t="str">
        <f ca="1">IF($A33="","",IF(OR(ISTEXT($N33),ISTEXT(#REF!)),IF($N33=Settings!$A$6,INDEX(Settings!$A$6:$D$15,MATCH($N33,Settings!$A$6:$A$15,0),4),0),0))</f>
        <v/>
      </c>
      <c r="CM33" s="158" t="str">
        <f ca="1">IF($A33="","",IF(OR(ISTEXT($N33),ISTEXT(#REF!)),IF($N33=Settings!$A$7,INDEX(Settings!$A$6:$D$15,MATCH($N33,Settings!$A$6:$A$15,0),4),0),0))</f>
        <v/>
      </c>
      <c r="CN33" s="158" t="str">
        <f ca="1">IF($A33="","",IF(OR(ISTEXT($N33),ISTEXT(#REF!)),IF($N33=Settings!$A$8,INDEX(Settings!$A$6:$D$15,MATCH($N33,Settings!$A$6:$A$15,0),4),0),0))</f>
        <v/>
      </c>
      <c r="CO33" s="158" t="str">
        <f ca="1">IF($A33="","",IF(OR(ISTEXT($N33),ISTEXT(#REF!)),IF($N33=Settings!$A$9,INDEX(Settings!$A$6:$D$15,MATCH($N33,Settings!$A$6:$A$15,0),4),0),0))</f>
        <v/>
      </c>
      <c r="CP33" s="158" t="str">
        <f ca="1">IF($A33="","",IF(OR(ISTEXT($N33),ISTEXT(#REF!)),IF($N33=Settings!$A$10,INDEX(Settings!$A$6:$D$15,MATCH($N33,Settings!$A$6:$A$15,0),4),0),0))</f>
        <v/>
      </c>
      <c r="CQ33" s="158" t="str">
        <f ca="1">IF($A33="","",IF(OR(ISTEXT($N33),ISTEXT(#REF!)),IF($N33=Settings!$A$11,INDEX(Settings!$A$6:$D$15,MATCH($N33,Settings!$A$6:$A$15,0),4),0),0))</f>
        <v/>
      </c>
      <c r="CR33" s="158" t="str">
        <f ca="1">IF($A33="","",IF(OR(ISTEXT($N33),ISTEXT(#REF!)),IF($N33=Settings!$A$12,INDEX(Settings!$A$6:$D$15,MATCH($N33,Settings!$A$6:$A$15,0),4),0),0))</f>
        <v/>
      </c>
      <c r="CS33" s="158" t="str">
        <f ca="1">IF($A33="","",IF(OR(ISTEXT($N33),ISTEXT(#REF!)),IF($N33=Settings!$A$13,INDEX(Settings!$A$6:$D$15,MATCH($N33,Settings!$A$6:$A$15,0),4),0),0))</f>
        <v/>
      </c>
      <c r="CT33" s="158" t="str">
        <f ca="1">IF($A33="","",IF(OR(ISTEXT($N33),ISTEXT(#REF!)),IF($N33=Settings!$A$14,INDEX(Settings!$A$6:$D$15,MATCH($N33,Settings!$A$6:$A$15,0),4),0),0))</f>
        <v/>
      </c>
      <c r="CU33" s="158" t="str">
        <f ca="1">IF($A33="","",IF(OR(ISTEXT($N33),ISTEXT(#REF!)),IF($N33=Settings!$A$15,INDEX(Settings!$A$6:$D$15,MATCH($N33,Settings!$A$6:$A$15,0),4),0),0))</f>
        <v/>
      </c>
      <c r="CV33" s="160">
        <f t="shared" si="1"/>
        <v>0</v>
      </c>
      <c r="CW33" s="160">
        <f t="shared" si="2"/>
        <v>0</v>
      </c>
      <c r="CX33" s="161">
        <f ca="1">(($CV33+$CW33)*1440)/60-'Employee Register'!$C33</f>
        <v>0</v>
      </c>
      <c r="CY33" s="162">
        <f ca="1">((($CW33)*1440)/60)*'Employee Register'!$E33</f>
        <v>0</v>
      </c>
      <c r="CZ33" s="163">
        <f ca="1">$CX33*'Employee Register'!$F33</f>
        <v>0</v>
      </c>
      <c r="DA33" s="164">
        <f t="shared" si="3"/>
        <v>0</v>
      </c>
      <c r="DB33" s="157">
        <f t="shared" si="5"/>
        <v>0</v>
      </c>
      <c r="DC33" s="159">
        <f ca="1">$DB33*'Employee Register'!$E33</f>
        <v>0</v>
      </c>
      <c r="DD33" s="157">
        <f t="shared" si="6"/>
        <v>0</v>
      </c>
      <c r="DE33" s="159">
        <f ca="1">$DD33*'Employee Register'!$G33</f>
        <v>0</v>
      </c>
      <c r="DF33" s="157">
        <f t="shared" si="7"/>
        <v>0</v>
      </c>
      <c r="DG33" s="159">
        <f ca="1">$DF33*'Employee Register'!$E33</f>
        <v>0</v>
      </c>
      <c r="DH33" s="157">
        <f t="shared" si="8"/>
        <v>0</v>
      </c>
      <c r="DI33" s="159">
        <f ca="1">$DH33*'Employee Register'!$E33</f>
        <v>0</v>
      </c>
      <c r="DJ33" s="157">
        <f t="shared" si="9"/>
        <v>0</v>
      </c>
      <c r="DK33" s="159">
        <f ca="1">$DJ33*'Employee Register'!$E33</f>
        <v>0</v>
      </c>
      <c r="DL33" s="157">
        <f t="shared" si="10"/>
        <v>0</v>
      </c>
      <c r="DM33" s="159">
        <f ca="1">$DL33*'Employee Register'!$E33</f>
        <v>0</v>
      </c>
      <c r="DN33" s="157">
        <f t="shared" si="11"/>
        <v>0</v>
      </c>
      <c r="DO33" s="159">
        <f ca="1">$DN33*'Employee Register'!$E33</f>
        <v>0</v>
      </c>
      <c r="DP33" s="157">
        <f t="shared" si="12"/>
        <v>0</v>
      </c>
      <c r="DQ33" s="159">
        <f ca="1">$DP33*'Employee Register'!$E33</f>
        <v>0</v>
      </c>
      <c r="DR33" s="157">
        <f t="shared" si="13"/>
        <v>0</v>
      </c>
      <c r="DS33" s="159">
        <f ca="1">$DR33*'Employee Register'!$E33</f>
        <v>0</v>
      </c>
      <c r="DT33" s="157">
        <f t="shared" si="14"/>
        <v>0</v>
      </c>
      <c r="DU33" s="159">
        <f ca="1">$DT33*'Employee Register'!$E33</f>
        <v>0</v>
      </c>
      <c r="DV33" s="165">
        <f ca="1">IF('Employee Register'!$B33=0,0,IF(OR(ISBLANK($B33),ISTEXT($B33)),0,IF(VALUE($B33)&gt;=0,1,0)))</f>
        <v>0</v>
      </c>
      <c r="DW33" s="166">
        <f ca="1">IF('Employee Register'!$B33=0,0,IF(OR(ISBLANK($D33),ISTEXT($D33)),0,IF(VALUE($D33)&gt;=0,1,0)))</f>
        <v>0</v>
      </c>
      <c r="DX33" s="166">
        <f ca="1">IF('Employee Register'!$B33=0,0,IF(OR(ISBLANK($F33),ISTEXT($F33)),0,IF(VALUE($F33)&gt;=0,1,0)))</f>
        <v>0</v>
      </c>
      <c r="DY33" s="166">
        <f ca="1">IF('Employee Register'!$B33=0,0,IF(OR(ISBLANK($H33),ISTEXT($H33)),0,IF(VALUE($H33)&gt;=0,1,0)))</f>
        <v>0</v>
      </c>
      <c r="DZ33" s="166">
        <f ca="1">IF('Employee Register'!$B33=0,0,IF(OR(ISBLANK($J33),ISTEXT($J33)),0,IF(VALUE($J33)&gt;=0,1,0)))</f>
        <v>0</v>
      </c>
      <c r="EA33" s="166">
        <f ca="1">IF('Employee Register'!$B33=0,0,IF(OR(ISBLANK($L33),ISTEXT($L33)),0,IF(VALUE($L33)&gt;=0,1,0)))</f>
        <v>0</v>
      </c>
      <c r="EB33" s="167">
        <f ca="1">IF('Employee Register'!$B33=0,0,IF(OR(ISBLANK($N33),ISTEXT($N33)),0,IF(VALUE($N33)&gt;=0,1,0)))</f>
        <v>0</v>
      </c>
    </row>
    <row r="34" spans="1:132">
      <c r="A34" s="71" t="str">
        <f ca="1">IF('Employee Register'!B34=0,"",'Employee Register'!B34)</f>
        <v/>
      </c>
      <c r="B34" s="48"/>
      <c r="C34" s="49"/>
      <c r="D34" s="48"/>
      <c r="E34" s="49"/>
      <c r="F34" s="48"/>
      <c r="G34" s="49"/>
      <c r="H34" s="48"/>
      <c r="I34" s="49"/>
      <c r="J34" s="48"/>
      <c r="K34" s="49"/>
      <c r="L34" s="107"/>
      <c r="M34" s="108"/>
      <c r="N34" s="107"/>
      <c r="O34" s="109"/>
      <c r="P34" s="100">
        <f t="shared" si="4"/>
        <v>0</v>
      </c>
      <c r="Q34" s="101">
        <f t="shared" ref="Q34:Q55" si="15">IF($AC34&gt;=0,($AC34/1440)*60,-(($AC34/1440)*60))</f>
        <v>0</v>
      </c>
      <c r="R34" s="69" t="str">
        <f ca="1">IF(ISBLANK('Employee Register'!$B34),"",INDEX('Employee Register'!$A$6:$D$55,MATCH($A34,'Employee Register'!$B$6:$B$55,0),4))</f>
        <v/>
      </c>
      <c r="AC34" s="66">
        <f ca="1">ROUND(($P34*1440)/60,2)-'Employee Register'!$C34</f>
        <v>0</v>
      </c>
      <c r="AD34" s="157" t="str">
        <f ca="1">IF($A34="","",IF(OR(ISTEXT($B34),ISTEXT(#REF!)),IF($B34=Settings!$A$6,INDEX(Settings!$A$6:$D$15,MATCH($B34,Settings!$A$6:$A$15,0),4),0),0))</f>
        <v/>
      </c>
      <c r="AE34" s="158" t="str">
        <f ca="1">IF($A34="","",IF(OR(ISTEXT($B34),ISTEXT(#REF!)),IF($B34=Settings!$A$7,INDEX(Settings!$A$6:$D$15,MATCH($B34,Settings!$A$6:$A$15,0),4),0),0))</f>
        <v/>
      </c>
      <c r="AF34" s="158" t="str">
        <f ca="1">IF($A34="","",IF(OR(ISTEXT($B34),ISTEXT(#REF!)),IF($B34=Settings!$A$8,INDEX(Settings!$A$6:$D$15,MATCH($B34,Settings!$A$6:$A$15,0),4),0),0))</f>
        <v/>
      </c>
      <c r="AG34" s="158" t="str">
        <f ca="1">IF($A34="","",IF(OR(ISTEXT($B34),ISTEXT(#REF!)),IF($B34=Settings!$A$9,INDEX(Settings!$A$6:$D$15,MATCH($B34,Settings!$A$6:$A$15,0),4),0),0))</f>
        <v/>
      </c>
      <c r="AH34" s="158" t="str">
        <f ca="1">IF($A34="","",IF(OR(ISTEXT($B34),ISTEXT(#REF!)),IF($B34=Settings!$A$10,INDEX(Settings!$A$6:$D$15,MATCH($B34,Settings!$A$6:$A$15,0),4),0),0))</f>
        <v/>
      </c>
      <c r="AI34" s="158" t="str">
        <f ca="1">IF($A34="","",IF(OR(ISTEXT($B34),ISTEXT(#REF!)),IF($B34=Settings!$A$11,INDEX(Settings!$A$6:$D$15,MATCH($B34,Settings!$A$6:$A$15,0),4),0),0))</f>
        <v/>
      </c>
      <c r="AJ34" s="158" t="str">
        <f ca="1">IF($A34="","",IF(OR(ISTEXT($B34),ISTEXT(#REF!)),IF($B34=Settings!$A$12,INDEX(Settings!$A$6:$D$15,MATCH($B34,Settings!$A$6:$A$15,0),4),0),0))</f>
        <v/>
      </c>
      <c r="AK34" s="158" t="str">
        <f ca="1">IF($A34="","",IF(OR(ISTEXT($B34),ISTEXT(#REF!)),IF($B34=Settings!$A$13,INDEX(Settings!$A$6:$D$15,MATCH($B34,Settings!$A$6:$A$15,0),4),0),0))</f>
        <v/>
      </c>
      <c r="AL34" s="158" t="str">
        <f ca="1">IF($A34="","",IF(OR(ISTEXT($B34),ISTEXT(#REF!)),IF($B34=Settings!$A$14,INDEX(Settings!$A$6:$D$15,MATCH($B34,Settings!$A$6:$A$15,0),4),0),0))</f>
        <v/>
      </c>
      <c r="AM34" s="159" t="str">
        <f ca="1">IF($A34="","",IF(OR(ISTEXT($B34),ISTEXT(#REF!)),IF($B34=Settings!$A$15,INDEX(Settings!$A$6:$D$15,MATCH($B34,Settings!$A$6:$A$15,0),4),0),0))</f>
        <v/>
      </c>
      <c r="AN34" s="157" t="str">
        <f ca="1">IF($A34="","",IF(OR(ISTEXT($D34),ISTEXT(#REF!)),IF($D34=Settings!$A$6,INDEX(Settings!$A$6:$D$15,MATCH($D34,Settings!$A$6:$A$15,0),4),0),0))</f>
        <v/>
      </c>
      <c r="AO34" s="158" t="str">
        <f ca="1">IF($A34="","",IF(OR(ISTEXT($D34),ISTEXT(#REF!)),IF($D34=Settings!$A$7,INDEX(Settings!$A$6:$D$15,MATCH($D34,Settings!$A$6:$A$15,0),4),0),0))</f>
        <v/>
      </c>
      <c r="AP34" s="158" t="str">
        <f ca="1">IF($A34="","",IF(OR(ISTEXT($D34),ISTEXT(#REF!)),IF($D34=Settings!$A$8,INDEX(Settings!$A$6:$D$15,MATCH($D34,Settings!$A$6:$A$15,0),4),0),0))</f>
        <v/>
      </c>
      <c r="AQ34" s="158" t="str">
        <f ca="1">IF($A34="","",IF(OR(ISTEXT($D34),ISTEXT(#REF!)),IF($D34=Settings!$A$9,INDEX(Settings!$A$6:$D$15,MATCH($D34,Settings!$A$6:$A$15,0),4),0),0))</f>
        <v/>
      </c>
      <c r="AR34" s="158" t="str">
        <f ca="1">IF($A34="","",IF(OR(ISTEXT($D34),ISTEXT(#REF!)),IF($D34=Settings!$A$10,INDEX(Settings!$A$6:$D$15,MATCH($D34,Settings!$A$6:$A$15,0),4),0),0))</f>
        <v/>
      </c>
      <c r="AS34" s="158" t="str">
        <f ca="1">IF($A34="","",IF(OR(ISTEXT($D34),ISTEXT(#REF!)),IF($D34=Settings!$A$11,INDEX(Settings!$A$6:$D$15,MATCH($D34,Settings!$A$6:$A$15,0),4),0),0))</f>
        <v/>
      </c>
      <c r="AT34" s="158" t="str">
        <f ca="1">IF($A34="","",IF(OR(ISTEXT($D34),ISTEXT(#REF!)),IF($D34=Settings!$A$12,INDEX(Settings!$A$6:$D$15,MATCH($D34,Settings!$A$6:$A$15,0),4),0),0))</f>
        <v/>
      </c>
      <c r="AU34" s="158" t="str">
        <f ca="1">IF($A34="","",IF(OR(ISTEXT($D34),ISTEXT(#REF!)),IF($D34=Settings!$A$13,INDEX(Settings!$A$6:$D$15,MATCH($D34,Settings!$A$6:$A$15,0),4),0),0))</f>
        <v/>
      </c>
      <c r="AV34" s="158" t="str">
        <f ca="1">IF($A34="","",IF(OR(ISTEXT($D34),ISTEXT(#REF!)),IF($D34=Settings!$A$14,INDEX(Settings!$A$6:$D$15,MATCH($D34,Settings!$A$6:$A$15,0),4),0),0))</f>
        <v/>
      </c>
      <c r="AW34" s="159" t="str">
        <f ca="1">IF($A34="","",IF(OR(ISTEXT($D34),ISTEXT(#REF!)),IF($D34=Settings!$A$15,INDEX(Settings!$A$6:$D$15,MATCH($D34,Settings!$A$6:$A$15,0),4),0),0))</f>
        <v/>
      </c>
      <c r="AX34" s="157" t="str">
        <f ca="1">IF($A34="","",IF(OR(ISTEXT($F34),ISTEXT(#REF!)),IF($F34=Settings!$A$6,INDEX(Settings!$A$6:$D$15,MATCH($F34,Settings!$A$6:$A$15,0),4),0),0))</f>
        <v/>
      </c>
      <c r="AY34" s="158" t="str">
        <f ca="1">IF($A34="","",IF(OR(ISTEXT($F34),ISTEXT(#REF!)),IF($F34=Settings!$A$7,INDEX(Settings!$A$6:$D$15,MATCH($F34,Settings!$A$6:$A$15,0),4),0),0))</f>
        <v/>
      </c>
      <c r="AZ34" s="158" t="str">
        <f ca="1">IF($A34="","",IF(OR(ISTEXT($F34),ISTEXT(#REF!)),IF($F34=Settings!$A$8,INDEX(Settings!$A$6:$D$15,MATCH($F34,Settings!$A$6:$A$15,0),4),0),0))</f>
        <v/>
      </c>
      <c r="BA34" s="158" t="str">
        <f ca="1">IF($A34="","",IF(OR(ISTEXT($F34),ISTEXT(#REF!)),IF($F34=Settings!$A$9,INDEX(Settings!$A$6:$D$15,MATCH($F34,Settings!$A$6:$A$15,0),4),0),0))</f>
        <v/>
      </c>
      <c r="BB34" s="158" t="str">
        <f ca="1">IF($A34="","",IF(OR(ISTEXT($F34),ISTEXT(#REF!)),IF($F34=Settings!$A$10,INDEX(Settings!$A$6:$D$15,MATCH($F34,Settings!$A$6:$A$15,0),4),0),0))</f>
        <v/>
      </c>
      <c r="BC34" s="158" t="str">
        <f ca="1">IF($A34="","",IF(OR(ISTEXT($F34),ISTEXT(#REF!)),IF($F34=Settings!$A$11,INDEX(Settings!$A$6:$D$15,MATCH($F34,Settings!$A$6:$A$15,0),4),0),0))</f>
        <v/>
      </c>
      <c r="BD34" s="158" t="str">
        <f ca="1">IF($A34="","",IF(OR(ISTEXT($F34),ISTEXT(#REF!)),IF($F34=Settings!$A$12,INDEX(Settings!$A$6:$D$15,MATCH($F34,Settings!$A$6:$A$15,0),4),0),0))</f>
        <v/>
      </c>
      <c r="BE34" s="158" t="str">
        <f ca="1">IF($A34="","",IF(OR(ISTEXT($F34),ISTEXT(#REF!)),IF($F34=Settings!$A$13,INDEX(Settings!$A$6:$D$15,MATCH($F34,Settings!$A$6:$A$15,0),4),0),0))</f>
        <v/>
      </c>
      <c r="BF34" s="158" t="str">
        <f ca="1">IF($A34="","",IF(OR(ISTEXT($F34),ISTEXT(#REF!)),IF($F34=Settings!$A$14,INDEX(Settings!$A$6:$D$15,MATCH($F34,Settings!$A$6:$A$15,0),4),0),0))</f>
        <v/>
      </c>
      <c r="BG34" s="159" t="str">
        <f ca="1">IF($A34="","",IF(OR(ISTEXT($F34),ISTEXT(#REF!)),IF($F34=Settings!$A$15,INDEX(Settings!$A$6:$D$15,MATCH($F34,Settings!$A$6:$A$15,0),4),0),0))</f>
        <v/>
      </c>
      <c r="BH34" s="157" t="str">
        <f ca="1">IF($A34="","",IF(OR(ISTEXT($H34),ISTEXT(#REF!)),IF($H34=Settings!$A$6,INDEX(Settings!$A$6:$D$15,MATCH($H34,Settings!$A$6:$A$15,0),4),0),0))</f>
        <v/>
      </c>
      <c r="BI34" s="158" t="str">
        <f ca="1">IF($A34="","",IF(OR(ISTEXT($H34),ISTEXT(#REF!)),IF($H34=Settings!$A$7,INDEX(Settings!$A$6:$D$15,MATCH($H34,Settings!$A$6:$A$15,0),4),0),0))</f>
        <v/>
      </c>
      <c r="BJ34" s="158" t="str">
        <f ca="1">IF($A34="","",IF(OR(ISTEXT($H34),ISTEXT(#REF!)),IF($H34=Settings!$A$8,INDEX(Settings!$A$6:$D$15,MATCH($H34,Settings!$A$6:$A$15,0),4),0),0))</f>
        <v/>
      </c>
      <c r="BK34" s="158" t="str">
        <f ca="1">IF($A34="","",IF(OR(ISTEXT($H34),ISTEXT(#REF!)),IF($H34=Settings!$A$9,INDEX(Settings!$A$6:$D$15,MATCH($H34,Settings!$A$6:$A$15,0),4),0),0))</f>
        <v/>
      </c>
      <c r="BL34" s="158" t="str">
        <f ca="1">IF($A34="","",IF(OR(ISTEXT($H34),ISTEXT(#REF!)),IF($H34=Settings!$A$10,INDEX(Settings!$A$6:$D$15,MATCH($H34,Settings!$A$6:$A$15,0),4),0),0))</f>
        <v/>
      </c>
      <c r="BM34" s="158" t="str">
        <f ca="1">IF($A34="","",IF(OR(ISTEXT($H34),ISTEXT(#REF!)),IF($H34=Settings!$A$11,INDEX(Settings!$A$6:$D$15,MATCH($H34,Settings!$A$6:$A$15,0),4),0),0))</f>
        <v/>
      </c>
      <c r="BN34" s="158" t="str">
        <f ca="1">IF($A34="","",IF(OR(ISTEXT($H34),ISTEXT(#REF!)),IF($H34=Settings!$A$12,INDEX(Settings!$A$6:$D$15,MATCH($H34,Settings!$A$6:$A$15,0),4),0),0))</f>
        <v/>
      </c>
      <c r="BO34" s="158" t="str">
        <f ca="1">IF($A34="","",IF(OR(ISTEXT($H34),ISTEXT(#REF!)),IF($H34=Settings!$A$13,INDEX(Settings!$A$6:$D$15,MATCH($H34,Settings!$A$6:$A$15,0),4),0),0))</f>
        <v/>
      </c>
      <c r="BP34" s="158" t="str">
        <f ca="1">IF($A34="","",IF(OR(ISTEXT($H34),ISTEXT(#REF!)),IF($H34=Settings!$A$14,INDEX(Settings!$A$6:$D$15,MATCH($H34,Settings!$A$6:$A$15,0),4),0),0))</f>
        <v/>
      </c>
      <c r="BQ34" s="159" t="str">
        <f ca="1">IF($A34="","",IF(OR(ISTEXT($H34),ISTEXT(#REF!)),IF($H34=Settings!$A$15,INDEX(Settings!$A$6:$D$15,MATCH($H34,Settings!$A$6:$A$15,0),4),0),0))</f>
        <v/>
      </c>
      <c r="BR34" s="157" t="str">
        <f ca="1">IF($A34="","",IF(OR(ISTEXT($J34),ISTEXT(#REF!)),IF($J34=Settings!$A$6,INDEX(Settings!$A$6:$D$15,MATCH($J34,Settings!$A$6:$A$15,0),4),0),0))</f>
        <v/>
      </c>
      <c r="BS34" s="158" t="str">
        <f ca="1">IF($A34="","",IF(OR(ISTEXT($J34),ISTEXT(#REF!)),IF($J34=Settings!$A$7,INDEX(Settings!$A$6:$D$15,MATCH($J34,Settings!$A$6:$A$15,0),4),0),0))</f>
        <v/>
      </c>
      <c r="BT34" s="158" t="str">
        <f ca="1">IF($A34="","",IF(OR(ISTEXT($J34),ISTEXT(#REF!)),IF($J34=Settings!$A$8,INDEX(Settings!$A$6:$D$15,MATCH($J34,Settings!$A$6:$A$15,0),4),0),0))</f>
        <v/>
      </c>
      <c r="BU34" s="158" t="str">
        <f ca="1">IF($A34="","",IF(OR(ISTEXT($J34),ISTEXT(#REF!)),IF($J34=Settings!$A$9,INDEX(Settings!$A$6:$D$15,MATCH($J34,Settings!$A$6:$A$15,0),4),0),0))</f>
        <v/>
      </c>
      <c r="BV34" s="158" t="str">
        <f ca="1">IF($A34="","",IF(OR(ISTEXT($J34),ISTEXT(#REF!)),IF($J34=Settings!$A$10,INDEX(Settings!$A$6:$D$15,MATCH($J34,Settings!$A$6:$A$15,0),4),0),0))</f>
        <v/>
      </c>
      <c r="BW34" s="158" t="str">
        <f ca="1">IF($A34="","",IF(OR(ISTEXT($J34),ISTEXT(#REF!)),IF($J34=Settings!$A$11,INDEX(Settings!$A$6:$D$15,MATCH($J34,Settings!$A$6:$A$15,0),4),0),0))</f>
        <v/>
      </c>
      <c r="BX34" s="158" t="str">
        <f ca="1">IF($A34="","",IF(OR(ISTEXT($J34),ISTEXT(#REF!)),IF($J34=Settings!$A$12,INDEX(Settings!$A$6:$D$15,MATCH($J34,Settings!$A$6:$A$15,0),4),0),0))</f>
        <v/>
      </c>
      <c r="BY34" s="158" t="str">
        <f ca="1">IF($A34="","",IF(OR(ISTEXT($J34),ISTEXT(#REF!)),IF($J34=Settings!$A$13,INDEX(Settings!$A$6:$D$15,MATCH($J34,Settings!$A$6:$A$15,0),4),0),0))</f>
        <v/>
      </c>
      <c r="BZ34" s="158" t="str">
        <f ca="1">IF($A34="","",IF(OR(ISTEXT($J34),ISTEXT(#REF!)),IF($J34=Settings!$A$14,INDEX(Settings!$A$6:$D$15,MATCH($J34,Settings!$A$6:$A$15,0),4),0),0))</f>
        <v/>
      </c>
      <c r="CA34" s="159" t="str">
        <f ca="1">IF($A34="","",IF(OR(ISTEXT($J34),ISTEXT(#REF!)),IF($J34=Settings!$A$15,INDEX(Settings!$A$6:$D$15,MATCH($J34,Settings!$A$6:$A$15,0),4),0),0))</f>
        <v/>
      </c>
      <c r="CB34" s="157" t="str">
        <f ca="1">IF($A34="","",IF(OR(ISTEXT($L34),ISTEXT(#REF!)),IF($L34=Settings!$A$6,INDEX(Settings!$A$6:$D$15,MATCH($L34,Settings!$A$6:$A$15,0),4),0),0))</f>
        <v/>
      </c>
      <c r="CC34" s="158" t="str">
        <f ca="1">IF($A34="","",IF(OR(ISTEXT($L34),ISTEXT(#REF!)),IF($L34=Settings!$A$7,INDEX(Settings!$A$6:$D$15,MATCH($L34,Settings!$A$6:$A$15,0),4),0),0))</f>
        <v/>
      </c>
      <c r="CD34" s="158" t="str">
        <f ca="1">IF($A34="","",IF(OR(ISTEXT($L34),ISTEXT(#REF!)),IF($L34=Settings!$A$8,INDEX(Settings!$A$6:$D$15,MATCH($L34,Settings!$A$6:$A$15,0),4),0),0))</f>
        <v/>
      </c>
      <c r="CE34" s="158" t="str">
        <f ca="1">IF($A34="","",IF(OR(ISTEXT($L34),ISTEXT(#REF!)),IF($L34=Settings!$A$9,INDEX(Settings!$A$6:$D$15,MATCH($L34,Settings!$A$6:$A$15,0),4),0),0))</f>
        <v/>
      </c>
      <c r="CF34" s="158" t="str">
        <f ca="1">IF($A34="","",IF(OR(ISTEXT($L34),ISTEXT(#REF!)),IF($L34=Settings!$A$10,INDEX(Settings!$A$6:$D$15,MATCH($L34,Settings!$A$6:$A$15,0),4),0),0))</f>
        <v/>
      </c>
      <c r="CG34" s="158" t="str">
        <f ca="1">IF($A34="","",IF(OR(ISTEXT($L34),ISTEXT(#REF!)),IF($L34=Settings!$A$11,INDEX(Settings!$A$6:$D$15,MATCH($L34,Settings!$A$6:$A$15,0),4),0),0))</f>
        <v/>
      </c>
      <c r="CH34" s="158" t="str">
        <f ca="1">IF($A34="","",IF(OR(ISTEXT($L34),ISTEXT(#REF!)),IF($L34=Settings!$A$12,INDEX(Settings!$A$6:$D$15,MATCH($L34,Settings!$A$6:$A$15,0),4),0),0))</f>
        <v/>
      </c>
      <c r="CI34" s="158" t="str">
        <f ca="1">IF($A34="","",IF(OR(ISTEXT($L34),ISTEXT(#REF!)),IF($L34=Settings!$A$13,INDEX(Settings!$A$6:$D$15,MATCH($L34,Settings!$A$6:$A$15,0),4),0),0))</f>
        <v/>
      </c>
      <c r="CJ34" s="158" t="str">
        <f ca="1">IF($A34="","",IF(OR(ISTEXT($L34),ISTEXT(#REF!)),IF($L34=Settings!$A$14,INDEX(Settings!$A$6:$D$15,MATCH($L34,Settings!$A$6:$A$15,0),4),0),0))</f>
        <v/>
      </c>
      <c r="CK34" s="159" t="str">
        <f ca="1">IF($A34="","",IF(OR(ISTEXT($L34),ISTEXT(#REF!)),IF($L34=Settings!$A$15,INDEX(Settings!$A$6:$D$15,MATCH($L34,Settings!$A$6:$A$15,0),4),0),0))</f>
        <v/>
      </c>
      <c r="CL34" s="157" t="str">
        <f ca="1">IF($A34="","",IF(OR(ISTEXT($N34),ISTEXT(#REF!)),IF($N34=Settings!$A$6,INDEX(Settings!$A$6:$D$15,MATCH($N34,Settings!$A$6:$A$15,0),4),0),0))</f>
        <v/>
      </c>
      <c r="CM34" s="158" t="str">
        <f ca="1">IF($A34="","",IF(OR(ISTEXT($N34),ISTEXT(#REF!)),IF($N34=Settings!$A$7,INDEX(Settings!$A$6:$D$15,MATCH($N34,Settings!$A$6:$A$15,0),4),0),0))</f>
        <v/>
      </c>
      <c r="CN34" s="158" t="str">
        <f ca="1">IF($A34="","",IF(OR(ISTEXT($N34),ISTEXT(#REF!)),IF($N34=Settings!$A$8,INDEX(Settings!$A$6:$D$15,MATCH($N34,Settings!$A$6:$A$15,0),4),0),0))</f>
        <v/>
      </c>
      <c r="CO34" s="158" t="str">
        <f ca="1">IF($A34="","",IF(OR(ISTEXT($N34),ISTEXT(#REF!)),IF($N34=Settings!$A$9,INDEX(Settings!$A$6:$D$15,MATCH($N34,Settings!$A$6:$A$15,0),4),0),0))</f>
        <v/>
      </c>
      <c r="CP34" s="158" t="str">
        <f ca="1">IF($A34="","",IF(OR(ISTEXT($N34),ISTEXT(#REF!)),IF($N34=Settings!$A$10,INDEX(Settings!$A$6:$D$15,MATCH($N34,Settings!$A$6:$A$15,0),4),0),0))</f>
        <v/>
      </c>
      <c r="CQ34" s="158" t="str">
        <f ca="1">IF($A34="","",IF(OR(ISTEXT($N34),ISTEXT(#REF!)),IF($N34=Settings!$A$11,INDEX(Settings!$A$6:$D$15,MATCH($N34,Settings!$A$6:$A$15,0),4),0),0))</f>
        <v/>
      </c>
      <c r="CR34" s="158" t="str">
        <f ca="1">IF($A34="","",IF(OR(ISTEXT($N34),ISTEXT(#REF!)),IF($N34=Settings!$A$12,INDEX(Settings!$A$6:$D$15,MATCH($N34,Settings!$A$6:$A$15,0),4),0),0))</f>
        <v/>
      </c>
      <c r="CS34" s="158" t="str">
        <f ca="1">IF($A34="","",IF(OR(ISTEXT($N34),ISTEXT(#REF!)),IF($N34=Settings!$A$13,INDEX(Settings!$A$6:$D$15,MATCH($N34,Settings!$A$6:$A$15,0),4),0),0))</f>
        <v/>
      </c>
      <c r="CT34" s="158" t="str">
        <f ca="1">IF($A34="","",IF(OR(ISTEXT($N34),ISTEXT(#REF!)),IF($N34=Settings!$A$14,INDEX(Settings!$A$6:$D$15,MATCH($N34,Settings!$A$6:$A$15,0),4),0),0))</f>
        <v/>
      </c>
      <c r="CU34" s="158" t="str">
        <f ca="1">IF($A34="","",IF(OR(ISTEXT($N34),ISTEXT(#REF!)),IF($N34=Settings!$A$15,INDEX(Settings!$A$6:$D$15,MATCH($N34,Settings!$A$6:$A$15,0),4),0),0))</f>
        <v/>
      </c>
      <c r="CV34" s="160">
        <f t="shared" ref="CV34:CV49" si="16">(SUM(AD34:CU34)/1440)*60</f>
        <v>0</v>
      </c>
      <c r="CW34" s="160">
        <f t="shared" ref="CW34:CW55" si="17">$P34-$CV34</f>
        <v>0</v>
      </c>
      <c r="CX34" s="161">
        <f ca="1">(($CV34+$CW34)*1440)/60-'Employee Register'!$C34</f>
        <v>0</v>
      </c>
      <c r="CY34" s="162">
        <f ca="1">((($CW34)*1440)/60)*'Employee Register'!$E34</f>
        <v>0</v>
      </c>
      <c r="CZ34" s="163">
        <f ca="1">$CX34*'Employee Register'!$F34</f>
        <v>0</v>
      </c>
      <c r="DA34" s="164">
        <f t="shared" si="3"/>
        <v>0</v>
      </c>
      <c r="DB34" s="157">
        <f t="shared" si="5"/>
        <v>0</v>
      </c>
      <c r="DC34" s="159">
        <f ca="1">$DB34*'Employee Register'!$E34</f>
        <v>0</v>
      </c>
      <c r="DD34" s="157">
        <f t="shared" si="6"/>
        <v>0</v>
      </c>
      <c r="DE34" s="159">
        <f ca="1">$DD34*'Employee Register'!$G34</f>
        <v>0</v>
      </c>
      <c r="DF34" s="157">
        <f t="shared" si="7"/>
        <v>0</v>
      </c>
      <c r="DG34" s="159">
        <f ca="1">$DF34*'Employee Register'!$E34</f>
        <v>0</v>
      </c>
      <c r="DH34" s="157">
        <f t="shared" si="8"/>
        <v>0</v>
      </c>
      <c r="DI34" s="159">
        <f ca="1">$DH34*'Employee Register'!$E34</f>
        <v>0</v>
      </c>
      <c r="DJ34" s="157">
        <f t="shared" si="9"/>
        <v>0</v>
      </c>
      <c r="DK34" s="159">
        <f ca="1">$DJ34*'Employee Register'!$E34</f>
        <v>0</v>
      </c>
      <c r="DL34" s="157">
        <f t="shared" si="10"/>
        <v>0</v>
      </c>
      <c r="DM34" s="159">
        <f ca="1">$DL34*'Employee Register'!$E34</f>
        <v>0</v>
      </c>
      <c r="DN34" s="157">
        <f t="shared" si="11"/>
        <v>0</v>
      </c>
      <c r="DO34" s="159">
        <f ca="1">$DN34*'Employee Register'!$E34</f>
        <v>0</v>
      </c>
      <c r="DP34" s="157">
        <f t="shared" si="12"/>
        <v>0</v>
      </c>
      <c r="DQ34" s="159">
        <f ca="1">$DP34*'Employee Register'!$E34</f>
        <v>0</v>
      </c>
      <c r="DR34" s="157">
        <f t="shared" si="13"/>
        <v>0</v>
      </c>
      <c r="DS34" s="159">
        <f ca="1">$DR34*'Employee Register'!$E34</f>
        <v>0</v>
      </c>
      <c r="DT34" s="157">
        <f t="shared" si="14"/>
        <v>0</v>
      </c>
      <c r="DU34" s="159">
        <f ca="1">$DT34*'Employee Register'!$E34</f>
        <v>0</v>
      </c>
      <c r="DV34" s="165">
        <f ca="1">IF('Employee Register'!$B34=0,0,IF(OR(ISBLANK($B34),ISTEXT($B34)),0,IF(VALUE($B34)&gt;=0,1,0)))</f>
        <v>0</v>
      </c>
      <c r="DW34" s="166">
        <f ca="1">IF('Employee Register'!$B34=0,0,IF(OR(ISBLANK($D34),ISTEXT($D34)),0,IF(VALUE($D34)&gt;=0,1,0)))</f>
        <v>0</v>
      </c>
      <c r="DX34" s="166">
        <f ca="1">IF('Employee Register'!$B34=0,0,IF(OR(ISBLANK($F34),ISTEXT($F34)),0,IF(VALUE($F34)&gt;=0,1,0)))</f>
        <v>0</v>
      </c>
      <c r="DY34" s="166">
        <f ca="1">IF('Employee Register'!$B34=0,0,IF(OR(ISBLANK($H34),ISTEXT($H34)),0,IF(VALUE($H34)&gt;=0,1,0)))</f>
        <v>0</v>
      </c>
      <c r="DZ34" s="166">
        <f ca="1">IF('Employee Register'!$B34=0,0,IF(OR(ISBLANK($J34),ISTEXT($J34)),0,IF(VALUE($J34)&gt;=0,1,0)))</f>
        <v>0</v>
      </c>
      <c r="EA34" s="166">
        <f ca="1">IF('Employee Register'!$B34=0,0,IF(OR(ISBLANK($L34),ISTEXT($L34)),0,IF(VALUE($L34)&gt;=0,1,0)))</f>
        <v>0</v>
      </c>
      <c r="EB34" s="167">
        <f ca="1">IF('Employee Register'!$B34=0,0,IF(OR(ISBLANK($N34),ISTEXT($N34)),0,IF(VALUE($N34)&gt;=0,1,0)))</f>
        <v>0</v>
      </c>
    </row>
    <row r="35" spans="1:132">
      <c r="A35" s="71" t="str">
        <f ca="1">IF('Employee Register'!B35=0,"",'Employee Register'!B35)</f>
        <v/>
      </c>
      <c r="B35" s="48"/>
      <c r="C35" s="49"/>
      <c r="D35" s="48"/>
      <c r="E35" s="49"/>
      <c r="F35" s="48"/>
      <c r="G35" s="49"/>
      <c r="H35" s="48"/>
      <c r="I35" s="49"/>
      <c r="J35" s="48"/>
      <c r="K35" s="49"/>
      <c r="L35" s="107"/>
      <c r="M35" s="108"/>
      <c r="N35" s="107"/>
      <c r="O35" s="109"/>
      <c r="P35" s="100">
        <f t="shared" si="4"/>
        <v>0</v>
      </c>
      <c r="Q35" s="101">
        <f t="shared" si="15"/>
        <v>0</v>
      </c>
      <c r="R35" s="69" t="str">
        <f ca="1">IF(ISBLANK('Employee Register'!$B35),"",INDEX('Employee Register'!$A$6:$D$55,MATCH($A35,'Employee Register'!$B$6:$B$55,0),4))</f>
        <v/>
      </c>
      <c r="AC35" s="66">
        <f ca="1">ROUND(($P35*1440)/60,2)-'Employee Register'!$C35</f>
        <v>0</v>
      </c>
      <c r="AD35" s="157" t="str">
        <f ca="1">IF($A35="","",IF(OR(ISTEXT($B35),ISTEXT(#REF!)),IF($B35=Settings!$A$6,INDEX(Settings!$A$6:$D$15,MATCH($B35,Settings!$A$6:$A$15,0),4),0),0))</f>
        <v/>
      </c>
      <c r="AE35" s="158" t="str">
        <f ca="1">IF($A35="","",IF(OR(ISTEXT($B35),ISTEXT(#REF!)),IF($B35=Settings!$A$7,INDEX(Settings!$A$6:$D$15,MATCH($B35,Settings!$A$6:$A$15,0),4),0),0))</f>
        <v/>
      </c>
      <c r="AF35" s="158" t="str">
        <f ca="1">IF($A35="","",IF(OR(ISTEXT($B35),ISTEXT(#REF!)),IF($B35=Settings!$A$8,INDEX(Settings!$A$6:$D$15,MATCH($B35,Settings!$A$6:$A$15,0),4),0),0))</f>
        <v/>
      </c>
      <c r="AG35" s="158" t="str">
        <f ca="1">IF($A35="","",IF(OR(ISTEXT($B35),ISTEXT(#REF!)),IF($B35=Settings!$A$9,INDEX(Settings!$A$6:$D$15,MATCH($B35,Settings!$A$6:$A$15,0),4),0),0))</f>
        <v/>
      </c>
      <c r="AH35" s="158" t="str">
        <f ca="1">IF($A35="","",IF(OR(ISTEXT($B35),ISTEXT(#REF!)),IF($B35=Settings!$A$10,INDEX(Settings!$A$6:$D$15,MATCH($B35,Settings!$A$6:$A$15,0),4),0),0))</f>
        <v/>
      </c>
      <c r="AI35" s="158" t="str">
        <f ca="1">IF($A35="","",IF(OR(ISTEXT($B35),ISTEXT(#REF!)),IF($B35=Settings!$A$11,INDEX(Settings!$A$6:$D$15,MATCH($B35,Settings!$A$6:$A$15,0),4),0),0))</f>
        <v/>
      </c>
      <c r="AJ35" s="158" t="str">
        <f ca="1">IF($A35="","",IF(OR(ISTEXT($B35),ISTEXT(#REF!)),IF($B35=Settings!$A$12,INDEX(Settings!$A$6:$D$15,MATCH($B35,Settings!$A$6:$A$15,0),4),0),0))</f>
        <v/>
      </c>
      <c r="AK35" s="158" t="str">
        <f ca="1">IF($A35="","",IF(OR(ISTEXT($B35),ISTEXT(#REF!)),IF($B35=Settings!$A$13,INDEX(Settings!$A$6:$D$15,MATCH($B35,Settings!$A$6:$A$15,0),4),0),0))</f>
        <v/>
      </c>
      <c r="AL35" s="158" t="str">
        <f ca="1">IF($A35="","",IF(OR(ISTEXT($B35),ISTEXT(#REF!)),IF($B35=Settings!$A$14,INDEX(Settings!$A$6:$D$15,MATCH($B35,Settings!$A$6:$A$15,0),4),0),0))</f>
        <v/>
      </c>
      <c r="AM35" s="159" t="str">
        <f ca="1">IF($A35="","",IF(OR(ISTEXT($B35),ISTEXT(#REF!)),IF($B35=Settings!$A$15,INDEX(Settings!$A$6:$D$15,MATCH($B35,Settings!$A$6:$A$15,0),4),0),0))</f>
        <v/>
      </c>
      <c r="AN35" s="157" t="str">
        <f ca="1">IF($A35="","",IF(OR(ISTEXT($D35),ISTEXT(#REF!)),IF($D35=Settings!$A$6,INDEX(Settings!$A$6:$D$15,MATCH($D35,Settings!$A$6:$A$15,0),4),0),0))</f>
        <v/>
      </c>
      <c r="AO35" s="158" t="str">
        <f ca="1">IF($A35="","",IF(OR(ISTEXT($D35),ISTEXT(#REF!)),IF($D35=Settings!$A$7,INDEX(Settings!$A$6:$D$15,MATCH($D35,Settings!$A$6:$A$15,0),4),0),0))</f>
        <v/>
      </c>
      <c r="AP35" s="158" t="str">
        <f ca="1">IF($A35="","",IF(OR(ISTEXT($D35),ISTEXT(#REF!)),IF($D35=Settings!$A$8,INDEX(Settings!$A$6:$D$15,MATCH($D35,Settings!$A$6:$A$15,0),4),0),0))</f>
        <v/>
      </c>
      <c r="AQ35" s="158" t="str">
        <f ca="1">IF($A35="","",IF(OR(ISTEXT($D35),ISTEXT(#REF!)),IF($D35=Settings!$A$9,INDEX(Settings!$A$6:$D$15,MATCH($D35,Settings!$A$6:$A$15,0),4),0),0))</f>
        <v/>
      </c>
      <c r="AR35" s="158" t="str">
        <f ca="1">IF($A35="","",IF(OR(ISTEXT($D35),ISTEXT(#REF!)),IF($D35=Settings!$A$10,INDEX(Settings!$A$6:$D$15,MATCH($D35,Settings!$A$6:$A$15,0),4),0),0))</f>
        <v/>
      </c>
      <c r="AS35" s="158" t="str">
        <f ca="1">IF($A35="","",IF(OR(ISTEXT($D35),ISTEXT(#REF!)),IF($D35=Settings!$A$11,INDEX(Settings!$A$6:$D$15,MATCH($D35,Settings!$A$6:$A$15,0),4),0),0))</f>
        <v/>
      </c>
      <c r="AT35" s="158" t="str">
        <f ca="1">IF($A35="","",IF(OR(ISTEXT($D35),ISTEXT(#REF!)),IF($D35=Settings!$A$12,INDEX(Settings!$A$6:$D$15,MATCH($D35,Settings!$A$6:$A$15,0),4),0),0))</f>
        <v/>
      </c>
      <c r="AU35" s="158" t="str">
        <f ca="1">IF($A35="","",IF(OR(ISTEXT($D35),ISTEXT(#REF!)),IF($D35=Settings!$A$13,INDEX(Settings!$A$6:$D$15,MATCH($D35,Settings!$A$6:$A$15,0),4),0),0))</f>
        <v/>
      </c>
      <c r="AV35" s="158" t="str">
        <f ca="1">IF($A35="","",IF(OR(ISTEXT($D35),ISTEXT(#REF!)),IF($D35=Settings!$A$14,INDEX(Settings!$A$6:$D$15,MATCH($D35,Settings!$A$6:$A$15,0),4),0),0))</f>
        <v/>
      </c>
      <c r="AW35" s="159" t="str">
        <f ca="1">IF($A35="","",IF(OR(ISTEXT($D35),ISTEXT(#REF!)),IF($D35=Settings!$A$15,INDEX(Settings!$A$6:$D$15,MATCH($D35,Settings!$A$6:$A$15,0),4),0),0))</f>
        <v/>
      </c>
      <c r="AX35" s="157" t="str">
        <f ca="1">IF($A35="","",IF(OR(ISTEXT($F35),ISTEXT(#REF!)),IF($F35=Settings!$A$6,INDEX(Settings!$A$6:$D$15,MATCH($F35,Settings!$A$6:$A$15,0),4),0),0))</f>
        <v/>
      </c>
      <c r="AY35" s="158" t="str">
        <f ca="1">IF($A35="","",IF(OR(ISTEXT($F35),ISTEXT(#REF!)),IF($F35=Settings!$A$7,INDEX(Settings!$A$6:$D$15,MATCH($F35,Settings!$A$6:$A$15,0),4),0),0))</f>
        <v/>
      </c>
      <c r="AZ35" s="158" t="str">
        <f ca="1">IF($A35="","",IF(OR(ISTEXT($F35),ISTEXT(#REF!)),IF($F35=Settings!$A$8,INDEX(Settings!$A$6:$D$15,MATCH($F35,Settings!$A$6:$A$15,0),4),0),0))</f>
        <v/>
      </c>
      <c r="BA35" s="158" t="str">
        <f ca="1">IF($A35="","",IF(OR(ISTEXT($F35),ISTEXT(#REF!)),IF($F35=Settings!$A$9,INDEX(Settings!$A$6:$D$15,MATCH($F35,Settings!$A$6:$A$15,0),4),0),0))</f>
        <v/>
      </c>
      <c r="BB35" s="158" t="str">
        <f ca="1">IF($A35="","",IF(OR(ISTEXT($F35),ISTEXT(#REF!)),IF($F35=Settings!$A$10,INDEX(Settings!$A$6:$D$15,MATCH($F35,Settings!$A$6:$A$15,0),4),0),0))</f>
        <v/>
      </c>
      <c r="BC35" s="158" t="str">
        <f ca="1">IF($A35="","",IF(OR(ISTEXT($F35),ISTEXT(#REF!)),IF($F35=Settings!$A$11,INDEX(Settings!$A$6:$D$15,MATCH($F35,Settings!$A$6:$A$15,0),4),0),0))</f>
        <v/>
      </c>
      <c r="BD35" s="158" t="str">
        <f ca="1">IF($A35="","",IF(OR(ISTEXT($F35),ISTEXT(#REF!)),IF($F35=Settings!$A$12,INDEX(Settings!$A$6:$D$15,MATCH($F35,Settings!$A$6:$A$15,0),4),0),0))</f>
        <v/>
      </c>
      <c r="BE35" s="158" t="str">
        <f ca="1">IF($A35="","",IF(OR(ISTEXT($F35),ISTEXT(#REF!)),IF($F35=Settings!$A$13,INDEX(Settings!$A$6:$D$15,MATCH($F35,Settings!$A$6:$A$15,0),4),0),0))</f>
        <v/>
      </c>
      <c r="BF35" s="158" t="str">
        <f ca="1">IF($A35="","",IF(OR(ISTEXT($F35),ISTEXT(#REF!)),IF($F35=Settings!$A$14,INDEX(Settings!$A$6:$D$15,MATCH($F35,Settings!$A$6:$A$15,0),4),0),0))</f>
        <v/>
      </c>
      <c r="BG35" s="159" t="str">
        <f ca="1">IF($A35="","",IF(OR(ISTEXT($F35),ISTEXT(#REF!)),IF($F35=Settings!$A$15,INDEX(Settings!$A$6:$D$15,MATCH($F35,Settings!$A$6:$A$15,0),4),0),0))</f>
        <v/>
      </c>
      <c r="BH35" s="157" t="str">
        <f ca="1">IF($A35="","",IF(OR(ISTEXT($H35),ISTEXT(#REF!)),IF($H35=Settings!$A$6,INDEX(Settings!$A$6:$D$15,MATCH($H35,Settings!$A$6:$A$15,0),4),0),0))</f>
        <v/>
      </c>
      <c r="BI35" s="158" t="str">
        <f ca="1">IF($A35="","",IF(OR(ISTEXT($H35),ISTEXT(#REF!)),IF($H35=Settings!$A$7,INDEX(Settings!$A$6:$D$15,MATCH($H35,Settings!$A$6:$A$15,0),4),0),0))</f>
        <v/>
      </c>
      <c r="BJ35" s="158" t="str">
        <f ca="1">IF($A35="","",IF(OR(ISTEXT($H35),ISTEXT(#REF!)),IF($H35=Settings!$A$8,INDEX(Settings!$A$6:$D$15,MATCH($H35,Settings!$A$6:$A$15,0),4),0),0))</f>
        <v/>
      </c>
      <c r="BK35" s="158" t="str">
        <f ca="1">IF($A35="","",IF(OR(ISTEXT($H35),ISTEXT(#REF!)),IF($H35=Settings!$A$9,INDEX(Settings!$A$6:$D$15,MATCH($H35,Settings!$A$6:$A$15,0),4),0),0))</f>
        <v/>
      </c>
      <c r="BL35" s="158" t="str">
        <f ca="1">IF($A35="","",IF(OR(ISTEXT($H35),ISTEXT(#REF!)),IF($H35=Settings!$A$10,INDEX(Settings!$A$6:$D$15,MATCH($H35,Settings!$A$6:$A$15,0),4),0),0))</f>
        <v/>
      </c>
      <c r="BM35" s="158" t="str">
        <f ca="1">IF($A35="","",IF(OR(ISTEXT($H35),ISTEXT(#REF!)),IF($H35=Settings!$A$11,INDEX(Settings!$A$6:$D$15,MATCH($H35,Settings!$A$6:$A$15,0),4),0),0))</f>
        <v/>
      </c>
      <c r="BN35" s="158" t="str">
        <f ca="1">IF($A35="","",IF(OR(ISTEXT($H35),ISTEXT(#REF!)),IF($H35=Settings!$A$12,INDEX(Settings!$A$6:$D$15,MATCH($H35,Settings!$A$6:$A$15,0),4),0),0))</f>
        <v/>
      </c>
      <c r="BO35" s="158" t="str">
        <f ca="1">IF($A35="","",IF(OR(ISTEXT($H35),ISTEXT(#REF!)),IF($H35=Settings!$A$13,INDEX(Settings!$A$6:$D$15,MATCH($H35,Settings!$A$6:$A$15,0),4),0),0))</f>
        <v/>
      </c>
      <c r="BP35" s="158" t="str">
        <f ca="1">IF($A35="","",IF(OR(ISTEXT($H35),ISTEXT(#REF!)),IF($H35=Settings!$A$14,INDEX(Settings!$A$6:$D$15,MATCH($H35,Settings!$A$6:$A$15,0),4),0),0))</f>
        <v/>
      </c>
      <c r="BQ35" s="159" t="str">
        <f ca="1">IF($A35="","",IF(OR(ISTEXT($H35),ISTEXT(#REF!)),IF($H35=Settings!$A$15,INDEX(Settings!$A$6:$D$15,MATCH($H35,Settings!$A$6:$A$15,0),4),0),0))</f>
        <v/>
      </c>
      <c r="BR35" s="157" t="str">
        <f ca="1">IF($A35="","",IF(OR(ISTEXT($J35),ISTEXT(#REF!)),IF($J35=Settings!$A$6,INDEX(Settings!$A$6:$D$15,MATCH($J35,Settings!$A$6:$A$15,0),4),0),0))</f>
        <v/>
      </c>
      <c r="BS35" s="158" t="str">
        <f ca="1">IF($A35="","",IF(OR(ISTEXT($J35),ISTEXT(#REF!)),IF($J35=Settings!$A$7,INDEX(Settings!$A$6:$D$15,MATCH($J35,Settings!$A$6:$A$15,0),4),0),0))</f>
        <v/>
      </c>
      <c r="BT35" s="158" t="str">
        <f ca="1">IF($A35="","",IF(OR(ISTEXT($J35),ISTEXT(#REF!)),IF($J35=Settings!$A$8,INDEX(Settings!$A$6:$D$15,MATCH($J35,Settings!$A$6:$A$15,0),4),0),0))</f>
        <v/>
      </c>
      <c r="BU35" s="158" t="str">
        <f ca="1">IF($A35="","",IF(OR(ISTEXT($J35),ISTEXT(#REF!)),IF($J35=Settings!$A$9,INDEX(Settings!$A$6:$D$15,MATCH($J35,Settings!$A$6:$A$15,0),4),0),0))</f>
        <v/>
      </c>
      <c r="BV35" s="158" t="str">
        <f ca="1">IF($A35="","",IF(OR(ISTEXT($J35),ISTEXT(#REF!)),IF($J35=Settings!$A$10,INDEX(Settings!$A$6:$D$15,MATCH($J35,Settings!$A$6:$A$15,0),4),0),0))</f>
        <v/>
      </c>
      <c r="BW35" s="158" t="str">
        <f ca="1">IF($A35="","",IF(OR(ISTEXT($J35),ISTEXT(#REF!)),IF($J35=Settings!$A$11,INDEX(Settings!$A$6:$D$15,MATCH($J35,Settings!$A$6:$A$15,0),4),0),0))</f>
        <v/>
      </c>
      <c r="BX35" s="158" t="str">
        <f ca="1">IF($A35="","",IF(OR(ISTEXT($J35),ISTEXT(#REF!)),IF($J35=Settings!$A$12,INDEX(Settings!$A$6:$D$15,MATCH($J35,Settings!$A$6:$A$15,0),4),0),0))</f>
        <v/>
      </c>
      <c r="BY35" s="158" t="str">
        <f ca="1">IF($A35="","",IF(OR(ISTEXT($J35),ISTEXT(#REF!)),IF($J35=Settings!$A$13,INDEX(Settings!$A$6:$D$15,MATCH($J35,Settings!$A$6:$A$15,0),4),0),0))</f>
        <v/>
      </c>
      <c r="BZ35" s="158" t="str">
        <f ca="1">IF($A35="","",IF(OR(ISTEXT($J35),ISTEXT(#REF!)),IF($J35=Settings!$A$14,INDEX(Settings!$A$6:$D$15,MATCH($J35,Settings!$A$6:$A$15,0),4),0),0))</f>
        <v/>
      </c>
      <c r="CA35" s="159" t="str">
        <f ca="1">IF($A35="","",IF(OR(ISTEXT($J35),ISTEXT(#REF!)),IF($J35=Settings!$A$15,INDEX(Settings!$A$6:$D$15,MATCH($J35,Settings!$A$6:$A$15,0),4),0),0))</f>
        <v/>
      </c>
      <c r="CB35" s="157" t="str">
        <f ca="1">IF($A35="","",IF(OR(ISTEXT($L35),ISTEXT(#REF!)),IF($L35=Settings!$A$6,INDEX(Settings!$A$6:$D$15,MATCH($L35,Settings!$A$6:$A$15,0),4),0),0))</f>
        <v/>
      </c>
      <c r="CC35" s="158" t="str">
        <f ca="1">IF($A35="","",IF(OR(ISTEXT($L35),ISTEXT(#REF!)),IF($L35=Settings!$A$7,INDEX(Settings!$A$6:$D$15,MATCH($L35,Settings!$A$6:$A$15,0),4),0),0))</f>
        <v/>
      </c>
      <c r="CD35" s="158" t="str">
        <f ca="1">IF($A35="","",IF(OR(ISTEXT($L35),ISTEXT(#REF!)),IF($L35=Settings!$A$8,INDEX(Settings!$A$6:$D$15,MATCH($L35,Settings!$A$6:$A$15,0),4),0),0))</f>
        <v/>
      </c>
      <c r="CE35" s="158" t="str">
        <f ca="1">IF($A35="","",IF(OR(ISTEXT($L35),ISTEXT(#REF!)),IF($L35=Settings!$A$9,INDEX(Settings!$A$6:$D$15,MATCH($L35,Settings!$A$6:$A$15,0),4),0),0))</f>
        <v/>
      </c>
      <c r="CF35" s="158" t="str">
        <f ca="1">IF($A35="","",IF(OR(ISTEXT($L35),ISTEXT(#REF!)),IF($L35=Settings!$A$10,INDEX(Settings!$A$6:$D$15,MATCH($L35,Settings!$A$6:$A$15,0),4),0),0))</f>
        <v/>
      </c>
      <c r="CG35" s="158" t="str">
        <f ca="1">IF($A35="","",IF(OR(ISTEXT($L35),ISTEXT(#REF!)),IF($L35=Settings!$A$11,INDEX(Settings!$A$6:$D$15,MATCH($L35,Settings!$A$6:$A$15,0),4),0),0))</f>
        <v/>
      </c>
      <c r="CH35" s="158" t="str">
        <f ca="1">IF($A35="","",IF(OR(ISTEXT($L35),ISTEXT(#REF!)),IF($L35=Settings!$A$12,INDEX(Settings!$A$6:$D$15,MATCH($L35,Settings!$A$6:$A$15,0),4),0),0))</f>
        <v/>
      </c>
      <c r="CI35" s="158" t="str">
        <f ca="1">IF($A35="","",IF(OR(ISTEXT($L35),ISTEXT(#REF!)),IF($L35=Settings!$A$13,INDEX(Settings!$A$6:$D$15,MATCH($L35,Settings!$A$6:$A$15,0),4),0),0))</f>
        <v/>
      </c>
      <c r="CJ35" s="158" t="str">
        <f ca="1">IF($A35="","",IF(OR(ISTEXT($L35),ISTEXT(#REF!)),IF($L35=Settings!$A$14,INDEX(Settings!$A$6:$D$15,MATCH($L35,Settings!$A$6:$A$15,0),4),0),0))</f>
        <v/>
      </c>
      <c r="CK35" s="159" t="str">
        <f ca="1">IF($A35="","",IF(OR(ISTEXT($L35),ISTEXT(#REF!)),IF($L35=Settings!$A$15,INDEX(Settings!$A$6:$D$15,MATCH($L35,Settings!$A$6:$A$15,0),4),0),0))</f>
        <v/>
      </c>
      <c r="CL35" s="157" t="str">
        <f ca="1">IF($A35="","",IF(OR(ISTEXT($N35),ISTEXT(#REF!)),IF($N35=Settings!$A$6,INDEX(Settings!$A$6:$D$15,MATCH($N35,Settings!$A$6:$A$15,0),4),0),0))</f>
        <v/>
      </c>
      <c r="CM35" s="158" t="str">
        <f ca="1">IF($A35="","",IF(OR(ISTEXT($N35),ISTEXT(#REF!)),IF($N35=Settings!$A$7,INDEX(Settings!$A$6:$D$15,MATCH($N35,Settings!$A$6:$A$15,0),4),0),0))</f>
        <v/>
      </c>
      <c r="CN35" s="158" t="str">
        <f ca="1">IF($A35="","",IF(OR(ISTEXT($N35),ISTEXT(#REF!)),IF($N35=Settings!$A$8,INDEX(Settings!$A$6:$D$15,MATCH($N35,Settings!$A$6:$A$15,0),4),0),0))</f>
        <v/>
      </c>
      <c r="CO35" s="158" t="str">
        <f ca="1">IF($A35="","",IF(OR(ISTEXT($N35),ISTEXT(#REF!)),IF($N35=Settings!$A$9,INDEX(Settings!$A$6:$D$15,MATCH($N35,Settings!$A$6:$A$15,0),4),0),0))</f>
        <v/>
      </c>
      <c r="CP35" s="158" t="str">
        <f ca="1">IF($A35="","",IF(OR(ISTEXT($N35),ISTEXT(#REF!)),IF($N35=Settings!$A$10,INDEX(Settings!$A$6:$D$15,MATCH($N35,Settings!$A$6:$A$15,0),4),0),0))</f>
        <v/>
      </c>
      <c r="CQ35" s="158" t="str">
        <f ca="1">IF($A35="","",IF(OR(ISTEXT($N35),ISTEXT(#REF!)),IF($N35=Settings!$A$11,INDEX(Settings!$A$6:$D$15,MATCH($N35,Settings!$A$6:$A$15,0),4),0),0))</f>
        <v/>
      </c>
      <c r="CR35" s="158" t="str">
        <f ca="1">IF($A35="","",IF(OR(ISTEXT($N35),ISTEXT(#REF!)),IF($N35=Settings!$A$12,INDEX(Settings!$A$6:$D$15,MATCH($N35,Settings!$A$6:$A$15,0),4),0),0))</f>
        <v/>
      </c>
      <c r="CS35" s="158" t="str">
        <f ca="1">IF($A35="","",IF(OR(ISTEXT($N35),ISTEXT(#REF!)),IF($N35=Settings!$A$13,INDEX(Settings!$A$6:$D$15,MATCH($N35,Settings!$A$6:$A$15,0),4),0),0))</f>
        <v/>
      </c>
      <c r="CT35" s="158" t="str">
        <f ca="1">IF($A35="","",IF(OR(ISTEXT($N35),ISTEXT(#REF!)),IF($N35=Settings!$A$14,INDEX(Settings!$A$6:$D$15,MATCH($N35,Settings!$A$6:$A$15,0),4),0),0))</f>
        <v/>
      </c>
      <c r="CU35" s="158" t="str">
        <f ca="1">IF($A35="","",IF(OR(ISTEXT($N35),ISTEXT(#REF!)),IF($N35=Settings!$A$15,INDEX(Settings!$A$6:$D$15,MATCH($N35,Settings!$A$6:$A$15,0),4),0),0))</f>
        <v/>
      </c>
      <c r="CV35" s="160">
        <f t="shared" si="16"/>
        <v>0</v>
      </c>
      <c r="CW35" s="160">
        <f t="shared" si="17"/>
        <v>0</v>
      </c>
      <c r="CX35" s="161">
        <f ca="1">(($CV35+$CW35)*1440)/60-'Employee Register'!$C35</f>
        <v>0</v>
      </c>
      <c r="CY35" s="162">
        <f ca="1">((($CW35)*1440)/60)*'Employee Register'!$E35</f>
        <v>0</v>
      </c>
      <c r="CZ35" s="163">
        <f ca="1">$CX35*'Employee Register'!$F35</f>
        <v>0</v>
      </c>
      <c r="DA35" s="164">
        <f t="shared" si="3"/>
        <v>0</v>
      </c>
      <c r="DB35" s="157">
        <f t="shared" si="5"/>
        <v>0</v>
      </c>
      <c r="DC35" s="159">
        <f ca="1">$DB35*'Employee Register'!$E35</f>
        <v>0</v>
      </c>
      <c r="DD35" s="157">
        <f t="shared" si="6"/>
        <v>0</v>
      </c>
      <c r="DE35" s="159">
        <f ca="1">$DD35*'Employee Register'!$G35</f>
        <v>0</v>
      </c>
      <c r="DF35" s="157">
        <f t="shared" si="7"/>
        <v>0</v>
      </c>
      <c r="DG35" s="159">
        <f ca="1">$DF35*'Employee Register'!$E35</f>
        <v>0</v>
      </c>
      <c r="DH35" s="157">
        <f t="shared" si="8"/>
        <v>0</v>
      </c>
      <c r="DI35" s="159">
        <f ca="1">$DH35*'Employee Register'!$E35</f>
        <v>0</v>
      </c>
      <c r="DJ35" s="157">
        <f t="shared" si="9"/>
        <v>0</v>
      </c>
      <c r="DK35" s="159">
        <f ca="1">$DJ35*'Employee Register'!$E35</f>
        <v>0</v>
      </c>
      <c r="DL35" s="157">
        <f t="shared" si="10"/>
        <v>0</v>
      </c>
      <c r="DM35" s="159">
        <f ca="1">$DL35*'Employee Register'!$E35</f>
        <v>0</v>
      </c>
      <c r="DN35" s="157">
        <f t="shared" si="11"/>
        <v>0</v>
      </c>
      <c r="DO35" s="159">
        <f ca="1">$DN35*'Employee Register'!$E35</f>
        <v>0</v>
      </c>
      <c r="DP35" s="157">
        <f t="shared" si="12"/>
        <v>0</v>
      </c>
      <c r="DQ35" s="159">
        <f ca="1">$DP35*'Employee Register'!$E35</f>
        <v>0</v>
      </c>
      <c r="DR35" s="157">
        <f t="shared" si="13"/>
        <v>0</v>
      </c>
      <c r="DS35" s="159">
        <f ca="1">$DR35*'Employee Register'!$E35</f>
        <v>0</v>
      </c>
      <c r="DT35" s="157">
        <f t="shared" si="14"/>
        <v>0</v>
      </c>
      <c r="DU35" s="159">
        <f ca="1">$DT35*'Employee Register'!$E35</f>
        <v>0</v>
      </c>
      <c r="DV35" s="165">
        <f ca="1">IF('Employee Register'!$B35=0,0,IF(OR(ISBLANK($B35),ISTEXT($B35)),0,IF(VALUE($B35)&gt;=0,1,0)))</f>
        <v>0</v>
      </c>
      <c r="DW35" s="166">
        <f ca="1">IF('Employee Register'!$B35=0,0,IF(OR(ISBLANK($D35),ISTEXT($D35)),0,IF(VALUE($D35)&gt;=0,1,0)))</f>
        <v>0</v>
      </c>
      <c r="DX35" s="166">
        <f ca="1">IF('Employee Register'!$B35=0,0,IF(OR(ISBLANK($F35),ISTEXT($F35)),0,IF(VALUE($F35)&gt;=0,1,0)))</f>
        <v>0</v>
      </c>
      <c r="DY35" s="166">
        <f ca="1">IF('Employee Register'!$B35=0,0,IF(OR(ISBLANK($H35),ISTEXT($H35)),0,IF(VALUE($H35)&gt;=0,1,0)))</f>
        <v>0</v>
      </c>
      <c r="DZ35" s="166">
        <f ca="1">IF('Employee Register'!$B35=0,0,IF(OR(ISBLANK($J35),ISTEXT($J35)),0,IF(VALUE($J35)&gt;=0,1,0)))</f>
        <v>0</v>
      </c>
      <c r="EA35" s="166">
        <f ca="1">IF('Employee Register'!$B35=0,0,IF(OR(ISBLANK($L35),ISTEXT($L35)),0,IF(VALUE($L35)&gt;=0,1,0)))</f>
        <v>0</v>
      </c>
      <c r="EB35" s="167">
        <f ca="1">IF('Employee Register'!$B35=0,0,IF(OR(ISBLANK($N35),ISTEXT($N35)),0,IF(VALUE($N35)&gt;=0,1,0)))</f>
        <v>0</v>
      </c>
    </row>
    <row r="36" spans="1:132">
      <c r="A36" s="71" t="str">
        <f ca="1">IF('Employee Register'!B36=0,"",'Employee Register'!B36)</f>
        <v/>
      </c>
      <c r="B36" s="48"/>
      <c r="C36" s="49"/>
      <c r="D36" s="48"/>
      <c r="E36" s="49"/>
      <c r="F36" s="48"/>
      <c r="G36" s="49"/>
      <c r="H36" s="48"/>
      <c r="I36" s="49"/>
      <c r="J36" s="48"/>
      <c r="K36" s="49"/>
      <c r="L36" s="107"/>
      <c r="M36" s="108"/>
      <c r="N36" s="107"/>
      <c r="O36" s="109"/>
      <c r="P36" s="100">
        <f t="shared" si="4"/>
        <v>0</v>
      </c>
      <c r="Q36" s="101">
        <f t="shared" si="15"/>
        <v>0</v>
      </c>
      <c r="R36" s="69" t="str">
        <f ca="1">IF(ISBLANK('Employee Register'!$B36),"",INDEX('Employee Register'!$A$6:$D$55,MATCH($A36,'Employee Register'!$B$6:$B$55,0),4))</f>
        <v/>
      </c>
      <c r="AC36" s="66">
        <f ca="1">ROUND(($P36*1440)/60,2)-'Employee Register'!$C36</f>
        <v>0</v>
      </c>
      <c r="AD36" s="157" t="str">
        <f ca="1">IF($A36="","",IF(OR(ISTEXT($B36),ISTEXT(#REF!)),IF($B36=Settings!$A$6,INDEX(Settings!$A$6:$D$15,MATCH($B36,Settings!$A$6:$A$15,0),4),0),0))</f>
        <v/>
      </c>
      <c r="AE36" s="158" t="str">
        <f ca="1">IF($A36="","",IF(OR(ISTEXT($B36),ISTEXT(#REF!)),IF($B36=Settings!$A$7,INDEX(Settings!$A$6:$D$15,MATCH($B36,Settings!$A$6:$A$15,0),4),0),0))</f>
        <v/>
      </c>
      <c r="AF36" s="158" t="str">
        <f ca="1">IF($A36="","",IF(OR(ISTEXT($B36),ISTEXT(#REF!)),IF($B36=Settings!$A$8,INDEX(Settings!$A$6:$D$15,MATCH($B36,Settings!$A$6:$A$15,0),4),0),0))</f>
        <v/>
      </c>
      <c r="AG36" s="158" t="str">
        <f ca="1">IF($A36="","",IF(OR(ISTEXT($B36),ISTEXT(#REF!)),IF($B36=Settings!$A$9,INDEX(Settings!$A$6:$D$15,MATCH($B36,Settings!$A$6:$A$15,0),4),0),0))</f>
        <v/>
      </c>
      <c r="AH36" s="158" t="str">
        <f ca="1">IF($A36="","",IF(OR(ISTEXT($B36),ISTEXT(#REF!)),IF($B36=Settings!$A$10,INDEX(Settings!$A$6:$D$15,MATCH($B36,Settings!$A$6:$A$15,0),4),0),0))</f>
        <v/>
      </c>
      <c r="AI36" s="158" t="str">
        <f ca="1">IF($A36="","",IF(OR(ISTEXT($B36),ISTEXT(#REF!)),IF($B36=Settings!$A$11,INDEX(Settings!$A$6:$D$15,MATCH($B36,Settings!$A$6:$A$15,0),4),0),0))</f>
        <v/>
      </c>
      <c r="AJ36" s="158" t="str">
        <f ca="1">IF($A36="","",IF(OR(ISTEXT($B36),ISTEXT(#REF!)),IF($B36=Settings!$A$12,INDEX(Settings!$A$6:$D$15,MATCH($B36,Settings!$A$6:$A$15,0),4),0),0))</f>
        <v/>
      </c>
      <c r="AK36" s="158" t="str">
        <f ca="1">IF($A36="","",IF(OR(ISTEXT($B36),ISTEXT(#REF!)),IF($B36=Settings!$A$13,INDEX(Settings!$A$6:$D$15,MATCH($B36,Settings!$A$6:$A$15,0),4),0),0))</f>
        <v/>
      </c>
      <c r="AL36" s="158" t="str">
        <f ca="1">IF($A36="","",IF(OR(ISTEXT($B36),ISTEXT(#REF!)),IF($B36=Settings!$A$14,INDEX(Settings!$A$6:$D$15,MATCH($B36,Settings!$A$6:$A$15,0),4),0),0))</f>
        <v/>
      </c>
      <c r="AM36" s="159" t="str">
        <f ca="1">IF($A36="","",IF(OR(ISTEXT($B36),ISTEXT(#REF!)),IF($B36=Settings!$A$15,INDEX(Settings!$A$6:$D$15,MATCH($B36,Settings!$A$6:$A$15,0),4),0),0))</f>
        <v/>
      </c>
      <c r="AN36" s="157" t="str">
        <f ca="1">IF($A36="","",IF(OR(ISTEXT($D36),ISTEXT(#REF!)),IF($D36=Settings!$A$6,INDEX(Settings!$A$6:$D$15,MATCH($D36,Settings!$A$6:$A$15,0),4),0),0))</f>
        <v/>
      </c>
      <c r="AO36" s="158" t="str">
        <f ca="1">IF($A36="","",IF(OR(ISTEXT($D36),ISTEXT(#REF!)),IF($D36=Settings!$A$7,INDEX(Settings!$A$6:$D$15,MATCH($D36,Settings!$A$6:$A$15,0),4),0),0))</f>
        <v/>
      </c>
      <c r="AP36" s="158" t="str">
        <f ca="1">IF($A36="","",IF(OR(ISTEXT($D36),ISTEXT(#REF!)),IF($D36=Settings!$A$8,INDEX(Settings!$A$6:$D$15,MATCH($D36,Settings!$A$6:$A$15,0),4),0),0))</f>
        <v/>
      </c>
      <c r="AQ36" s="158" t="str">
        <f ca="1">IF($A36="","",IF(OR(ISTEXT($D36),ISTEXT(#REF!)),IF($D36=Settings!$A$9,INDEX(Settings!$A$6:$D$15,MATCH($D36,Settings!$A$6:$A$15,0),4),0),0))</f>
        <v/>
      </c>
      <c r="AR36" s="158" t="str">
        <f ca="1">IF($A36="","",IF(OR(ISTEXT($D36),ISTEXT(#REF!)),IF($D36=Settings!$A$10,INDEX(Settings!$A$6:$D$15,MATCH($D36,Settings!$A$6:$A$15,0),4),0),0))</f>
        <v/>
      </c>
      <c r="AS36" s="158" t="str">
        <f ca="1">IF($A36="","",IF(OR(ISTEXT($D36),ISTEXT(#REF!)),IF($D36=Settings!$A$11,INDEX(Settings!$A$6:$D$15,MATCH($D36,Settings!$A$6:$A$15,0),4),0),0))</f>
        <v/>
      </c>
      <c r="AT36" s="158" t="str">
        <f ca="1">IF($A36="","",IF(OR(ISTEXT($D36),ISTEXT(#REF!)),IF($D36=Settings!$A$12,INDEX(Settings!$A$6:$D$15,MATCH($D36,Settings!$A$6:$A$15,0),4),0),0))</f>
        <v/>
      </c>
      <c r="AU36" s="158" t="str">
        <f ca="1">IF($A36="","",IF(OR(ISTEXT($D36),ISTEXT(#REF!)),IF($D36=Settings!$A$13,INDEX(Settings!$A$6:$D$15,MATCH($D36,Settings!$A$6:$A$15,0),4),0),0))</f>
        <v/>
      </c>
      <c r="AV36" s="158" t="str">
        <f ca="1">IF($A36="","",IF(OR(ISTEXT($D36),ISTEXT(#REF!)),IF($D36=Settings!$A$14,INDEX(Settings!$A$6:$D$15,MATCH($D36,Settings!$A$6:$A$15,0),4),0),0))</f>
        <v/>
      </c>
      <c r="AW36" s="159" t="str">
        <f ca="1">IF($A36="","",IF(OR(ISTEXT($D36),ISTEXT(#REF!)),IF($D36=Settings!$A$15,INDEX(Settings!$A$6:$D$15,MATCH($D36,Settings!$A$6:$A$15,0),4),0),0))</f>
        <v/>
      </c>
      <c r="AX36" s="157" t="str">
        <f ca="1">IF($A36="","",IF(OR(ISTEXT($F36),ISTEXT(#REF!)),IF($F36=Settings!$A$6,INDEX(Settings!$A$6:$D$15,MATCH($F36,Settings!$A$6:$A$15,0),4),0),0))</f>
        <v/>
      </c>
      <c r="AY36" s="158" t="str">
        <f ca="1">IF($A36="","",IF(OR(ISTEXT($F36),ISTEXT(#REF!)),IF($F36=Settings!$A$7,INDEX(Settings!$A$6:$D$15,MATCH($F36,Settings!$A$6:$A$15,0),4),0),0))</f>
        <v/>
      </c>
      <c r="AZ36" s="158" t="str">
        <f ca="1">IF($A36="","",IF(OR(ISTEXT($F36),ISTEXT(#REF!)),IF($F36=Settings!$A$8,INDEX(Settings!$A$6:$D$15,MATCH($F36,Settings!$A$6:$A$15,0),4),0),0))</f>
        <v/>
      </c>
      <c r="BA36" s="158" t="str">
        <f ca="1">IF($A36="","",IF(OR(ISTEXT($F36),ISTEXT(#REF!)),IF($F36=Settings!$A$9,INDEX(Settings!$A$6:$D$15,MATCH($F36,Settings!$A$6:$A$15,0),4),0),0))</f>
        <v/>
      </c>
      <c r="BB36" s="158" t="str">
        <f ca="1">IF($A36="","",IF(OR(ISTEXT($F36),ISTEXT(#REF!)),IF($F36=Settings!$A$10,INDEX(Settings!$A$6:$D$15,MATCH($F36,Settings!$A$6:$A$15,0),4),0),0))</f>
        <v/>
      </c>
      <c r="BC36" s="158" t="str">
        <f ca="1">IF($A36="","",IF(OR(ISTEXT($F36),ISTEXT(#REF!)),IF($F36=Settings!$A$11,INDEX(Settings!$A$6:$D$15,MATCH($F36,Settings!$A$6:$A$15,0),4),0),0))</f>
        <v/>
      </c>
      <c r="BD36" s="158" t="str">
        <f ca="1">IF($A36="","",IF(OR(ISTEXT($F36),ISTEXT(#REF!)),IF($F36=Settings!$A$12,INDEX(Settings!$A$6:$D$15,MATCH($F36,Settings!$A$6:$A$15,0),4),0),0))</f>
        <v/>
      </c>
      <c r="BE36" s="158" t="str">
        <f ca="1">IF($A36="","",IF(OR(ISTEXT($F36),ISTEXT(#REF!)),IF($F36=Settings!$A$13,INDEX(Settings!$A$6:$D$15,MATCH($F36,Settings!$A$6:$A$15,0),4),0),0))</f>
        <v/>
      </c>
      <c r="BF36" s="158" t="str">
        <f ca="1">IF($A36="","",IF(OR(ISTEXT($F36),ISTEXT(#REF!)),IF($F36=Settings!$A$14,INDEX(Settings!$A$6:$D$15,MATCH($F36,Settings!$A$6:$A$15,0),4),0),0))</f>
        <v/>
      </c>
      <c r="BG36" s="159" t="str">
        <f ca="1">IF($A36="","",IF(OR(ISTEXT($F36),ISTEXT(#REF!)),IF($F36=Settings!$A$15,INDEX(Settings!$A$6:$D$15,MATCH($F36,Settings!$A$6:$A$15,0),4),0),0))</f>
        <v/>
      </c>
      <c r="BH36" s="157" t="str">
        <f ca="1">IF($A36="","",IF(OR(ISTEXT($H36),ISTEXT(#REF!)),IF($H36=Settings!$A$6,INDEX(Settings!$A$6:$D$15,MATCH($H36,Settings!$A$6:$A$15,0),4),0),0))</f>
        <v/>
      </c>
      <c r="BI36" s="158" t="str">
        <f ca="1">IF($A36="","",IF(OR(ISTEXT($H36),ISTEXT(#REF!)),IF($H36=Settings!$A$7,INDEX(Settings!$A$6:$D$15,MATCH($H36,Settings!$A$6:$A$15,0),4),0),0))</f>
        <v/>
      </c>
      <c r="BJ36" s="158" t="str">
        <f ca="1">IF($A36="","",IF(OR(ISTEXT($H36),ISTEXT(#REF!)),IF($H36=Settings!$A$8,INDEX(Settings!$A$6:$D$15,MATCH($H36,Settings!$A$6:$A$15,0),4),0),0))</f>
        <v/>
      </c>
      <c r="BK36" s="158" t="str">
        <f ca="1">IF($A36="","",IF(OR(ISTEXT($H36),ISTEXT(#REF!)),IF($H36=Settings!$A$9,INDEX(Settings!$A$6:$D$15,MATCH($H36,Settings!$A$6:$A$15,0),4),0),0))</f>
        <v/>
      </c>
      <c r="BL36" s="158" t="str">
        <f ca="1">IF($A36="","",IF(OR(ISTEXT($H36),ISTEXT(#REF!)),IF($H36=Settings!$A$10,INDEX(Settings!$A$6:$D$15,MATCH($H36,Settings!$A$6:$A$15,0),4),0),0))</f>
        <v/>
      </c>
      <c r="BM36" s="158" t="str">
        <f ca="1">IF($A36="","",IF(OR(ISTEXT($H36),ISTEXT(#REF!)),IF($H36=Settings!$A$11,INDEX(Settings!$A$6:$D$15,MATCH($H36,Settings!$A$6:$A$15,0),4),0),0))</f>
        <v/>
      </c>
      <c r="BN36" s="158" t="str">
        <f ca="1">IF($A36="","",IF(OR(ISTEXT($H36),ISTEXT(#REF!)),IF($H36=Settings!$A$12,INDEX(Settings!$A$6:$D$15,MATCH($H36,Settings!$A$6:$A$15,0),4),0),0))</f>
        <v/>
      </c>
      <c r="BO36" s="158" t="str">
        <f ca="1">IF($A36="","",IF(OR(ISTEXT($H36),ISTEXT(#REF!)),IF($H36=Settings!$A$13,INDEX(Settings!$A$6:$D$15,MATCH($H36,Settings!$A$6:$A$15,0),4),0),0))</f>
        <v/>
      </c>
      <c r="BP36" s="158" t="str">
        <f ca="1">IF($A36="","",IF(OR(ISTEXT($H36),ISTEXT(#REF!)),IF($H36=Settings!$A$14,INDEX(Settings!$A$6:$D$15,MATCH($H36,Settings!$A$6:$A$15,0),4),0),0))</f>
        <v/>
      </c>
      <c r="BQ36" s="159" t="str">
        <f ca="1">IF($A36="","",IF(OR(ISTEXT($H36),ISTEXT(#REF!)),IF($H36=Settings!$A$15,INDEX(Settings!$A$6:$D$15,MATCH($H36,Settings!$A$6:$A$15,0),4),0),0))</f>
        <v/>
      </c>
      <c r="BR36" s="157" t="str">
        <f ca="1">IF($A36="","",IF(OR(ISTEXT($J36),ISTEXT(#REF!)),IF($J36=Settings!$A$6,INDEX(Settings!$A$6:$D$15,MATCH($J36,Settings!$A$6:$A$15,0),4),0),0))</f>
        <v/>
      </c>
      <c r="BS36" s="158" t="str">
        <f ca="1">IF($A36="","",IF(OR(ISTEXT($J36),ISTEXT(#REF!)),IF($J36=Settings!$A$7,INDEX(Settings!$A$6:$D$15,MATCH($J36,Settings!$A$6:$A$15,0),4),0),0))</f>
        <v/>
      </c>
      <c r="BT36" s="158" t="str">
        <f ca="1">IF($A36="","",IF(OR(ISTEXT($J36),ISTEXT(#REF!)),IF($J36=Settings!$A$8,INDEX(Settings!$A$6:$D$15,MATCH($J36,Settings!$A$6:$A$15,0),4),0),0))</f>
        <v/>
      </c>
      <c r="BU36" s="158" t="str">
        <f ca="1">IF($A36="","",IF(OR(ISTEXT($J36),ISTEXT(#REF!)),IF($J36=Settings!$A$9,INDEX(Settings!$A$6:$D$15,MATCH($J36,Settings!$A$6:$A$15,0),4),0),0))</f>
        <v/>
      </c>
      <c r="BV36" s="158" t="str">
        <f ca="1">IF($A36="","",IF(OR(ISTEXT($J36),ISTEXT(#REF!)),IF($J36=Settings!$A$10,INDEX(Settings!$A$6:$D$15,MATCH($J36,Settings!$A$6:$A$15,0),4),0),0))</f>
        <v/>
      </c>
      <c r="BW36" s="158" t="str">
        <f ca="1">IF($A36="","",IF(OR(ISTEXT($J36),ISTEXT(#REF!)),IF($J36=Settings!$A$11,INDEX(Settings!$A$6:$D$15,MATCH($J36,Settings!$A$6:$A$15,0),4),0),0))</f>
        <v/>
      </c>
      <c r="BX36" s="158" t="str">
        <f ca="1">IF($A36="","",IF(OR(ISTEXT($J36),ISTEXT(#REF!)),IF($J36=Settings!$A$12,INDEX(Settings!$A$6:$D$15,MATCH($J36,Settings!$A$6:$A$15,0),4),0),0))</f>
        <v/>
      </c>
      <c r="BY36" s="158" t="str">
        <f ca="1">IF($A36="","",IF(OR(ISTEXT($J36),ISTEXT(#REF!)),IF($J36=Settings!$A$13,INDEX(Settings!$A$6:$D$15,MATCH($J36,Settings!$A$6:$A$15,0),4),0),0))</f>
        <v/>
      </c>
      <c r="BZ36" s="158" t="str">
        <f ca="1">IF($A36="","",IF(OR(ISTEXT($J36),ISTEXT(#REF!)),IF($J36=Settings!$A$14,INDEX(Settings!$A$6:$D$15,MATCH($J36,Settings!$A$6:$A$15,0),4),0),0))</f>
        <v/>
      </c>
      <c r="CA36" s="159" t="str">
        <f ca="1">IF($A36="","",IF(OR(ISTEXT($J36),ISTEXT(#REF!)),IF($J36=Settings!$A$15,INDEX(Settings!$A$6:$D$15,MATCH($J36,Settings!$A$6:$A$15,0),4),0),0))</f>
        <v/>
      </c>
      <c r="CB36" s="157" t="str">
        <f ca="1">IF($A36="","",IF(OR(ISTEXT($L36),ISTEXT(#REF!)),IF($L36=Settings!$A$6,INDEX(Settings!$A$6:$D$15,MATCH($L36,Settings!$A$6:$A$15,0),4),0),0))</f>
        <v/>
      </c>
      <c r="CC36" s="158" t="str">
        <f ca="1">IF($A36="","",IF(OR(ISTEXT($L36),ISTEXT(#REF!)),IF($L36=Settings!$A$7,INDEX(Settings!$A$6:$D$15,MATCH($L36,Settings!$A$6:$A$15,0),4),0),0))</f>
        <v/>
      </c>
      <c r="CD36" s="158" t="str">
        <f ca="1">IF($A36="","",IF(OR(ISTEXT($L36),ISTEXT(#REF!)),IF($L36=Settings!$A$8,INDEX(Settings!$A$6:$D$15,MATCH($L36,Settings!$A$6:$A$15,0),4),0),0))</f>
        <v/>
      </c>
      <c r="CE36" s="158" t="str">
        <f ca="1">IF($A36="","",IF(OR(ISTEXT($L36),ISTEXT(#REF!)),IF($L36=Settings!$A$9,INDEX(Settings!$A$6:$D$15,MATCH($L36,Settings!$A$6:$A$15,0),4),0),0))</f>
        <v/>
      </c>
      <c r="CF36" s="158" t="str">
        <f ca="1">IF($A36="","",IF(OR(ISTEXT($L36),ISTEXT(#REF!)),IF($L36=Settings!$A$10,INDEX(Settings!$A$6:$D$15,MATCH($L36,Settings!$A$6:$A$15,0),4),0),0))</f>
        <v/>
      </c>
      <c r="CG36" s="158" t="str">
        <f ca="1">IF($A36="","",IF(OR(ISTEXT($L36),ISTEXT(#REF!)),IF($L36=Settings!$A$11,INDEX(Settings!$A$6:$D$15,MATCH($L36,Settings!$A$6:$A$15,0),4),0),0))</f>
        <v/>
      </c>
      <c r="CH36" s="158" t="str">
        <f ca="1">IF($A36="","",IF(OR(ISTEXT($L36),ISTEXT(#REF!)),IF($L36=Settings!$A$12,INDEX(Settings!$A$6:$D$15,MATCH($L36,Settings!$A$6:$A$15,0),4),0),0))</f>
        <v/>
      </c>
      <c r="CI36" s="158" t="str">
        <f ca="1">IF($A36="","",IF(OR(ISTEXT($L36),ISTEXT(#REF!)),IF($L36=Settings!$A$13,INDEX(Settings!$A$6:$D$15,MATCH($L36,Settings!$A$6:$A$15,0),4),0),0))</f>
        <v/>
      </c>
      <c r="CJ36" s="158" t="str">
        <f ca="1">IF($A36="","",IF(OR(ISTEXT($L36),ISTEXT(#REF!)),IF($L36=Settings!$A$14,INDEX(Settings!$A$6:$D$15,MATCH($L36,Settings!$A$6:$A$15,0),4),0),0))</f>
        <v/>
      </c>
      <c r="CK36" s="159" t="str">
        <f ca="1">IF($A36="","",IF(OR(ISTEXT($L36),ISTEXT(#REF!)),IF($L36=Settings!$A$15,INDEX(Settings!$A$6:$D$15,MATCH($L36,Settings!$A$6:$A$15,0),4),0),0))</f>
        <v/>
      </c>
      <c r="CL36" s="157" t="str">
        <f ca="1">IF($A36="","",IF(OR(ISTEXT($N36),ISTEXT(#REF!)),IF($N36=Settings!$A$6,INDEX(Settings!$A$6:$D$15,MATCH($N36,Settings!$A$6:$A$15,0),4),0),0))</f>
        <v/>
      </c>
      <c r="CM36" s="158" t="str">
        <f ca="1">IF($A36="","",IF(OR(ISTEXT($N36),ISTEXT(#REF!)),IF($N36=Settings!$A$7,INDEX(Settings!$A$6:$D$15,MATCH($N36,Settings!$A$6:$A$15,0),4),0),0))</f>
        <v/>
      </c>
      <c r="CN36" s="158" t="str">
        <f ca="1">IF($A36="","",IF(OR(ISTEXT($N36),ISTEXT(#REF!)),IF($N36=Settings!$A$8,INDEX(Settings!$A$6:$D$15,MATCH($N36,Settings!$A$6:$A$15,0),4),0),0))</f>
        <v/>
      </c>
      <c r="CO36" s="158" t="str">
        <f ca="1">IF($A36="","",IF(OR(ISTEXT($N36),ISTEXT(#REF!)),IF($N36=Settings!$A$9,INDEX(Settings!$A$6:$D$15,MATCH($N36,Settings!$A$6:$A$15,0),4),0),0))</f>
        <v/>
      </c>
      <c r="CP36" s="158" t="str">
        <f ca="1">IF($A36="","",IF(OR(ISTEXT($N36),ISTEXT(#REF!)),IF($N36=Settings!$A$10,INDEX(Settings!$A$6:$D$15,MATCH($N36,Settings!$A$6:$A$15,0),4),0),0))</f>
        <v/>
      </c>
      <c r="CQ36" s="158" t="str">
        <f ca="1">IF($A36="","",IF(OR(ISTEXT($N36),ISTEXT(#REF!)),IF($N36=Settings!$A$11,INDEX(Settings!$A$6:$D$15,MATCH($N36,Settings!$A$6:$A$15,0),4),0),0))</f>
        <v/>
      </c>
      <c r="CR36" s="158" t="str">
        <f ca="1">IF($A36="","",IF(OR(ISTEXT($N36),ISTEXT(#REF!)),IF($N36=Settings!$A$12,INDEX(Settings!$A$6:$D$15,MATCH($N36,Settings!$A$6:$A$15,0),4),0),0))</f>
        <v/>
      </c>
      <c r="CS36" s="158" t="str">
        <f ca="1">IF($A36="","",IF(OR(ISTEXT($N36),ISTEXT(#REF!)),IF($N36=Settings!$A$13,INDEX(Settings!$A$6:$D$15,MATCH($N36,Settings!$A$6:$A$15,0),4),0),0))</f>
        <v/>
      </c>
      <c r="CT36" s="158" t="str">
        <f ca="1">IF($A36="","",IF(OR(ISTEXT($N36),ISTEXT(#REF!)),IF($N36=Settings!$A$14,INDEX(Settings!$A$6:$D$15,MATCH($N36,Settings!$A$6:$A$15,0),4),0),0))</f>
        <v/>
      </c>
      <c r="CU36" s="158" t="str">
        <f ca="1">IF($A36="","",IF(OR(ISTEXT($N36),ISTEXT(#REF!)),IF($N36=Settings!$A$15,INDEX(Settings!$A$6:$D$15,MATCH($N36,Settings!$A$6:$A$15,0),4),0),0))</f>
        <v/>
      </c>
      <c r="CV36" s="160">
        <f t="shared" si="16"/>
        <v>0</v>
      </c>
      <c r="CW36" s="160">
        <f t="shared" si="17"/>
        <v>0</v>
      </c>
      <c r="CX36" s="161">
        <f ca="1">(($CV36+$CW36)*1440)/60-'Employee Register'!$C36</f>
        <v>0</v>
      </c>
      <c r="CY36" s="162">
        <f ca="1">((($CW36)*1440)/60)*'Employee Register'!$E36</f>
        <v>0</v>
      </c>
      <c r="CZ36" s="163">
        <f ca="1">$CX36*'Employee Register'!$F36</f>
        <v>0</v>
      </c>
      <c r="DA36" s="164">
        <f t="shared" si="3"/>
        <v>0</v>
      </c>
      <c r="DB36" s="157">
        <f t="shared" si="5"/>
        <v>0</v>
      </c>
      <c r="DC36" s="159">
        <f ca="1">$DB36*'Employee Register'!$E36</f>
        <v>0</v>
      </c>
      <c r="DD36" s="157">
        <f t="shared" si="6"/>
        <v>0</v>
      </c>
      <c r="DE36" s="159">
        <f ca="1">$DD36*'Employee Register'!$G36</f>
        <v>0</v>
      </c>
      <c r="DF36" s="157">
        <f t="shared" si="7"/>
        <v>0</v>
      </c>
      <c r="DG36" s="159">
        <f ca="1">$DF36*'Employee Register'!$E36</f>
        <v>0</v>
      </c>
      <c r="DH36" s="157">
        <f t="shared" si="8"/>
        <v>0</v>
      </c>
      <c r="DI36" s="159">
        <f ca="1">$DH36*'Employee Register'!$E36</f>
        <v>0</v>
      </c>
      <c r="DJ36" s="157">
        <f t="shared" si="9"/>
        <v>0</v>
      </c>
      <c r="DK36" s="159">
        <f ca="1">$DJ36*'Employee Register'!$E36</f>
        <v>0</v>
      </c>
      <c r="DL36" s="157">
        <f t="shared" si="10"/>
        <v>0</v>
      </c>
      <c r="DM36" s="159">
        <f ca="1">$DL36*'Employee Register'!$E36</f>
        <v>0</v>
      </c>
      <c r="DN36" s="157">
        <f t="shared" si="11"/>
        <v>0</v>
      </c>
      <c r="DO36" s="159">
        <f ca="1">$DN36*'Employee Register'!$E36</f>
        <v>0</v>
      </c>
      <c r="DP36" s="157">
        <f t="shared" si="12"/>
        <v>0</v>
      </c>
      <c r="DQ36" s="159">
        <f ca="1">$DP36*'Employee Register'!$E36</f>
        <v>0</v>
      </c>
      <c r="DR36" s="157">
        <f t="shared" si="13"/>
        <v>0</v>
      </c>
      <c r="DS36" s="159">
        <f ca="1">$DR36*'Employee Register'!$E36</f>
        <v>0</v>
      </c>
      <c r="DT36" s="157">
        <f t="shared" si="14"/>
        <v>0</v>
      </c>
      <c r="DU36" s="159">
        <f ca="1">$DT36*'Employee Register'!$E36</f>
        <v>0</v>
      </c>
      <c r="DV36" s="165">
        <f ca="1">IF('Employee Register'!$B36=0,0,IF(OR(ISBLANK($B36),ISTEXT($B36)),0,IF(VALUE($B36)&gt;=0,1,0)))</f>
        <v>0</v>
      </c>
      <c r="DW36" s="166">
        <f ca="1">IF('Employee Register'!$B36=0,0,IF(OR(ISBLANK($D36),ISTEXT($D36)),0,IF(VALUE($D36)&gt;=0,1,0)))</f>
        <v>0</v>
      </c>
      <c r="DX36" s="166">
        <f ca="1">IF('Employee Register'!$B36=0,0,IF(OR(ISBLANK($F36),ISTEXT($F36)),0,IF(VALUE($F36)&gt;=0,1,0)))</f>
        <v>0</v>
      </c>
      <c r="DY36" s="166">
        <f ca="1">IF('Employee Register'!$B36=0,0,IF(OR(ISBLANK($H36),ISTEXT($H36)),0,IF(VALUE($H36)&gt;=0,1,0)))</f>
        <v>0</v>
      </c>
      <c r="DZ36" s="166">
        <f ca="1">IF('Employee Register'!$B36=0,0,IF(OR(ISBLANK($J36),ISTEXT($J36)),0,IF(VALUE($J36)&gt;=0,1,0)))</f>
        <v>0</v>
      </c>
      <c r="EA36" s="166">
        <f ca="1">IF('Employee Register'!$B36=0,0,IF(OR(ISBLANK($L36),ISTEXT($L36)),0,IF(VALUE($L36)&gt;=0,1,0)))</f>
        <v>0</v>
      </c>
      <c r="EB36" s="167">
        <f ca="1">IF('Employee Register'!$B36=0,0,IF(OR(ISBLANK($N36),ISTEXT($N36)),0,IF(VALUE($N36)&gt;=0,1,0)))</f>
        <v>0</v>
      </c>
    </row>
    <row r="37" spans="1:132">
      <c r="A37" s="71" t="str">
        <f ca="1">IF('Employee Register'!B37=0,"",'Employee Register'!B37)</f>
        <v/>
      </c>
      <c r="B37" s="48"/>
      <c r="C37" s="49"/>
      <c r="D37" s="48"/>
      <c r="E37" s="49"/>
      <c r="F37" s="48"/>
      <c r="G37" s="49"/>
      <c r="H37" s="48"/>
      <c r="I37" s="49"/>
      <c r="J37" s="48"/>
      <c r="K37" s="49"/>
      <c r="L37" s="107"/>
      <c r="M37" s="108"/>
      <c r="N37" s="107"/>
      <c r="O37" s="109"/>
      <c r="P37" s="100">
        <f t="shared" si="4"/>
        <v>0</v>
      </c>
      <c r="Q37" s="101">
        <f t="shared" si="15"/>
        <v>0</v>
      </c>
      <c r="R37" s="69" t="str">
        <f ca="1">IF(ISBLANK('Employee Register'!$B37),"",INDEX('Employee Register'!$A$6:$D$55,MATCH($A37,'Employee Register'!$B$6:$B$55,0),4))</f>
        <v/>
      </c>
      <c r="AC37" s="66">
        <f ca="1">ROUND(($P37*1440)/60,2)-'Employee Register'!$C37</f>
        <v>0</v>
      </c>
      <c r="AD37" s="157" t="str">
        <f ca="1">IF($A37="","",IF(OR(ISTEXT($B37),ISTEXT(#REF!)),IF($B37=Settings!$A$6,INDEX(Settings!$A$6:$D$15,MATCH($B37,Settings!$A$6:$A$15,0),4),0),0))</f>
        <v/>
      </c>
      <c r="AE37" s="158" t="str">
        <f ca="1">IF($A37="","",IF(OR(ISTEXT($B37),ISTEXT(#REF!)),IF($B37=Settings!$A$7,INDEX(Settings!$A$6:$D$15,MATCH($B37,Settings!$A$6:$A$15,0),4),0),0))</f>
        <v/>
      </c>
      <c r="AF37" s="158" t="str">
        <f ca="1">IF($A37="","",IF(OR(ISTEXT($B37),ISTEXT(#REF!)),IF($B37=Settings!$A$8,INDEX(Settings!$A$6:$D$15,MATCH($B37,Settings!$A$6:$A$15,0),4),0),0))</f>
        <v/>
      </c>
      <c r="AG37" s="158" t="str">
        <f ca="1">IF($A37="","",IF(OR(ISTEXT($B37),ISTEXT(#REF!)),IF($B37=Settings!$A$9,INDEX(Settings!$A$6:$D$15,MATCH($B37,Settings!$A$6:$A$15,0),4),0),0))</f>
        <v/>
      </c>
      <c r="AH37" s="158" t="str">
        <f ca="1">IF($A37="","",IF(OR(ISTEXT($B37),ISTEXT(#REF!)),IF($B37=Settings!$A$10,INDEX(Settings!$A$6:$D$15,MATCH($B37,Settings!$A$6:$A$15,0),4),0),0))</f>
        <v/>
      </c>
      <c r="AI37" s="158" t="str">
        <f ca="1">IF($A37="","",IF(OR(ISTEXT($B37),ISTEXT(#REF!)),IF($B37=Settings!$A$11,INDEX(Settings!$A$6:$D$15,MATCH($B37,Settings!$A$6:$A$15,0),4),0),0))</f>
        <v/>
      </c>
      <c r="AJ37" s="158" t="str">
        <f ca="1">IF($A37="","",IF(OR(ISTEXT($B37),ISTEXT(#REF!)),IF($B37=Settings!$A$12,INDEX(Settings!$A$6:$D$15,MATCH($B37,Settings!$A$6:$A$15,0),4),0),0))</f>
        <v/>
      </c>
      <c r="AK37" s="158" t="str">
        <f ca="1">IF($A37="","",IF(OR(ISTEXT($B37),ISTEXT(#REF!)),IF($B37=Settings!$A$13,INDEX(Settings!$A$6:$D$15,MATCH($B37,Settings!$A$6:$A$15,0),4),0),0))</f>
        <v/>
      </c>
      <c r="AL37" s="158" t="str">
        <f ca="1">IF($A37="","",IF(OR(ISTEXT($B37),ISTEXT(#REF!)),IF($B37=Settings!$A$14,INDEX(Settings!$A$6:$D$15,MATCH($B37,Settings!$A$6:$A$15,0),4),0),0))</f>
        <v/>
      </c>
      <c r="AM37" s="159" t="str">
        <f ca="1">IF($A37="","",IF(OR(ISTEXT($B37),ISTEXT(#REF!)),IF($B37=Settings!$A$15,INDEX(Settings!$A$6:$D$15,MATCH($B37,Settings!$A$6:$A$15,0),4),0),0))</f>
        <v/>
      </c>
      <c r="AN37" s="157" t="str">
        <f ca="1">IF($A37="","",IF(OR(ISTEXT($D37),ISTEXT(#REF!)),IF($D37=Settings!$A$6,INDEX(Settings!$A$6:$D$15,MATCH($D37,Settings!$A$6:$A$15,0),4),0),0))</f>
        <v/>
      </c>
      <c r="AO37" s="158" t="str">
        <f ca="1">IF($A37="","",IF(OR(ISTEXT($D37),ISTEXT(#REF!)),IF($D37=Settings!$A$7,INDEX(Settings!$A$6:$D$15,MATCH($D37,Settings!$A$6:$A$15,0),4),0),0))</f>
        <v/>
      </c>
      <c r="AP37" s="158" t="str">
        <f ca="1">IF($A37="","",IF(OR(ISTEXT($D37),ISTEXT(#REF!)),IF($D37=Settings!$A$8,INDEX(Settings!$A$6:$D$15,MATCH($D37,Settings!$A$6:$A$15,0),4),0),0))</f>
        <v/>
      </c>
      <c r="AQ37" s="158" t="str">
        <f ca="1">IF($A37="","",IF(OR(ISTEXT($D37),ISTEXT(#REF!)),IF($D37=Settings!$A$9,INDEX(Settings!$A$6:$D$15,MATCH($D37,Settings!$A$6:$A$15,0),4),0),0))</f>
        <v/>
      </c>
      <c r="AR37" s="158" t="str">
        <f ca="1">IF($A37="","",IF(OR(ISTEXT($D37),ISTEXT(#REF!)),IF($D37=Settings!$A$10,INDEX(Settings!$A$6:$D$15,MATCH($D37,Settings!$A$6:$A$15,0),4),0),0))</f>
        <v/>
      </c>
      <c r="AS37" s="158" t="str">
        <f ca="1">IF($A37="","",IF(OR(ISTEXT($D37),ISTEXT(#REF!)),IF($D37=Settings!$A$11,INDEX(Settings!$A$6:$D$15,MATCH($D37,Settings!$A$6:$A$15,0),4),0),0))</f>
        <v/>
      </c>
      <c r="AT37" s="158" t="str">
        <f ca="1">IF($A37="","",IF(OR(ISTEXT($D37),ISTEXT(#REF!)),IF($D37=Settings!$A$12,INDEX(Settings!$A$6:$D$15,MATCH($D37,Settings!$A$6:$A$15,0),4),0),0))</f>
        <v/>
      </c>
      <c r="AU37" s="158" t="str">
        <f ca="1">IF($A37="","",IF(OR(ISTEXT($D37),ISTEXT(#REF!)),IF($D37=Settings!$A$13,INDEX(Settings!$A$6:$D$15,MATCH($D37,Settings!$A$6:$A$15,0),4),0),0))</f>
        <v/>
      </c>
      <c r="AV37" s="158" t="str">
        <f ca="1">IF($A37="","",IF(OR(ISTEXT($D37),ISTEXT(#REF!)),IF($D37=Settings!$A$14,INDEX(Settings!$A$6:$D$15,MATCH($D37,Settings!$A$6:$A$15,0),4),0),0))</f>
        <v/>
      </c>
      <c r="AW37" s="159" t="str">
        <f ca="1">IF($A37="","",IF(OR(ISTEXT($D37),ISTEXT(#REF!)),IF($D37=Settings!$A$15,INDEX(Settings!$A$6:$D$15,MATCH($D37,Settings!$A$6:$A$15,0),4),0),0))</f>
        <v/>
      </c>
      <c r="AX37" s="157" t="str">
        <f ca="1">IF($A37="","",IF(OR(ISTEXT($F37),ISTEXT(#REF!)),IF($F37=Settings!$A$6,INDEX(Settings!$A$6:$D$15,MATCH($F37,Settings!$A$6:$A$15,0),4),0),0))</f>
        <v/>
      </c>
      <c r="AY37" s="158" t="str">
        <f ca="1">IF($A37="","",IF(OR(ISTEXT($F37),ISTEXT(#REF!)),IF($F37=Settings!$A$7,INDEX(Settings!$A$6:$D$15,MATCH($F37,Settings!$A$6:$A$15,0),4),0),0))</f>
        <v/>
      </c>
      <c r="AZ37" s="158" t="str">
        <f ca="1">IF($A37="","",IF(OR(ISTEXT($F37),ISTEXT(#REF!)),IF($F37=Settings!$A$8,INDEX(Settings!$A$6:$D$15,MATCH($F37,Settings!$A$6:$A$15,0),4),0),0))</f>
        <v/>
      </c>
      <c r="BA37" s="158" t="str">
        <f ca="1">IF($A37="","",IF(OR(ISTEXT($F37),ISTEXT(#REF!)),IF($F37=Settings!$A$9,INDEX(Settings!$A$6:$D$15,MATCH($F37,Settings!$A$6:$A$15,0),4),0),0))</f>
        <v/>
      </c>
      <c r="BB37" s="158" t="str">
        <f ca="1">IF($A37="","",IF(OR(ISTEXT($F37),ISTEXT(#REF!)),IF($F37=Settings!$A$10,INDEX(Settings!$A$6:$D$15,MATCH($F37,Settings!$A$6:$A$15,0),4),0),0))</f>
        <v/>
      </c>
      <c r="BC37" s="158" t="str">
        <f ca="1">IF($A37="","",IF(OR(ISTEXT($F37),ISTEXT(#REF!)),IF($F37=Settings!$A$11,INDEX(Settings!$A$6:$D$15,MATCH($F37,Settings!$A$6:$A$15,0),4),0),0))</f>
        <v/>
      </c>
      <c r="BD37" s="158" t="str">
        <f ca="1">IF($A37="","",IF(OR(ISTEXT($F37),ISTEXT(#REF!)),IF($F37=Settings!$A$12,INDEX(Settings!$A$6:$D$15,MATCH($F37,Settings!$A$6:$A$15,0),4),0),0))</f>
        <v/>
      </c>
      <c r="BE37" s="158" t="str">
        <f ca="1">IF($A37="","",IF(OR(ISTEXT($F37),ISTEXT(#REF!)),IF($F37=Settings!$A$13,INDEX(Settings!$A$6:$D$15,MATCH($F37,Settings!$A$6:$A$15,0),4),0),0))</f>
        <v/>
      </c>
      <c r="BF37" s="158" t="str">
        <f ca="1">IF($A37="","",IF(OR(ISTEXT($F37),ISTEXT(#REF!)),IF($F37=Settings!$A$14,INDEX(Settings!$A$6:$D$15,MATCH($F37,Settings!$A$6:$A$15,0),4),0),0))</f>
        <v/>
      </c>
      <c r="BG37" s="159" t="str">
        <f ca="1">IF($A37="","",IF(OR(ISTEXT($F37),ISTEXT(#REF!)),IF($F37=Settings!$A$15,INDEX(Settings!$A$6:$D$15,MATCH($F37,Settings!$A$6:$A$15,0),4),0),0))</f>
        <v/>
      </c>
      <c r="BH37" s="157" t="str">
        <f ca="1">IF($A37="","",IF(OR(ISTEXT($H37),ISTEXT(#REF!)),IF($H37=Settings!$A$6,INDEX(Settings!$A$6:$D$15,MATCH($H37,Settings!$A$6:$A$15,0),4),0),0))</f>
        <v/>
      </c>
      <c r="BI37" s="158" t="str">
        <f ca="1">IF($A37="","",IF(OR(ISTEXT($H37),ISTEXT(#REF!)),IF($H37=Settings!$A$7,INDEX(Settings!$A$6:$D$15,MATCH($H37,Settings!$A$6:$A$15,0),4),0),0))</f>
        <v/>
      </c>
      <c r="BJ37" s="158" t="str">
        <f ca="1">IF($A37="","",IF(OR(ISTEXT($H37),ISTEXT(#REF!)),IF($H37=Settings!$A$8,INDEX(Settings!$A$6:$D$15,MATCH($H37,Settings!$A$6:$A$15,0),4),0),0))</f>
        <v/>
      </c>
      <c r="BK37" s="158" t="str">
        <f ca="1">IF($A37="","",IF(OR(ISTEXT($H37),ISTEXT(#REF!)),IF($H37=Settings!$A$9,INDEX(Settings!$A$6:$D$15,MATCH($H37,Settings!$A$6:$A$15,0),4),0),0))</f>
        <v/>
      </c>
      <c r="BL37" s="158" t="str">
        <f ca="1">IF($A37="","",IF(OR(ISTEXT($H37),ISTEXT(#REF!)),IF($H37=Settings!$A$10,INDEX(Settings!$A$6:$D$15,MATCH($H37,Settings!$A$6:$A$15,0),4),0),0))</f>
        <v/>
      </c>
      <c r="BM37" s="158" t="str">
        <f ca="1">IF($A37="","",IF(OR(ISTEXT($H37),ISTEXT(#REF!)),IF($H37=Settings!$A$11,INDEX(Settings!$A$6:$D$15,MATCH($H37,Settings!$A$6:$A$15,0),4),0),0))</f>
        <v/>
      </c>
      <c r="BN37" s="158" t="str">
        <f ca="1">IF($A37="","",IF(OR(ISTEXT($H37),ISTEXT(#REF!)),IF($H37=Settings!$A$12,INDEX(Settings!$A$6:$D$15,MATCH($H37,Settings!$A$6:$A$15,0),4),0),0))</f>
        <v/>
      </c>
      <c r="BO37" s="158" t="str">
        <f ca="1">IF($A37="","",IF(OR(ISTEXT($H37),ISTEXT(#REF!)),IF($H37=Settings!$A$13,INDEX(Settings!$A$6:$D$15,MATCH($H37,Settings!$A$6:$A$15,0),4),0),0))</f>
        <v/>
      </c>
      <c r="BP37" s="158" t="str">
        <f ca="1">IF($A37="","",IF(OR(ISTEXT($H37),ISTEXT(#REF!)),IF($H37=Settings!$A$14,INDEX(Settings!$A$6:$D$15,MATCH($H37,Settings!$A$6:$A$15,0),4),0),0))</f>
        <v/>
      </c>
      <c r="BQ37" s="159" t="str">
        <f ca="1">IF($A37="","",IF(OR(ISTEXT($H37),ISTEXT(#REF!)),IF($H37=Settings!$A$15,INDEX(Settings!$A$6:$D$15,MATCH($H37,Settings!$A$6:$A$15,0),4),0),0))</f>
        <v/>
      </c>
      <c r="BR37" s="157" t="str">
        <f ca="1">IF($A37="","",IF(OR(ISTEXT($J37),ISTEXT(#REF!)),IF($J37=Settings!$A$6,INDEX(Settings!$A$6:$D$15,MATCH($J37,Settings!$A$6:$A$15,0),4),0),0))</f>
        <v/>
      </c>
      <c r="BS37" s="158" t="str">
        <f ca="1">IF($A37="","",IF(OR(ISTEXT($J37),ISTEXT(#REF!)),IF($J37=Settings!$A$7,INDEX(Settings!$A$6:$D$15,MATCH($J37,Settings!$A$6:$A$15,0),4),0),0))</f>
        <v/>
      </c>
      <c r="BT37" s="158" t="str">
        <f ca="1">IF($A37="","",IF(OR(ISTEXT($J37),ISTEXT(#REF!)),IF($J37=Settings!$A$8,INDEX(Settings!$A$6:$D$15,MATCH($J37,Settings!$A$6:$A$15,0),4),0),0))</f>
        <v/>
      </c>
      <c r="BU37" s="158" t="str">
        <f ca="1">IF($A37="","",IF(OR(ISTEXT($J37),ISTEXT(#REF!)),IF($J37=Settings!$A$9,INDEX(Settings!$A$6:$D$15,MATCH($J37,Settings!$A$6:$A$15,0),4),0),0))</f>
        <v/>
      </c>
      <c r="BV37" s="158" t="str">
        <f ca="1">IF($A37="","",IF(OR(ISTEXT($J37),ISTEXT(#REF!)),IF($J37=Settings!$A$10,INDEX(Settings!$A$6:$D$15,MATCH($J37,Settings!$A$6:$A$15,0),4),0),0))</f>
        <v/>
      </c>
      <c r="BW37" s="158" t="str">
        <f ca="1">IF($A37="","",IF(OR(ISTEXT($J37),ISTEXT(#REF!)),IF($J37=Settings!$A$11,INDEX(Settings!$A$6:$D$15,MATCH($J37,Settings!$A$6:$A$15,0),4),0),0))</f>
        <v/>
      </c>
      <c r="BX37" s="158" t="str">
        <f ca="1">IF($A37="","",IF(OR(ISTEXT($J37),ISTEXT(#REF!)),IF($J37=Settings!$A$12,INDEX(Settings!$A$6:$D$15,MATCH($J37,Settings!$A$6:$A$15,0),4),0),0))</f>
        <v/>
      </c>
      <c r="BY37" s="158" t="str">
        <f ca="1">IF($A37="","",IF(OR(ISTEXT($J37),ISTEXT(#REF!)),IF($J37=Settings!$A$13,INDEX(Settings!$A$6:$D$15,MATCH($J37,Settings!$A$6:$A$15,0),4),0),0))</f>
        <v/>
      </c>
      <c r="BZ37" s="158" t="str">
        <f ca="1">IF($A37="","",IF(OR(ISTEXT($J37),ISTEXT(#REF!)),IF($J37=Settings!$A$14,INDEX(Settings!$A$6:$D$15,MATCH($J37,Settings!$A$6:$A$15,0),4),0),0))</f>
        <v/>
      </c>
      <c r="CA37" s="159" t="str">
        <f ca="1">IF($A37="","",IF(OR(ISTEXT($J37),ISTEXT(#REF!)),IF($J37=Settings!$A$15,INDEX(Settings!$A$6:$D$15,MATCH($J37,Settings!$A$6:$A$15,0),4),0),0))</f>
        <v/>
      </c>
      <c r="CB37" s="157" t="str">
        <f ca="1">IF($A37="","",IF(OR(ISTEXT($L37),ISTEXT(#REF!)),IF($L37=Settings!$A$6,INDEX(Settings!$A$6:$D$15,MATCH($L37,Settings!$A$6:$A$15,0),4),0),0))</f>
        <v/>
      </c>
      <c r="CC37" s="158" t="str">
        <f ca="1">IF($A37="","",IF(OR(ISTEXT($L37),ISTEXT(#REF!)),IF($L37=Settings!$A$7,INDEX(Settings!$A$6:$D$15,MATCH($L37,Settings!$A$6:$A$15,0),4),0),0))</f>
        <v/>
      </c>
      <c r="CD37" s="158" t="str">
        <f ca="1">IF($A37="","",IF(OR(ISTEXT($L37),ISTEXT(#REF!)),IF($L37=Settings!$A$8,INDEX(Settings!$A$6:$D$15,MATCH($L37,Settings!$A$6:$A$15,0),4),0),0))</f>
        <v/>
      </c>
      <c r="CE37" s="158" t="str">
        <f ca="1">IF($A37="","",IF(OR(ISTEXT($L37),ISTEXT(#REF!)),IF($L37=Settings!$A$9,INDEX(Settings!$A$6:$D$15,MATCH($L37,Settings!$A$6:$A$15,0),4),0),0))</f>
        <v/>
      </c>
      <c r="CF37" s="158" t="str">
        <f ca="1">IF($A37="","",IF(OR(ISTEXT($L37),ISTEXT(#REF!)),IF($L37=Settings!$A$10,INDEX(Settings!$A$6:$D$15,MATCH($L37,Settings!$A$6:$A$15,0),4),0),0))</f>
        <v/>
      </c>
      <c r="CG37" s="158" t="str">
        <f ca="1">IF($A37="","",IF(OR(ISTEXT($L37),ISTEXT(#REF!)),IF($L37=Settings!$A$11,INDEX(Settings!$A$6:$D$15,MATCH($L37,Settings!$A$6:$A$15,0),4),0),0))</f>
        <v/>
      </c>
      <c r="CH37" s="158" t="str">
        <f ca="1">IF($A37="","",IF(OR(ISTEXT($L37),ISTEXT(#REF!)),IF($L37=Settings!$A$12,INDEX(Settings!$A$6:$D$15,MATCH($L37,Settings!$A$6:$A$15,0),4),0),0))</f>
        <v/>
      </c>
      <c r="CI37" s="158" t="str">
        <f ca="1">IF($A37="","",IF(OR(ISTEXT($L37),ISTEXT(#REF!)),IF($L37=Settings!$A$13,INDEX(Settings!$A$6:$D$15,MATCH($L37,Settings!$A$6:$A$15,0),4),0),0))</f>
        <v/>
      </c>
      <c r="CJ37" s="158" t="str">
        <f ca="1">IF($A37="","",IF(OR(ISTEXT($L37),ISTEXT(#REF!)),IF($L37=Settings!$A$14,INDEX(Settings!$A$6:$D$15,MATCH($L37,Settings!$A$6:$A$15,0),4),0),0))</f>
        <v/>
      </c>
      <c r="CK37" s="159" t="str">
        <f ca="1">IF($A37="","",IF(OR(ISTEXT($L37),ISTEXT(#REF!)),IF($L37=Settings!$A$15,INDEX(Settings!$A$6:$D$15,MATCH($L37,Settings!$A$6:$A$15,0),4),0),0))</f>
        <v/>
      </c>
      <c r="CL37" s="157" t="str">
        <f ca="1">IF($A37="","",IF(OR(ISTEXT($N37),ISTEXT(#REF!)),IF($N37=Settings!$A$6,INDEX(Settings!$A$6:$D$15,MATCH($N37,Settings!$A$6:$A$15,0),4),0),0))</f>
        <v/>
      </c>
      <c r="CM37" s="158" t="str">
        <f ca="1">IF($A37="","",IF(OR(ISTEXT($N37),ISTEXT(#REF!)),IF($N37=Settings!$A$7,INDEX(Settings!$A$6:$D$15,MATCH($N37,Settings!$A$6:$A$15,0),4),0),0))</f>
        <v/>
      </c>
      <c r="CN37" s="158" t="str">
        <f ca="1">IF($A37="","",IF(OR(ISTEXT($N37),ISTEXT(#REF!)),IF($N37=Settings!$A$8,INDEX(Settings!$A$6:$D$15,MATCH($N37,Settings!$A$6:$A$15,0),4),0),0))</f>
        <v/>
      </c>
      <c r="CO37" s="158" t="str">
        <f ca="1">IF($A37="","",IF(OR(ISTEXT($N37),ISTEXT(#REF!)),IF($N37=Settings!$A$9,INDEX(Settings!$A$6:$D$15,MATCH($N37,Settings!$A$6:$A$15,0),4),0),0))</f>
        <v/>
      </c>
      <c r="CP37" s="158" t="str">
        <f ca="1">IF($A37="","",IF(OR(ISTEXT($N37),ISTEXT(#REF!)),IF($N37=Settings!$A$10,INDEX(Settings!$A$6:$D$15,MATCH($N37,Settings!$A$6:$A$15,0),4),0),0))</f>
        <v/>
      </c>
      <c r="CQ37" s="158" t="str">
        <f ca="1">IF($A37="","",IF(OR(ISTEXT($N37),ISTEXT(#REF!)),IF($N37=Settings!$A$11,INDEX(Settings!$A$6:$D$15,MATCH($N37,Settings!$A$6:$A$15,0),4),0),0))</f>
        <v/>
      </c>
      <c r="CR37" s="158" t="str">
        <f ca="1">IF($A37="","",IF(OR(ISTEXT($N37),ISTEXT(#REF!)),IF($N37=Settings!$A$12,INDEX(Settings!$A$6:$D$15,MATCH($N37,Settings!$A$6:$A$15,0),4),0),0))</f>
        <v/>
      </c>
      <c r="CS37" s="158" t="str">
        <f ca="1">IF($A37="","",IF(OR(ISTEXT($N37),ISTEXT(#REF!)),IF($N37=Settings!$A$13,INDEX(Settings!$A$6:$D$15,MATCH($N37,Settings!$A$6:$A$15,0),4),0),0))</f>
        <v/>
      </c>
      <c r="CT37" s="158" t="str">
        <f ca="1">IF($A37="","",IF(OR(ISTEXT($N37),ISTEXT(#REF!)),IF($N37=Settings!$A$14,INDEX(Settings!$A$6:$D$15,MATCH($N37,Settings!$A$6:$A$15,0),4),0),0))</f>
        <v/>
      </c>
      <c r="CU37" s="158" t="str">
        <f ca="1">IF($A37="","",IF(OR(ISTEXT($N37),ISTEXT(#REF!)),IF($N37=Settings!$A$15,INDEX(Settings!$A$6:$D$15,MATCH($N37,Settings!$A$6:$A$15,0),4),0),0))</f>
        <v/>
      </c>
      <c r="CV37" s="160">
        <f t="shared" si="16"/>
        <v>0</v>
      </c>
      <c r="CW37" s="160">
        <f t="shared" si="17"/>
        <v>0</v>
      </c>
      <c r="CX37" s="161">
        <f ca="1">(($CV37+$CW37)*1440)/60-'Employee Register'!$C37</f>
        <v>0</v>
      </c>
      <c r="CY37" s="162">
        <f ca="1">((($CW37)*1440)/60)*'Employee Register'!$E37</f>
        <v>0</v>
      </c>
      <c r="CZ37" s="163">
        <f ca="1">$CX37*'Employee Register'!$F37</f>
        <v>0</v>
      </c>
      <c r="DA37" s="164">
        <f t="shared" si="3"/>
        <v>0</v>
      </c>
      <c r="DB37" s="157">
        <f t="shared" si="5"/>
        <v>0</v>
      </c>
      <c r="DC37" s="159">
        <f ca="1">$DB37*'Employee Register'!$E37</f>
        <v>0</v>
      </c>
      <c r="DD37" s="157">
        <f t="shared" si="6"/>
        <v>0</v>
      </c>
      <c r="DE37" s="159">
        <f ca="1">$DD37*'Employee Register'!$G37</f>
        <v>0</v>
      </c>
      <c r="DF37" s="157">
        <f t="shared" si="7"/>
        <v>0</v>
      </c>
      <c r="DG37" s="159">
        <f ca="1">$DF37*'Employee Register'!$E37</f>
        <v>0</v>
      </c>
      <c r="DH37" s="157">
        <f t="shared" si="8"/>
        <v>0</v>
      </c>
      <c r="DI37" s="159">
        <f ca="1">$DH37*'Employee Register'!$E37</f>
        <v>0</v>
      </c>
      <c r="DJ37" s="157">
        <f t="shared" si="9"/>
        <v>0</v>
      </c>
      <c r="DK37" s="159">
        <f ca="1">$DJ37*'Employee Register'!$E37</f>
        <v>0</v>
      </c>
      <c r="DL37" s="157">
        <f t="shared" si="10"/>
        <v>0</v>
      </c>
      <c r="DM37" s="159">
        <f ca="1">$DL37*'Employee Register'!$E37</f>
        <v>0</v>
      </c>
      <c r="DN37" s="157">
        <f t="shared" si="11"/>
        <v>0</v>
      </c>
      <c r="DO37" s="159">
        <f ca="1">$DN37*'Employee Register'!$E37</f>
        <v>0</v>
      </c>
      <c r="DP37" s="157">
        <f t="shared" si="12"/>
        <v>0</v>
      </c>
      <c r="DQ37" s="159">
        <f ca="1">$DP37*'Employee Register'!$E37</f>
        <v>0</v>
      </c>
      <c r="DR37" s="157">
        <f t="shared" si="13"/>
        <v>0</v>
      </c>
      <c r="DS37" s="159">
        <f ca="1">$DR37*'Employee Register'!$E37</f>
        <v>0</v>
      </c>
      <c r="DT37" s="157">
        <f t="shared" si="14"/>
        <v>0</v>
      </c>
      <c r="DU37" s="159">
        <f ca="1">$DT37*'Employee Register'!$E37</f>
        <v>0</v>
      </c>
      <c r="DV37" s="165">
        <f ca="1">IF('Employee Register'!$B37=0,0,IF(OR(ISBLANK($B37),ISTEXT($B37)),0,IF(VALUE($B37)&gt;=0,1,0)))</f>
        <v>0</v>
      </c>
      <c r="DW37" s="166">
        <f ca="1">IF('Employee Register'!$B37=0,0,IF(OR(ISBLANK($D37),ISTEXT($D37)),0,IF(VALUE($D37)&gt;=0,1,0)))</f>
        <v>0</v>
      </c>
      <c r="DX37" s="166">
        <f ca="1">IF('Employee Register'!$B37=0,0,IF(OR(ISBLANK($F37),ISTEXT($F37)),0,IF(VALUE($F37)&gt;=0,1,0)))</f>
        <v>0</v>
      </c>
      <c r="DY37" s="166">
        <f ca="1">IF('Employee Register'!$B37=0,0,IF(OR(ISBLANK($H37),ISTEXT($H37)),0,IF(VALUE($H37)&gt;=0,1,0)))</f>
        <v>0</v>
      </c>
      <c r="DZ37" s="166">
        <f ca="1">IF('Employee Register'!$B37=0,0,IF(OR(ISBLANK($J37),ISTEXT($J37)),0,IF(VALUE($J37)&gt;=0,1,0)))</f>
        <v>0</v>
      </c>
      <c r="EA37" s="166">
        <f ca="1">IF('Employee Register'!$B37=0,0,IF(OR(ISBLANK($L37),ISTEXT($L37)),0,IF(VALUE($L37)&gt;=0,1,0)))</f>
        <v>0</v>
      </c>
      <c r="EB37" s="167">
        <f ca="1">IF('Employee Register'!$B37=0,0,IF(OR(ISBLANK($N37),ISTEXT($N37)),0,IF(VALUE($N37)&gt;=0,1,0)))</f>
        <v>0</v>
      </c>
    </row>
    <row r="38" spans="1:132">
      <c r="A38" s="71" t="str">
        <f ca="1">IF('Employee Register'!B38=0,"",'Employee Register'!B38)</f>
        <v/>
      </c>
      <c r="B38" s="48"/>
      <c r="C38" s="49"/>
      <c r="D38" s="48"/>
      <c r="E38" s="49"/>
      <c r="F38" s="48"/>
      <c r="G38" s="49"/>
      <c r="H38" s="48"/>
      <c r="I38" s="49"/>
      <c r="J38" s="48"/>
      <c r="K38" s="49"/>
      <c r="L38" s="107"/>
      <c r="M38" s="108"/>
      <c r="N38" s="107"/>
      <c r="O38" s="109"/>
      <c r="P38" s="100">
        <f t="shared" si="4"/>
        <v>0</v>
      </c>
      <c r="Q38" s="101">
        <f t="shared" si="15"/>
        <v>0</v>
      </c>
      <c r="R38" s="69" t="str">
        <f ca="1">IF(ISBLANK('Employee Register'!$B38),"",INDEX('Employee Register'!$A$6:$D$55,MATCH($A38,'Employee Register'!$B$6:$B$55,0),4))</f>
        <v/>
      </c>
      <c r="AC38" s="66">
        <f ca="1">ROUND(($P38*1440)/60,2)-'Employee Register'!$C38</f>
        <v>0</v>
      </c>
      <c r="AD38" s="157" t="str">
        <f ca="1">IF($A38="","",IF(OR(ISTEXT($B38),ISTEXT(#REF!)),IF($B38=Settings!$A$6,INDEX(Settings!$A$6:$D$15,MATCH($B38,Settings!$A$6:$A$15,0),4),0),0))</f>
        <v/>
      </c>
      <c r="AE38" s="158" t="str">
        <f ca="1">IF($A38="","",IF(OR(ISTEXT($B38),ISTEXT(#REF!)),IF($B38=Settings!$A$7,INDEX(Settings!$A$6:$D$15,MATCH($B38,Settings!$A$6:$A$15,0),4),0),0))</f>
        <v/>
      </c>
      <c r="AF38" s="158" t="str">
        <f ca="1">IF($A38="","",IF(OR(ISTEXT($B38),ISTEXT(#REF!)),IF($B38=Settings!$A$8,INDEX(Settings!$A$6:$D$15,MATCH($B38,Settings!$A$6:$A$15,0),4),0),0))</f>
        <v/>
      </c>
      <c r="AG38" s="158" t="str">
        <f ca="1">IF($A38="","",IF(OR(ISTEXT($B38),ISTEXT(#REF!)),IF($B38=Settings!$A$9,INDEX(Settings!$A$6:$D$15,MATCH($B38,Settings!$A$6:$A$15,0),4),0),0))</f>
        <v/>
      </c>
      <c r="AH38" s="158" t="str">
        <f ca="1">IF($A38="","",IF(OR(ISTEXT($B38),ISTEXT(#REF!)),IF($B38=Settings!$A$10,INDEX(Settings!$A$6:$D$15,MATCH($B38,Settings!$A$6:$A$15,0),4),0),0))</f>
        <v/>
      </c>
      <c r="AI38" s="158" t="str">
        <f ca="1">IF($A38="","",IF(OR(ISTEXT($B38),ISTEXT(#REF!)),IF($B38=Settings!$A$11,INDEX(Settings!$A$6:$D$15,MATCH($B38,Settings!$A$6:$A$15,0),4),0),0))</f>
        <v/>
      </c>
      <c r="AJ38" s="158" t="str">
        <f ca="1">IF($A38="","",IF(OR(ISTEXT($B38),ISTEXT(#REF!)),IF($B38=Settings!$A$12,INDEX(Settings!$A$6:$D$15,MATCH($B38,Settings!$A$6:$A$15,0),4),0),0))</f>
        <v/>
      </c>
      <c r="AK38" s="158" t="str">
        <f ca="1">IF($A38="","",IF(OR(ISTEXT($B38),ISTEXT(#REF!)),IF($B38=Settings!$A$13,INDEX(Settings!$A$6:$D$15,MATCH($B38,Settings!$A$6:$A$15,0),4),0),0))</f>
        <v/>
      </c>
      <c r="AL38" s="158" t="str">
        <f ca="1">IF($A38="","",IF(OR(ISTEXT($B38),ISTEXT(#REF!)),IF($B38=Settings!$A$14,INDEX(Settings!$A$6:$D$15,MATCH($B38,Settings!$A$6:$A$15,0),4),0),0))</f>
        <v/>
      </c>
      <c r="AM38" s="159" t="str">
        <f ca="1">IF($A38="","",IF(OR(ISTEXT($B38),ISTEXT(#REF!)),IF($B38=Settings!$A$15,INDEX(Settings!$A$6:$D$15,MATCH($B38,Settings!$A$6:$A$15,0),4),0),0))</f>
        <v/>
      </c>
      <c r="AN38" s="157" t="str">
        <f ca="1">IF($A38="","",IF(OR(ISTEXT($D38),ISTEXT(#REF!)),IF($D38=Settings!$A$6,INDEX(Settings!$A$6:$D$15,MATCH($D38,Settings!$A$6:$A$15,0),4),0),0))</f>
        <v/>
      </c>
      <c r="AO38" s="158" t="str">
        <f ca="1">IF($A38="","",IF(OR(ISTEXT($D38),ISTEXT(#REF!)),IF($D38=Settings!$A$7,INDEX(Settings!$A$6:$D$15,MATCH($D38,Settings!$A$6:$A$15,0),4),0),0))</f>
        <v/>
      </c>
      <c r="AP38" s="158" t="str">
        <f ca="1">IF($A38="","",IF(OR(ISTEXT($D38),ISTEXT(#REF!)),IF($D38=Settings!$A$8,INDEX(Settings!$A$6:$D$15,MATCH($D38,Settings!$A$6:$A$15,0),4),0),0))</f>
        <v/>
      </c>
      <c r="AQ38" s="158" t="str">
        <f ca="1">IF($A38="","",IF(OR(ISTEXT($D38),ISTEXT(#REF!)),IF($D38=Settings!$A$9,INDEX(Settings!$A$6:$D$15,MATCH($D38,Settings!$A$6:$A$15,0),4),0),0))</f>
        <v/>
      </c>
      <c r="AR38" s="158" t="str">
        <f ca="1">IF($A38="","",IF(OR(ISTEXT($D38),ISTEXT(#REF!)),IF($D38=Settings!$A$10,INDEX(Settings!$A$6:$D$15,MATCH($D38,Settings!$A$6:$A$15,0),4),0),0))</f>
        <v/>
      </c>
      <c r="AS38" s="158" t="str">
        <f ca="1">IF($A38="","",IF(OR(ISTEXT($D38),ISTEXT(#REF!)),IF($D38=Settings!$A$11,INDEX(Settings!$A$6:$D$15,MATCH($D38,Settings!$A$6:$A$15,0),4),0),0))</f>
        <v/>
      </c>
      <c r="AT38" s="158" t="str">
        <f ca="1">IF($A38="","",IF(OR(ISTEXT($D38),ISTEXT(#REF!)),IF($D38=Settings!$A$12,INDEX(Settings!$A$6:$D$15,MATCH($D38,Settings!$A$6:$A$15,0),4),0),0))</f>
        <v/>
      </c>
      <c r="AU38" s="158" t="str">
        <f ca="1">IF($A38="","",IF(OR(ISTEXT($D38),ISTEXT(#REF!)),IF($D38=Settings!$A$13,INDEX(Settings!$A$6:$D$15,MATCH($D38,Settings!$A$6:$A$15,0),4),0),0))</f>
        <v/>
      </c>
      <c r="AV38" s="158" t="str">
        <f ca="1">IF($A38="","",IF(OR(ISTEXT($D38),ISTEXT(#REF!)),IF($D38=Settings!$A$14,INDEX(Settings!$A$6:$D$15,MATCH($D38,Settings!$A$6:$A$15,0),4),0),0))</f>
        <v/>
      </c>
      <c r="AW38" s="159" t="str">
        <f ca="1">IF($A38="","",IF(OR(ISTEXT($D38),ISTEXT(#REF!)),IF($D38=Settings!$A$15,INDEX(Settings!$A$6:$D$15,MATCH($D38,Settings!$A$6:$A$15,0),4),0),0))</f>
        <v/>
      </c>
      <c r="AX38" s="157" t="str">
        <f ca="1">IF($A38="","",IF(OR(ISTEXT($F38),ISTEXT(#REF!)),IF($F38=Settings!$A$6,INDEX(Settings!$A$6:$D$15,MATCH($F38,Settings!$A$6:$A$15,0),4),0),0))</f>
        <v/>
      </c>
      <c r="AY38" s="158" t="str">
        <f ca="1">IF($A38="","",IF(OR(ISTEXT($F38),ISTEXT(#REF!)),IF($F38=Settings!$A$7,INDEX(Settings!$A$6:$D$15,MATCH($F38,Settings!$A$6:$A$15,0),4),0),0))</f>
        <v/>
      </c>
      <c r="AZ38" s="158" t="str">
        <f ca="1">IF($A38="","",IF(OR(ISTEXT($F38),ISTEXT(#REF!)),IF($F38=Settings!$A$8,INDEX(Settings!$A$6:$D$15,MATCH($F38,Settings!$A$6:$A$15,0),4),0),0))</f>
        <v/>
      </c>
      <c r="BA38" s="158" t="str">
        <f ca="1">IF($A38="","",IF(OR(ISTEXT($F38),ISTEXT(#REF!)),IF($F38=Settings!$A$9,INDEX(Settings!$A$6:$D$15,MATCH($F38,Settings!$A$6:$A$15,0),4),0),0))</f>
        <v/>
      </c>
      <c r="BB38" s="158" t="str">
        <f ca="1">IF($A38="","",IF(OR(ISTEXT($F38),ISTEXT(#REF!)),IF($F38=Settings!$A$10,INDEX(Settings!$A$6:$D$15,MATCH($F38,Settings!$A$6:$A$15,0),4),0),0))</f>
        <v/>
      </c>
      <c r="BC38" s="158" t="str">
        <f ca="1">IF($A38="","",IF(OR(ISTEXT($F38),ISTEXT(#REF!)),IF($F38=Settings!$A$11,INDEX(Settings!$A$6:$D$15,MATCH($F38,Settings!$A$6:$A$15,0),4),0),0))</f>
        <v/>
      </c>
      <c r="BD38" s="158" t="str">
        <f ca="1">IF($A38="","",IF(OR(ISTEXT($F38),ISTEXT(#REF!)),IF($F38=Settings!$A$12,INDEX(Settings!$A$6:$D$15,MATCH($F38,Settings!$A$6:$A$15,0),4),0),0))</f>
        <v/>
      </c>
      <c r="BE38" s="158" t="str">
        <f ca="1">IF($A38="","",IF(OR(ISTEXT($F38),ISTEXT(#REF!)),IF($F38=Settings!$A$13,INDEX(Settings!$A$6:$D$15,MATCH($F38,Settings!$A$6:$A$15,0),4),0),0))</f>
        <v/>
      </c>
      <c r="BF38" s="158" t="str">
        <f ca="1">IF($A38="","",IF(OR(ISTEXT($F38),ISTEXT(#REF!)),IF($F38=Settings!$A$14,INDEX(Settings!$A$6:$D$15,MATCH($F38,Settings!$A$6:$A$15,0),4),0),0))</f>
        <v/>
      </c>
      <c r="BG38" s="159" t="str">
        <f ca="1">IF($A38="","",IF(OR(ISTEXT($F38),ISTEXT(#REF!)),IF($F38=Settings!$A$15,INDEX(Settings!$A$6:$D$15,MATCH($F38,Settings!$A$6:$A$15,0),4),0),0))</f>
        <v/>
      </c>
      <c r="BH38" s="157" t="str">
        <f ca="1">IF($A38="","",IF(OR(ISTEXT($H38),ISTEXT(#REF!)),IF($H38=Settings!$A$6,INDEX(Settings!$A$6:$D$15,MATCH($H38,Settings!$A$6:$A$15,0),4),0),0))</f>
        <v/>
      </c>
      <c r="BI38" s="158" t="str">
        <f ca="1">IF($A38="","",IF(OR(ISTEXT($H38),ISTEXT(#REF!)),IF($H38=Settings!$A$7,INDEX(Settings!$A$6:$D$15,MATCH($H38,Settings!$A$6:$A$15,0),4),0),0))</f>
        <v/>
      </c>
      <c r="BJ38" s="158" t="str">
        <f ca="1">IF($A38="","",IF(OR(ISTEXT($H38),ISTEXT(#REF!)),IF($H38=Settings!$A$8,INDEX(Settings!$A$6:$D$15,MATCH($H38,Settings!$A$6:$A$15,0),4),0),0))</f>
        <v/>
      </c>
      <c r="BK38" s="158" t="str">
        <f ca="1">IF($A38="","",IF(OR(ISTEXT($H38),ISTEXT(#REF!)),IF($H38=Settings!$A$9,INDEX(Settings!$A$6:$D$15,MATCH($H38,Settings!$A$6:$A$15,0),4),0),0))</f>
        <v/>
      </c>
      <c r="BL38" s="158" t="str">
        <f ca="1">IF($A38="","",IF(OR(ISTEXT($H38),ISTEXT(#REF!)),IF($H38=Settings!$A$10,INDEX(Settings!$A$6:$D$15,MATCH($H38,Settings!$A$6:$A$15,0),4),0),0))</f>
        <v/>
      </c>
      <c r="BM38" s="158" t="str">
        <f ca="1">IF($A38="","",IF(OR(ISTEXT($H38),ISTEXT(#REF!)),IF($H38=Settings!$A$11,INDEX(Settings!$A$6:$D$15,MATCH($H38,Settings!$A$6:$A$15,0),4),0),0))</f>
        <v/>
      </c>
      <c r="BN38" s="158" t="str">
        <f ca="1">IF($A38="","",IF(OR(ISTEXT($H38),ISTEXT(#REF!)),IF($H38=Settings!$A$12,INDEX(Settings!$A$6:$D$15,MATCH($H38,Settings!$A$6:$A$15,0),4),0),0))</f>
        <v/>
      </c>
      <c r="BO38" s="158" t="str">
        <f ca="1">IF($A38="","",IF(OR(ISTEXT($H38),ISTEXT(#REF!)),IF($H38=Settings!$A$13,INDEX(Settings!$A$6:$D$15,MATCH($H38,Settings!$A$6:$A$15,0),4),0),0))</f>
        <v/>
      </c>
      <c r="BP38" s="158" t="str">
        <f ca="1">IF($A38="","",IF(OR(ISTEXT($H38),ISTEXT(#REF!)),IF($H38=Settings!$A$14,INDEX(Settings!$A$6:$D$15,MATCH($H38,Settings!$A$6:$A$15,0),4),0),0))</f>
        <v/>
      </c>
      <c r="BQ38" s="159" t="str">
        <f ca="1">IF($A38="","",IF(OR(ISTEXT($H38),ISTEXT(#REF!)),IF($H38=Settings!$A$15,INDEX(Settings!$A$6:$D$15,MATCH($H38,Settings!$A$6:$A$15,0),4),0),0))</f>
        <v/>
      </c>
      <c r="BR38" s="157" t="str">
        <f ca="1">IF($A38="","",IF(OR(ISTEXT($J38),ISTEXT(#REF!)),IF($J38=Settings!$A$6,INDEX(Settings!$A$6:$D$15,MATCH($J38,Settings!$A$6:$A$15,0),4),0),0))</f>
        <v/>
      </c>
      <c r="BS38" s="158" t="str">
        <f ca="1">IF($A38="","",IF(OR(ISTEXT($J38),ISTEXT(#REF!)),IF($J38=Settings!$A$7,INDEX(Settings!$A$6:$D$15,MATCH($J38,Settings!$A$6:$A$15,0),4),0),0))</f>
        <v/>
      </c>
      <c r="BT38" s="158" t="str">
        <f ca="1">IF($A38="","",IF(OR(ISTEXT($J38),ISTEXT(#REF!)),IF($J38=Settings!$A$8,INDEX(Settings!$A$6:$D$15,MATCH($J38,Settings!$A$6:$A$15,0),4),0),0))</f>
        <v/>
      </c>
      <c r="BU38" s="158" t="str">
        <f ca="1">IF($A38="","",IF(OR(ISTEXT($J38),ISTEXT(#REF!)),IF($J38=Settings!$A$9,INDEX(Settings!$A$6:$D$15,MATCH($J38,Settings!$A$6:$A$15,0),4),0),0))</f>
        <v/>
      </c>
      <c r="BV38" s="158" t="str">
        <f ca="1">IF($A38="","",IF(OR(ISTEXT($J38),ISTEXT(#REF!)),IF($J38=Settings!$A$10,INDEX(Settings!$A$6:$D$15,MATCH($J38,Settings!$A$6:$A$15,0),4),0),0))</f>
        <v/>
      </c>
      <c r="BW38" s="158" t="str">
        <f ca="1">IF($A38="","",IF(OR(ISTEXT($J38),ISTEXT(#REF!)),IF($J38=Settings!$A$11,INDEX(Settings!$A$6:$D$15,MATCH($J38,Settings!$A$6:$A$15,0),4),0),0))</f>
        <v/>
      </c>
      <c r="BX38" s="158" t="str">
        <f ca="1">IF($A38="","",IF(OR(ISTEXT($J38),ISTEXT(#REF!)),IF($J38=Settings!$A$12,INDEX(Settings!$A$6:$D$15,MATCH($J38,Settings!$A$6:$A$15,0),4),0),0))</f>
        <v/>
      </c>
      <c r="BY38" s="158" t="str">
        <f ca="1">IF($A38="","",IF(OR(ISTEXT($J38),ISTEXT(#REF!)),IF($J38=Settings!$A$13,INDEX(Settings!$A$6:$D$15,MATCH($J38,Settings!$A$6:$A$15,0),4),0),0))</f>
        <v/>
      </c>
      <c r="BZ38" s="158" t="str">
        <f ca="1">IF($A38="","",IF(OR(ISTEXT($J38),ISTEXT(#REF!)),IF($J38=Settings!$A$14,INDEX(Settings!$A$6:$D$15,MATCH($J38,Settings!$A$6:$A$15,0),4),0),0))</f>
        <v/>
      </c>
      <c r="CA38" s="159" t="str">
        <f ca="1">IF($A38="","",IF(OR(ISTEXT($J38),ISTEXT(#REF!)),IF($J38=Settings!$A$15,INDEX(Settings!$A$6:$D$15,MATCH($J38,Settings!$A$6:$A$15,0),4),0),0))</f>
        <v/>
      </c>
      <c r="CB38" s="157" t="str">
        <f ca="1">IF($A38="","",IF(OR(ISTEXT($L38),ISTEXT(#REF!)),IF($L38=Settings!$A$6,INDEX(Settings!$A$6:$D$15,MATCH($L38,Settings!$A$6:$A$15,0),4),0),0))</f>
        <v/>
      </c>
      <c r="CC38" s="158" t="str">
        <f ca="1">IF($A38="","",IF(OR(ISTEXT($L38),ISTEXT(#REF!)),IF($L38=Settings!$A$7,INDEX(Settings!$A$6:$D$15,MATCH($L38,Settings!$A$6:$A$15,0),4),0),0))</f>
        <v/>
      </c>
      <c r="CD38" s="158" t="str">
        <f ca="1">IF($A38="","",IF(OR(ISTEXT($L38),ISTEXT(#REF!)),IF($L38=Settings!$A$8,INDEX(Settings!$A$6:$D$15,MATCH($L38,Settings!$A$6:$A$15,0),4),0),0))</f>
        <v/>
      </c>
      <c r="CE38" s="158" t="str">
        <f ca="1">IF($A38="","",IF(OR(ISTEXT($L38),ISTEXT(#REF!)),IF($L38=Settings!$A$9,INDEX(Settings!$A$6:$D$15,MATCH($L38,Settings!$A$6:$A$15,0),4),0),0))</f>
        <v/>
      </c>
      <c r="CF38" s="158" t="str">
        <f ca="1">IF($A38="","",IF(OR(ISTEXT($L38),ISTEXT(#REF!)),IF($L38=Settings!$A$10,INDEX(Settings!$A$6:$D$15,MATCH($L38,Settings!$A$6:$A$15,0),4),0),0))</f>
        <v/>
      </c>
      <c r="CG38" s="158" t="str">
        <f ca="1">IF($A38="","",IF(OR(ISTEXT($L38),ISTEXT(#REF!)),IF($L38=Settings!$A$11,INDEX(Settings!$A$6:$D$15,MATCH($L38,Settings!$A$6:$A$15,0),4),0),0))</f>
        <v/>
      </c>
      <c r="CH38" s="158" t="str">
        <f ca="1">IF($A38="","",IF(OR(ISTEXT($L38),ISTEXT(#REF!)),IF($L38=Settings!$A$12,INDEX(Settings!$A$6:$D$15,MATCH($L38,Settings!$A$6:$A$15,0),4),0),0))</f>
        <v/>
      </c>
      <c r="CI38" s="158" t="str">
        <f ca="1">IF($A38="","",IF(OR(ISTEXT($L38),ISTEXT(#REF!)),IF($L38=Settings!$A$13,INDEX(Settings!$A$6:$D$15,MATCH($L38,Settings!$A$6:$A$15,0),4),0),0))</f>
        <v/>
      </c>
      <c r="CJ38" s="158" t="str">
        <f ca="1">IF($A38="","",IF(OR(ISTEXT($L38),ISTEXT(#REF!)),IF($L38=Settings!$A$14,INDEX(Settings!$A$6:$D$15,MATCH($L38,Settings!$A$6:$A$15,0),4),0),0))</f>
        <v/>
      </c>
      <c r="CK38" s="159" t="str">
        <f ca="1">IF($A38="","",IF(OR(ISTEXT($L38),ISTEXT(#REF!)),IF($L38=Settings!$A$15,INDEX(Settings!$A$6:$D$15,MATCH($L38,Settings!$A$6:$A$15,0),4),0),0))</f>
        <v/>
      </c>
      <c r="CL38" s="157" t="str">
        <f ca="1">IF($A38="","",IF(OR(ISTEXT($N38),ISTEXT(#REF!)),IF($N38=Settings!$A$6,INDEX(Settings!$A$6:$D$15,MATCH($N38,Settings!$A$6:$A$15,0),4),0),0))</f>
        <v/>
      </c>
      <c r="CM38" s="158" t="str">
        <f ca="1">IF($A38="","",IF(OR(ISTEXT($N38),ISTEXT(#REF!)),IF($N38=Settings!$A$7,INDEX(Settings!$A$6:$D$15,MATCH($N38,Settings!$A$6:$A$15,0),4),0),0))</f>
        <v/>
      </c>
      <c r="CN38" s="158" t="str">
        <f ca="1">IF($A38="","",IF(OR(ISTEXT($N38),ISTEXT(#REF!)),IF($N38=Settings!$A$8,INDEX(Settings!$A$6:$D$15,MATCH($N38,Settings!$A$6:$A$15,0),4),0),0))</f>
        <v/>
      </c>
      <c r="CO38" s="158" t="str">
        <f ca="1">IF($A38="","",IF(OR(ISTEXT($N38),ISTEXT(#REF!)),IF($N38=Settings!$A$9,INDEX(Settings!$A$6:$D$15,MATCH($N38,Settings!$A$6:$A$15,0),4),0),0))</f>
        <v/>
      </c>
      <c r="CP38" s="158" t="str">
        <f ca="1">IF($A38="","",IF(OR(ISTEXT($N38),ISTEXT(#REF!)),IF($N38=Settings!$A$10,INDEX(Settings!$A$6:$D$15,MATCH($N38,Settings!$A$6:$A$15,0),4),0),0))</f>
        <v/>
      </c>
      <c r="CQ38" s="158" t="str">
        <f ca="1">IF($A38="","",IF(OR(ISTEXT($N38),ISTEXT(#REF!)),IF($N38=Settings!$A$11,INDEX(Settings!$A$6:$D$15,MATCH($N38,Settings!$A$6:$A$15,0),4),0),0))</f>
        <v/>
      </c>
      <c r="CR38" s="158" t="str">
        <f ca="1">IF($A38="","",IF(OR(ISTEXT($N38),ISTEXT(#REF!)),IF($N38=Settings!$A$12,INDEX(Settings!$A$6:$D$15,MATCH($N38,Settings!$A$6:$A$15,0),4),0),0))</f>
        <v/>
      </c>
      <c r="CS38" s="158" t="str">
        <f ca="1">IF($A38="","",IF(OR(ISTEXT($N38),ISTEXT(#REF!)),IF($N38=Settings!$A$13,INDEX(Settings!$A$6:$D$15,MATCH($N38,Settings!$A$6:$A$15,0),4),0),0))</f>
        <v/>
      </c>
      <c r="CT38" s="158" t="str">
        <f ca="1">IF($A38="","",IF(OR(ISTEXT($N38),ISTEXT(#REF!)),IF($N38=Settings!$A$14,INDEX(Settings!$A$6:$D$15,MATCH($N38,Settings!$A$6:$A$15,0),4),0),0))</f>
        <v/>
      </c>
      <c r="CU38" s="158" t="str">
        <f ca="1">IF($A38="","",IF(OR(ISTEXT($N38),ISTEXT(#REF!)),IF($N38=Settings!$A$15,INDEX(Settings!$A$6:$D$15,MATCH($N38,Settings!$A$6:$A$15,0),4),0),0))</f>
        <v/>
      </c>
      <c r="CV38" s="160">
        <f t="shared" si="16"/>
        <v>0</v>
      </c>
      <c r="CW38" s="160">
        <f t="shared" si="17"/>
        <v>0</v>
      </c>
      <c r="CX38" s="161">
        <f ca="1">(($CV38+$CW38)*1440)/60-'Employee Register'!$C38</f>
        <v>0</v>
      </c>
      <c r="CY38" s="162">
        <f ca="1">((($CW38)*1440)/60)*'Employee Register'!$E38</f>
        <v>0</v>
      </c>
      <c r="CZ38" s="163">
        <f ca="1">$CX38*'Employee Register'!$F38</f>
        <v>0</v>
      </c>
      <c r="DA38" s="164">
        <f t="shared" si="3"/>
        <v>0</v>
      </c>
      <c r="DB38" s="157">
        <f t="shared" si="5"/>
        <v>0</v>
      </c>
      <c r="DC38" s="159">
        <f ca="1">$DB38*'Employee Register'!$E38</f>
        <v>0</v>
      </c>
      <c r="DD38" s="157">
        <f t="shared" si="6"/>
        <v>0</v>
      </c>
      <c r="DE38" s="159">
        <f ca="1">$DD38*'Employee Register'!$G38</f>
        <v>0</v>
      </c>
      <c r="DF38" s="157">
        <f t="shared" si="7"/>
        <v>0</v>
      </c>
      <c r="DG38" s="159">
        <f ca="1">$DF38*'Employee Register'!$E38</f>
        <v>0</v>
      </c>
      <c r="DH38" s="157">
        <f t="shared" si="8"/>
        <v>0</v>
      </c>
      <c r="DI38" s="159">
        <f ca="1">$DH38*'Employee Register'!$E38</f>
        <v>0</v>
      </c>
      <c r="DJ38" s="157">
        <f t="shared" si="9"/>
        <v>0</v>
      </c>
      <c r="DK38" s="159">
        <f ca="1">$DJ38*'Employee Register'!$E38</f>
        <v>0</v>
      </c>
      <c r="DL38" s="157">
        <f t="shared" si="10"/>
        <v>0</v>
      </c>
      <c r="DM38" s="159">
        <f ca="1">$DL38*'Employee Register'!$E38</f>
        <v>0</v>
      </c>
      <c r="DN38" s="157">
        <f t="shared" si="11"/>
        <v>0</v>
      </c>
      <c r="DO38" s="159">
        <f ca="1">$DN38*'Employee Register'!$E38</f>
        <v>0</v>
      </c>
      <c r="DP38" s="157">
        <f t="shared" si="12"/>
        <v>0</v>
      </c>
      <c r="DQ38" s="159">
        <f ca="1">$DP38*'Employee Register'!$E38</f>
        <v>0</v>
      </c>
      <c r="DR38" s="157">
        <f t="shared" si="13"/>
        <v>0</v>
      </c>
      <c r="DS38" s="159">
        <f ca="1">$DR38*'Employee Register'!$E38</f>
        <v>0</v>
      </c>
      <c r="DT38" s="157">
        <f t="shared" si="14"/>
        <v>0</v>
      </c>
      <c r="DU38" s="159">
        <f ca="1">$DT38*'Employee Register'!$E38</f>
        <v>0</v>
      </c>
      <c r="DV38" s="165">
        <f ca="1">IF('Employee Register'!$B38=0,0,IF(OR(ISBLANK($B38),ISTEXT($B38)),0,IF(VALUE($B38)&gt;=0,1,0)))</f>
        <v>0</v>
      </c>
      <c r="DW38" s="166">
        <f ca="1">IF('Employee Register'!$B38=0,0,IF(OR(ISBLANK($D38),ISTEXT($D38)),0,IF(VALUE($D38)&gt;=0,1,0)))</f>
        <v>0</v>
      </c>
      <c r="DX38" s="166">
        <f ca="1">IF('Employee Register'!$B38=0,0,IF(OR(ISBLANK($F38),ISTEXT($F38)),0,IF(VALUE($F38)&gt;=0,1,0)))</f>
        <v>0</v>
      </c>
      <c r="DY38" s="166">
        <f ca="1">IF('Employee Register'!$B38=0,0,IF(OR(ISBLANK($H38),ISTEXT($H38)),0,IF(VALUE($H38)&gt;=0,1,0)))</f>
        <v>0</v>
      </c>
      <c r="DZ38" s="166">
        <f ca="1">IF('Employee Register'!$B38=0,0,IF(OR(ISBLANK($J38),ISTEXT($J38)),0,IF(VALUE($J38)&gt;=0,1,0)))</f>
        <v>0</v>
      </c>
      <c r="EA38" s="166">
        <f ca="1">IF('Employee Register'!$B38=0,0,IF(OR(ISBLANK($L38),ISTEXT($L38)),0,IF(VALUE($L38)&gt;=0,1,0)))</f>
        <v>0</v>
      </c>
      <c r="EB38" s="167">
        <f ca="1">IF('Employee Register'!$B38=0,0,IF(OR(ISBLANK($N38),ISTEXT($N38)),0,IF(VALUE($N38)&gt;=0,1,0)))</f>
        <v>0</v>
      </c>
    </row>
    <row r="39" spans="1:132">
      <c r="A39" s="71" t="str">
        <f ca="1">IF('Employee Register'!B39=0,"",'Employee Register'!B39)</f>
        <v/>
      </c>
      <c r="B39" s="48"/>
      <c r="C39" s="49"/>
      <c r="D39" s="48"/>
      <c r="E39" s="49"/>
      <c r="F39" s="48"/>
      <c r="G39" s="49"/>
      <c r="H39" s="48"/>
      <c r="I39" s="49"/>
      <c r="J39" s="48"/>
      <c r="K39" s="49"/>
      <c r="L39" s="107"/>
      <c r="M39" s="108"/>
      <c r="N39" s="107"/>
      <c r="O39" s="109"/>
      <c r="P39" s="100">
        <f t="shared" si="4"/>
        <v>0</v>
      </c>
      <c r="Q39" s="101">
        <f t="shared" si="15"/>
        <v>0</v>
      </c>
      <c r="R39" s="69" t="str">
        <f ca="1">IF(ISBLANK('Employee Register'!$B39),"",INDEX('Employee Register'!$A$6:$D$55,MATCH($A39,'Employee Register'!$B$6:$B$55,0),4))</f>
        <v/>
      </c>
      <c r="AC39" s="66">
        <f ca="1">ROUND(($P39*1440)/60,2)-'Employee Register'!$C39</f>
        <v>0</v>
      </c>
      <c r="AD39" s="157" t="str">
        <f ca="1">IF($A39="","",IF(OR(ISTEXT($B39),ISTEXT(#REF!)),IF($B39=Settings!$A$6,INDEX(Settings!$A$6:$D$15,MATCH($B39,Settings!$A$6:$A$15,0),4),0),0))</f>
        <v/>
      </c>
      <c r="AE39" s="158" t="str">
        <f ca="1">IF($A39="","",IF(OR(ISTEXT($B39),ISTEXT(#REF!)),IF($B39=Settings!$A$7,INDEX(Settings!$A$6:$D$15,MATCH($B39,Settings!$A$6:$A$15,0),4),0),0))</f>
        <v/>
      </c>
      <c r="AF39" s="158" t="str">
        <f ca="1">IF($A39="","",IF(OR(ISTEXT($B39),ISTEXT(#REF!)),IF($B39=Settings!$A$8,INDEX(Settings!$A$6:$D$15,MATCH($B39,Settings!$A$6:$A$15,0),4),0),0))</f>
        <v/>
      </c>
      <c r="AG39" s="158" t="str">
        <f ca="1">IF($A39="","",IF(OR(ISTEXT($B39),ISTEXT(#REF!)),IF($B39=Settings!$A$9,INDEX(Settings!$A$6:$D$15,MATCH($B39,Settings!$A$6:$A$15,0),4),0),0))</f>
        <v/>
      </c>
      <c r="AH39" s="158" t="str">
        <f ca="1">IF($A39="","",IF(OR(ISTEXT($B39),ISTEXT(#REF!)),IF($B39=Settings!$A$10,INDEX(Settings!$A$6:$D$15,MATCH($B39,Settings!$A$6:$A$15,0),4),0),0))</f>
        <v/>
      </c>
      <c r="AI39" s="158" t="str">
        <f ca="1">IF($A39="","",IF(OR(ISTEXT($B39),ISTEXT(#REF!)),IF($B39=Settings!$A$11,INDEX(Settings!$A$6:$D$15,MATCH($B39,Settings!$A$6:$A$15,0),4),0),0))</f>
        <v/>
      </c>
      <c r="AJ39" s="158" t="str">
        <f ca="1">IF($A39="","",IF(OR(ISTEXT($B39),ISTEXT(#REF!)),IF($B39=Settings!$A$12,INDEX(Settings!$A$6:$D$15,MATCH($B39,Settings!$A$6:$A$15,0),4),0),0))</f>
        <v/>
      </c>
      <c r="AK39" s="158" t="str">
        <f ca="1">IF($A39="","",IF(OR(ISTEXT($B39),ISTEXT(#REF!)),IF($B39=Settings!$A$13,INDEX(Settings!$A$6:$D$15,MATCH($B39,Settings!$A$6:$A$15,0),4),0),0))</f>
        <v/>
      </c>
      <c r="AL39" s="158" t="str">
        <f ca="1">IF($A39="","",IF(OR(ISTEXT($B39),ISTEXT(#REF!)),IF($B39=Settings!$A$14,INDEX(Settings!$A$6:$D$15,MATCH($B39,Settings!$A$6:$A$15,0),4),0),0))</f>
        <v/>
      </c>
      <c r="AM39" s="159" t="str">
        <f ca="1">IF($A39="","",IF(OR(ISTEXT($B39),ISTEXT(#REF!)),IF($B39=Settings!$A$15,INDEX(Settings!$A$6:$D$15,MATCH($B39,Settings!$A$6:$A$15,0),4),0),0))</f>
        <v/>
      </c>
      <c r="AN39" s="157" t="str">
        <f ca="1">IF($A39="","",IF(OR(ISTEXT($D39),ISTEXT(#REF!)),IF($D39=Settings!$A$6,INDEX(Settings!$A$6:$D$15,MATCH($D39,Settings!$A$6:$A$15,0),4),0),0))</f>
        <v/>
      </c>
      <c r="AO39" s="158" t="str">
        <f ca="1">IF($A39="","",IF(OR(ISTEXT($D39),ISTEXT(#REF!)),IF($D39=Settings!$A$7,INDEX(Settings!$A$6:$D$15,MATCH($D39,Settings!$A$6:$A$15,0),4),0),0))</f>
        <v/>
      </c>
      <c r="AP39" s="158" t="str">
        <f ca="1">IF($A39="","",IF(OR(ISTEXT($D39),ISTEXT(#REF!)),IF($D39=Settings!$A$8,INDEX(Settings!$A$6:$D$15,MATCH($D39,Settings!$A$6:$A$15,0),4),0),0))</f>
        <v/>
      </c>
      <c r="AQ39" s="158" t="str">
        <f ca="1">IF($A39="","",IF(OR(ISTEXT($D39),ISTEXT(#REF!)),IF($D39=Settings!$A$9,INDEX(Settings!$A$6:$D$15,MATCH($D39,Settings!$A$6:$A$15,0),4),0),0))</f>
        <v/>
      </c>
      <c r="AR39" s="158" t="str">
        <f ca="1">IF($A39="","",IF(OR(ISTEXT($D39),ISTEXT(#REF!)),IF($D39=Settings!$A$10,INDEX(Settings!$A$6:$D$15,MATCH($D39,Settings!$A$6:$A$15,0),4),0),0))</f>
        <v/>
      </c>
      <c r="AS39" s="158" t="str">
        <f ca="1">IF($A39="","",IF(OR(ISTEXT($D39),ISTEXT(#REF!)),IF($D39=Settings!$A$11,INDEX(Settings!$A$6:$D$15,MATCH($D39,Settings!$A$6:$A$15,0),4),0),0))</f>
        <v/>
      </c>
      <c r="AT39" s="158" t="str">
        <f ca="1">IF($A39="","",IF(OR(ISTEXT($D39),ISTEXT(#REF!)),IF($D39=Settings!$A$12,INDEX(Settings!$A$6:$D$15,MATCH($D39,Settings!$A$6:$A$15,0),4),0),0))</f>
        <v/>
      </c>
      <c r="AU39" s="158" t="str">
        <f ca="1">IF($A39="","",IF(OR(ISTEXT($D39),ISTEXT(#REF!)),IF($D39=Settings!$A$13,INDEX(Settings!$A$6:$D$15,MATCH($D39,Settings!$A$6:$A$15,0),4),0),0))</f>
        <v/>
      </c>
      <c r="AV39" s="158" t="str">
        <f ca="1">IF($A39="","",IF(OR(ISTEXT($D39),ISTEXT(#REF!)),IF($D39=Settings!$A$14,INDEX(Settings!$A$6:$D$15,MATCH($D39,Settings!$A$6:$A$15,0),4),0),0))</f>
        <v/>
      </c>
      <c r="AW39" s="159" t="str">
        <f ca="1">IF($A39="","",IF(OR(ISTEXT($D39),ISTEXT(#REF!)),IF($D39=Settings!$A$15,INDEX(Settings!$A$6:$D$15,MATCH($D39,Settings!$A$6:$A$15,0),4),0),0))</f>
        <v/>
      </c>
      <c r="AX39" s="157" t="str">
        <f ca="1">IF($A39="","",IF(OR(ISTEXT($F39),ISTEXT(#REF!)),IF($F39=Settings!$A$6,INDEX(Settings!$A$6:$D$15,MATCH($F39,Settings!$A$6:$A$15,0),4),0),0))</f>
        <v/>
      </c>
      <c r="AY39" s="158" t="str">
        <f ca="1">IF($A39="","",IF(OR(ISTEXT($F39),ISTEXT(#REF!)),IF($F39=Settings!$A$7,INDEX(Settings!$A$6:$D$15,MATCH($F39,Settings!$A$6:$A$15,0),4),0),0))</f>
        <v/>
      </c>
      <c r="AZ39" s="158" t="str">
        <f ca="1">IF($A39="","",IF(OR(ISTEXT($F39),ISTEXT(#REF!)),IF($F39=Settings!$A$8,INDEX(Settings!$A$6:$D$15,MATCH($F39,Settings!$A$6:$A$15,0),4),0),0))</f>
        <v/>
      </c>
      <c r="BA39" s="158" t="str">
        <f ca="1">IF($A39="","",IF(OR(ISTEXT($F39),ISTEXT(#REF!)),IF($F39=Settings!$A$9,INDEX(Settings!$A$6:$D$15,MATCH($F39,Settings!$A$6:$A$15,0),4),0),0))</f>
        <v/>
      </c>
      <c r="BB39" s="158" t="str">
        <f ca="1">IF($A39="","",IF(OR(ISTEXT($F39),ISTEXT(#REF!)),IF($F39=Settings!$A$10,INDEX(Settings!$A$6:$D$15,MATCH($F39,Settings!$A$6:$A$15,0),4),0),0))</f>
        <v/>
      </c>
      <c r="BC39" s="158" t="str">
        <f ca="1">IF($A39="","",IF(OR(ISTEXT($F39),ISTEXT(#REF!)),IF($F39=Settings!$A$11,INDEX(Settings!$A$6:$D$15,MATCH($F39,Settings!$A$6:$A$15,0),4),0),0))</f>
        <v/>
      </c>
      <c r="BD39" s="158" t="str">
        <f ca="1">IF($A39="","",IF(OR(ISTEXT($F39),ISTEXT(#REF!)),IF($F39=Settings!$A$12,INDEX(Settings!$A$6:$D$15,MATCH($F39,Settings!$A$6:$A$15,0),4),0),0))</f>
        <v/>
      </c>
      <c r="BE39" s="158" t="str">
        <f ca="1">IF($A39="","",IF(OR(ISTEXT($F39),ISTEXT(#REF!)),IF($F39=Settings!$A$13,INDEX(Settings!$A$6:$D$15,MATCH($F39,Settings!$A$6:$A$15,0),4),0),0))</f>
        <v/>
      </c>
      <c r="BF39" s="158" t="str">
        <f ca="1">IF($A39="","",IF(OR(ISTEXT($F39),ISTEXT(#REF!)),IF($F39=Settings!$A$14,INDEX(Settings!$A$6:$D$15,MATCH($F39,Settings!$A$6:$A$15,0),4),0),0))</f>
        <v/>
      </c>
      <c r="BG39" s="159" t="str">
        <f ca="1">IF($A39="","",IF(OR(ISTEXT($F39),ISTEXT(#REF!)),IF($F39=Settings!$A$15,INDEX(Settings!$A$6:$D$15,MATCH($F39,Settings!$A$6:$A$15,0),4),0),0))</f>
        <v/>
      </c>
      <c r="BH39" s="157" t="str">
        <f ca="1">IF($A39="","",IF(OR(ISTEXT($H39),ISTEXT(#REF!)),IF($H39=Settings!$A$6,INDEX(Settings!$A$6:$D$15,MATCH($H39,Settings!$A$6:$A$15,0),4),0),0))</f>
        <v/>
      </c>
      <c r="BI39" s="158" t="str">
        <f ca="1">IF($A39="","",IF(OR(ISTEXT($H39),ISTEXT(#REF!)),IF($H39=Settings!$A$7,INDEX(Settings!$A$6:$D$15,MATCH($H39,Settings!$A$6:$A$15,0),4),0),0))</f>
        <v/>
      </c>
      <c r="BJ39" s="158" t="str">
        <f ca="1">IF($A39="","",IF(OR(ISTEXT($H39),ISTEXT(#REF!)),IF($H39=Settings!$A$8,INDEX(Settings!$A$6:$D$15,MATCH($H39,Settings!$A$6:$A$15,0),4),0),0))</f>
        <v/>
      </c>
      <c r="BK39" s="158" t="str">
        <f ca="1">IF($A39="","",IF(OR(ISTEXT($H39),ISTEXT(#REF!)),IF($H39=Settings!$A$9,INDEX(Settings!$A$6:$D$15,MATCH($H39,Settings!$A$6:$A$15,0),4),0),0))</f>
        <v/>
      </c>
      <c r="BL39" s="158" t="str">
        <f ca="1">IF($A39="","",IF(OR(ISTEXT($H39),ISTEXT(#REF!)),IF($H39=Settings!$A$10,INDEX(Settings!$A$6:$D$15,MATCH($H39,Settings!$A$6:$A$15,0),4),0),0))</f>
        <v/>
      </c>
      <c r="BM39" s="158" t="str">
        <f ca="1">IF($A39="","",IF(OR(ISTEXT($H39),ISTEXT(#REF!)),IF($H39=Settings!$A$11,INDEX(Settings!$A$6:$D$15,MATCH($H39,Settings!$A$6:$A$15,0),4),0),0))</f>
        <v/>
      </c>
      <c r="BN39" s="158" t="str">
        <f ca="1">IF($A39="","",IF(OR(ISTEXT($H39),ISTEXT(#REF!)),IF($H39=Settings!$A$12,INDEX(Settings!$A$6:$D$15,MATCH($H39,Settings!$A$6:$A$15,0),4),0),0))</f>
        <v/>
      </c>
      <c r="BO39" s="158" t="str">
        <f ca="1">IF($A39="","",IF(OR(ISTEXT($H39),ISTEXT(#REF!)),IF($H39=Settings!$A$13,INDEX(Settings!$A$6:$D$15,MATCH($H39,Settings!$A$6:$A$15,0),4),0),0))</f>
        <v/>
      </c>
      <c r="BP39" s="158" t="str">
        <f ca="1">IF($A39="","",IF(OR(ISTEXT($H39),ISTEXT(#REF!)),IF($H39=Settings!$A$14,INDEX(Settings!$A$6:$D$15,MATCH($H39,Settings!$A$6:$A$15,0),4),0),0))</f>
        <v/>
      </c>
      <c r="BQ39" s="159" t="str">
        <f ca="1">IF($A39="","",IF(OR(ISTEXT($H39),ISTEXT(#REF!)),IF($H39=Settings!$A$15,INDEX(Settings!$A$6:$D$15,MATCH($H39,Settings!$A$6:$A$15,0),4),0),0))</f>
        <v/>
      </c>
      <c r="BR39" s="157" t="str">
        <f ca="1">IF($A39="","",IF(OR(ISTEXT($J39),ISTEXT(#REF!)),IF($J39=Settings!$A$6,INDEX(Settings!$A$6:$D$15,MATCH($J39,Settings!$A$6:$A$15,0),4),0),0))</f>
        <v/>
      </c>
      <c r="BS39" s="158" t="str">
        <f ca="1">IF($A39="","",IF(OR(ISTEXT($J39),ISTEXT(#REF!)),IF($J39=Settings!$A$7,INDEX(Settings!$A$6:$D$15,MATCH($J39,Settings!$A$6:$A$15,0),4),0),0))</f>
        <v/>
      </c>
      <c r="BT39" s="158" t="str">
        <f ca="1">IF($A39="","",IF(OR(ISTEXT($J39),ISTEXT(#REF!)),IF($J39=Settings!$A$8,INDEX(Settings!$A$6:$D$15,MATCH($J39,Settings!$A$6:$A$15,0),4),0),0))</f>
        <v/>
      </c>
      <c r="BU39" s="158" t="str">
        <f ca="1">IF($A39="","",IF(OR(ISTEXT($J39),ISTEXT(#REF!)),IF($J39=Settings!$A$9,INDEX(Settings!$A$6:$D$15,MATCH($J39,Settings!$A$6:$A$15,0),4),0),0))</f>
        <v/>
      </c>
      <c r="BV39" s="158" t="str">
        <f ca="1">IF($A39="","",IF(OR(ISTEXT($J39),ISTEXT(#REF!)),IF($J39=Settings!$A$10,INDEX(Settings!$A$6:$D$15,MATCH($J39,Settings!$A$6:$A$15,0),4),0),0))</f>
        <v/>
      </c>
      <c r="BW39" s="158" t="str">
        <f ca="1">IF($A39="","",IF(OR(ISTEXT($J39),ISTEXT(#REF!)),IF($J39=Settings!$A$11,INDEX(Settings!$A$6:$D$15,MATCH($J39,Settings!$A$6:$A$15,0),4),0),0))</f>
        <v/>
      </c>
      <c r="BX39" s="158" t="str">
        <f ca="1">IF($A39="","",IF(OR(ISTEXT($J39),ISTEXT(#REF!)),IF($J39=Settings!$A$12,INDEX(Settings!$A$6:$D$15,MATCH($J39,Settings!$A$6:$A$15,0),4),0),0))</f>
        <v/>
      </c>
      <c r="BY39" s="158" t="str">
        <f ca="1">IF($A39="","",IF(OR(ISTEXT($J39),ISTEXT(#REF!)),IF($J39=Settings!$A$13,INDEX(Settings!$A$6:$D$15,MATCH($J39,Settings!$A$6:$A$15,0),4),0),0))</f>
        <v/>
      </c>
      <c r="BZ39" s="158" t="str">
        <f ca="1">IF($A39="","",IF(OR(ISTEXT($J39),ISTEXT(#REF!)),IF($J39=Settings!$A$14,INDEX(Settings!$A$6:$D$15,MATCH($J39,Settings!$A$6:$A$15,0),4),0),0))</f>
        <v/>
      </c>
      <c r="CA39" s="159" t="str">
        <f ca="1">IF($A39="","",IF(OR(ISTEXT($J39),ISTEXT(#REF!)),IF($J39=Settings!$A$15,INDEX(Settings!$A$6:$D$15,MATCH($J39,Settings!$A$6:$A$15,0),4),0),0))</f>
        <v/>
      </c>
      <c r="CB39" s="157" t="str">
        <f ca="1">IF($A39="","",IF(OR(ISTEXT($L39),ISTEXT(#REF!)),IF($L39=Settings!$A$6,INDEX(Settings!$A$6:$D$15,MATCH($L39,Settings!$A$6:$A$15,0),4),0),0))</f>
        <v/>
      </c>
      <c r="CC39" s="158" t="str">
        <f ca="1">IF($A39="","",IF(OR(ISTEXT($L39),ISTEXT(#REF!)),IF($L39=Settings!$A$7,INDEX(Settings!$A$6:$D$15,MATCH($L39,Settings!$A$6:$A$15,0),4),0),0))</f>
        <v/>
      </c>
      <c r="CD39" s="158" t="str">
        <f ca="1">IF($A39="","",IF(OR(ISTEXT($L39),ISTEXT(#REF!)),IF($L39=Settings!$A$8,INDEX(Settings!$A$6:$D$15,MATCH($L39,Settings!$A$6:$A$15,0),4),0),0))</f>
        <v/>
      </c>
      <c r="CE39" s="158" t="str">
        <f ca="1">IF($A39="","",IF(OR(ISTEXT($L39),ISTEXT(#REF!)),IF($L39=Settings!$A$9,INDEX(Settings!$A$6:$D$15,MATCH($L39,Settings!$A$6:$A$15,0),4),0),0))</f>
        <v/>
      </c>
      <c r="CF39" s="158" t="str">
        <f ca="1">IF($A39="","",IF(OR(ISTEXT($L39),ISTEXT(#REF!)),IF($L39=Settings!$A$10,INDEX(Settings!$A$6:$D$15,MATCH($L39,Settings!$A$6:$A$15,0),4),0),0))</f>
        <v/>
      </c>
      <c r="CG39" s="158" t="str">
        <f ca="1">IF($A39="","",IF(OR(ISTEXT($L39),ISTEXT(#REF!)),IF($L39=Settings!$A$11,INDEX(Settings!$A$6:$D$15,MATCH($L39,Settings!$A$6:$A$15,0),4),0),0))</f>
        <v/>
      </c>
      <c r="CH39" s="158" t="str">
        <f ca="1">IF($A39="","",IF(OR(ISTEXT($L39),ISTEXT(#REF!)),IF($L39=Settings!$A$12,INDEX(Settings!$A$6:$D$15,MATCH($L39,Settings!$A$6:$A$15,0),4),0),0))</f>
        <v/>
      </c>
      <c r="CI39" s="158" t="str">
        <f ca="1">IF($A39="","",IF(OR(ISTEXT($L39),ISTEXT(#REF!)),IF($L39=Settings!$A$13,INDEX(Settings!$A$6:$D$15,MATCH($L39,Settings!$A$6:$A$15,0),4),0),0))</f>
        <v/>
      </c>
      <c r="CJ39" s="158" t="str">
        <f ca="1">IF($A39="","",IF(OR(ISTEXT($L39),ISTEXT(#REF!)),IF($L39=Settings!$A$14,INDEX(Settings!$A$6:$D$15,MATCH($L39,Settings!$A$6:$A$15,0),4),0),0))</f>
        <v/>
      </c>
      <c r="CK39" s="159" t="str">
        <f ca="1">IF($A39="","",IF(OR(ISTEXT($L39),ISTEXT(#REF!)),IF($L39=Settings!$A$15,INDEX(Settings!$A$6:$D$15,MATCH($L39,Settings!$A$6:$A$15,0),4),0),0))</f>
        <v/>
      </c>
      <c r="CL39" s="157" t="str">
        <f ca="1">IF($A39="","",IF(OR(ISTEXT($N39),ISTEXT(#REF!)),IF($N39=Settings!$A$6,INDEX(Settings!$A$6:$D$15,MATCH($N39,Settings!$A$6:$A$15,0),4),0),0))</f>
        <v/>
      </c>
      <c r="CM39" s="158" t="str">
        <f ca="1">IF($A39="","",IF(OR(ISTEXT($N39),ISTEXT(#REF!)),IF($N39=Settings!$A$7,INDEX(Settings!$A$6:$D$15,MATCH($N39,Settings!$A$6:$A$15,0),4),0),0))</f>
        <v/>
      </c>
      <c r="CN39" s="158" t="str">
        <f ca="1">IF($A39="","",IF(OR(ISTEXT($N39),ISTEXT(#REF!)),IF($N39=Settings!$A$8,INDEX(Settings!$A$6:$D$15,MATCH($N39,Settings!$A$6:$A$15,0),4),0),0))</f>
        <v/>
      </c>
      <c r="CO39" s="158" t="str">
        <f ca="1">IF($A39="","",IF(OR(ISTEXT($N39),ISTEXT(#REF!)),IF($N39=Settings!$A$9,INDEX(Settings!$A$6:$D$15,MATCH($N39,Settings!$A$6:$A$15,0),4),0),0))</f>
        <v/>
      </c>
      <c r="CP39" s="158" t="str">
        <f ca="1">IF($A39="","",IF(OR(ISTEXT($N39),ISTEXT(#REF!)),IF($N39=Settings!$A$10,INDEX(Settings!$A$6:$D$15,MATCH($N39,Settings!$A$6:$A$15,0),4),0),0))</f>
        <v/>
      </c>
      <c r="CQ39" s="158" t="str">
        <f ca="1">IF($A39="","",IF(OR(ISTEXT($N39),ISTEXT(#REF!)),IF($N39=Settings!$A$11,INDEX(Settings!$A$6:$D$15,MATCH($N39,Settings!$A$6:$A$15,0),4),0),0))</f>
        <v/>
      </c>
      <c r="CR39" s="158" t="str">
        <f ca="1">IF($A39="","",IF(OR(ISTEXT($N39),ISTEXT(#REF!)),IF($N39=Settings!$A$12,INDEX(Settings!$A$6:$D$15,MATCH($N39,Settings!$A$6:$A$15,0),4),0),0))</f>
        <v/>
      </c>
      <c r="CS39" s="158" t="str">
        <f ca="1">IF($A39="","",IF(OR(ISTEXT($N39),ISTEXT(#REF!)),IF($N39=Settings!$A$13,INDEX(Settings!$A$6:$D$15,MATCH($N39,Settings!$A$6:$A$15,0),4),0),0))</f>
        <v/>
      </c>
      <c r="CT39" s="158" t="str">
        <f ca="1">IF($A39="","",IF(OR(ISTEXT($N39),ISTEXT(#REF!)),IF($N39=Settings!$A$14,INDEX(Settings!$A$6:$D$15,MATCH($N39,Settings!$A$6:$A$15,0),4),0),0))</f>
        <v/>
      </c>
      <c r="CU39" s="158" t="str">
        <f ca="1">IF($A39="","",IF(OR(ISTEXT($N39),ISTEXT(#REF!)),IF($N39=Settings!$A$15,INDEX(Settings!$A$6:$D$15,MATCH($N39,Settings!$A$6:$A$15,0),4),0),0))</f>
        <v/>
      </c>
      <c r="CV39" s="160">
        <f t="shared" si="16"/>
        <v>0</v>
      </c>
      <c r="CW39" s="160">
        <f t="shared" si="17"/>
        <v>0</v>
      </c>
      <c r="CX39" s="161">
        <f ca="1">(($CV39+$CW39)*1440)/60-'Employee Register'!$C39</f>
        <v>0</v>
      </c>
      <c r="CY39" s="162">
        <f ca="1">((($CW39)*1440)/60)*'Employee Register'!$E39</f>
        <v>0</v>
      </c>
      <c r="CZ39" s="163">
        <f ca="1">$CX39*'Employee Register'!$F39</f>
        <v>0</v>
      </c>
      <c r="DA39" s="164">
        <f t="shared" si="3"/>
        <v>0</v>
      </c>
      <c r="DB39" s="157">
        <f t="shared" si="5"/>
        <v>0</v>
      </c>
      <c r="DC39" s="159">
        <f ca="1">$DB39*'Employee Register'!$E39</f>
        <v>0</v>
      </c>
      <c r="DD39" s="157">
        <f t="shared" si="6"/>
        <v>0</v>
      </c>
      <c r="DE39" s="159">
        <f ca="1">$DD39*'Employee Register'!$G39</f>
        <v>0</v>
      </c>
      <c r="DF39" s="157">
        <f t="shared" si="7"/>
        <v>0</v>
      </c>
      <c r="DG39" s="159">
        <f ca="1">$DF39*'Employee Register'!$E39</f>
        <v>0</v>
      </c>
      <c r="DH39" s="157">
        <f t="shared" si="8"/>
        <v>0</v>
      </c>
      <c r="DI39" s="159">
        <f ca="1">$DH39*'Employee Register'!$E39</f>
        <v>0</v>
      </c>
      <c r="DJ39" s="157">
        <f t="shared" si="9"/>
        <v>0</v>
      </c>
      <c r="DK39" s="159">
        <f ca="1">$DJ39*'Employee Register'!$E39</f>
        <v>0</v>
      </c>
      <c r="DL39" s="157">
        <f t="shared" si="10"/>
        <v>0</v>
      </c>
      <c r="DM39" s="159">
        <f ca="1">$DL39*'Employee Register'!$E39</f>
        <v>0</v>
      </c>
      <c r="DN39" s="157">
        <f t="shared" si="11"/>
        <v>0</v>
      </c>
      <c r="DO39" s="159">
        <f ca="1">$DN39*'Employee Register'!$E39</f>
        <v>0</v>
      </c>
      <c r="DP39" s="157">
        <f t="shared" si="12"/>
        <v>0</v>
      </c>
      <c r="DQ39" s="159">
        <f ca="1">$DP39*'Employee Register'!$E39</f>
        <v>0</v>
      </c>
      <c r="DR39" s="157">
        <f t="shared" si="13"/>
        <v>0</v>
      </c>
      <c r="DS39" s="159">
        <f ca="1">$DR39*'Employee Register'!$E39</f>
        <v>0</v>
      </c>
      <c r="DT39" s="157">
        <f t="shared" si="14"/>
        <v>0</v>
      </c>
      <c r="DU39" s="159">
        <f ca="1">$DT39*'Employee Register'!$E39</f>
        <v>0</v>
      </c>
      <c r="DV39" s="165">
        <f ca="1">IF('Employee Register'!$B39=0,0,IF(OR(ISBLANK($B39),ISTEXT($B39)),0,IF(VALUE($B39)&gt;=0,1,0)))</f>
        <v>0</v>
      </c>
      <c r="DW39" s="166">
        <f ca="1">IF('Employee Register'!$B39=0,0,IF(OR(ISBLANK($D39),ISTEXT($D39)),0,IF(VALUE($D39)&gt;=0,1,0)))</f>
        <v>0</v>
      </c>
      <c r="DX39" s="166">
        <f ca="1">IF('Employee Register'!$B39=0,0,IF(OR(ISBLANK($F39),ISTEXT($F39)),0,IF(VALUE($F39)&gt;=0,1,0)))</f>
        <v>0</v>
      </c>
      <c r="DY39" s="166">
        <f ca="1">IF('Employee Register'!$B39=0,0,IF(OR(ISBLANK($H39),ISTEXT($H39)),0,IF(VALUE($H39)&gt;=0,1,0)))</f>
        <v>0</v>
      </c>
      <c r="DZ39" s="166">
        <f ca="1">IF('Employee Register'!$B39=0,0,IF(OR(ISBLANK($J39),ISTEXT($J39)),0,IF(VALUE($J39)&gt;=0,1,0)))</f>
        <v>0</v>
      </c>
      <c r="EA39" s="166">
        <f ca="1">IF('Employee Register'!$B39=0,0,IF(OR(ISBLANK($L39),ISTEXT($L39)),0,IF(VALUE($L39)&gt;=0,1,0)))</f>
        <v>0</v>
      </c>
      <c r="EB39" s="167">
        <f ca="1">IF('Employee Register'!$B39=0,0,IF(OR(ISBLANK($N39),ISTEXT($N39)),0,IF(VALUE($N39)&gt;=0,1,0)))</f>
        <v>0</v>
      </c>
    </row>
    <row r="40" spans="1:132">
      <c r="A40" s="71" t="str">
        <f ca="1">IF('Employee Register'!B40=0,"",'Employee Register'!B40)</f>
        <v/>
      </c>
      <c r="B40" s="48"/>
      <c r="C40" s="49"/>
      <c r="D40" s="48"/>
      <c r="E40" s="49"/>
      <c r="F40" s="48"/>
      <c r="G40" s="49"/>
      <c r="H40" s="48"/>
      <c r="I40" s="49"/>
      <c r="J40" s="48"/>
      <c r="K40" s="49"/>
      <c r="L40" s="107"/>
      <c r="M40" s="108"/>
      <c r="N40" s="107"/>
      <c r="O40" s="109"/>
      <c r="P40" s="100">
        <f t="shared" si="4"/>
        <v>0</v>
      </c>
      <c r="Q40" s="101">
        <f t="shared" si="15"/>
        <v>0</v>
      </c>
      <c r="R40" s="69" t="str">
        <f ca="1">IF(ISBLANK('Employee Register'!$B40),"",INDEX('Employee Register'!$A$6:$D$55,MATCH($A40,'Employee Register'!$B$6:$B$55,0),4))</f>
        <v/>
      </c>
      <c r="AC40" s="66">
        <f ca="1">ROUND(($P40*1440)/60,2)-'Employee Register'!$C40</f>
        <v>0</v>
      </c>
      <c r="AD40" s="157" t="str">
        <f ca="1">IF($A40="","",IF(OR(ISTEXT($B40),ISTEXT(#REF!)),IF($B40=Settings!$A$6,INDEX(Settings!$A$6:$D$15,MATCH($B40,Settings!$A$6:$A$15,0),4),0),0))</f>
        <v/>
      </c>
      <c r="AE40" s="158" t="str">
        <f ca="1">IF($A40="","",IF(OR(ISTEXT($B40),ISTEXT(#REF!)),IF($B40=Settings!$A$7,INDEX(Settings!$A$6:$D$15,MATCH($B40,Settings!$A$6:$A$15,0),4),0),0))</f>
        <v/>
      </c>
      <c r="AF40" s="158" t="str">
        <f ca="1">IF($A40="","",IF(OR(ISTEXT($B40),ISTEXT(#REF!)),IF($B40=Settings!$A$8,INDEX(Settings!$A$6:$D$15,MATCH($B40,Settings!$A$6:$A$15,0),4),0),0))</f>
        <v/>
      </c>
      <c r="AG40" s="158" t="str">
        <f ca="1">IF($A40="","",IF(OR(ISTEXT($B40),ISTEXT(#REF!)),IF($B40=Settings!$A$9,INDEX(Settings!$A$6:$D$15,MATCH($B40,Settings!$A$6:$A$15,0),4),0),0))</f>
        <v/>
      </c>
      <c r="AH40" s="158" t="str">
        <f ca="1">IF($A40="","",IF(OR(ISTEXT($B40),ISTEXT(#REF!)),IF($B40=Settings!$A$10,INDEX(Settings!$A$6:$D$15,MATCH($B40,Settings!$A$6:$A$15,0),4),0),0))</f>
        <v/>
      </c>
      <c r="AI40" s="158" t="str">
        <f ca="1">IF($A40="","",IF(OR(ISTEXT($B40),ISTEXT(#REF!)),IF($B40=Settings!$A$11,INDEX(Settings!$A$6:$D$15,MATCH($B40,Settings!$A$6:$A$15,0),4),0),0))</f>
        <v/>
      </c>
      <c r="AJ40" s="158" t="str">
        <f ca="1">IF($A40="","",IF(OR(ISTEXT($B40),ISTEXT(#REF!)),IF($B40=Settings!$A$12,INDEX(Settings!$A$6:$D$15,MATCH($B40,Settings!$A$6:$A$15,0),4),0),0))</f>
        <v/>
      </c>
      <c r="AK40" s="158" t="str">
        <f ca="1">IF($A40="","",IF(OR(ISTEXT($B40),ISTEXT(#REF!)),IF($B40=Settings!$A$13,INDEX(Settings!$A$6:$D$15,MATCH($B40,Settings!$A$6:$A$15,0),4),0),0))</f>
        <v/>
      </c>
      <c r="AL40" s="158" t="str">
        <f ca="1">IF($A40="","",IF(OR(ISTEXT($B40),ISTEXT(#REF!)),IF($B40=Settings!$A$14,INDEX(Settings!$A$6:$D$15,MATCH($B40,Settings!$A$6:$A$15,0),4),0),0))</f>
        <v/>
      </c>
      <c r="AM40" s="159" t="str">
        <f ca="1">IF($A40="","",IF(OR(ISTEXT($B40),ISTEXT(#REF!)),IF($B40=Settings!$A$15,INDEX(Settings!$A$6:$D$15,MATCH($B40,Settings!$A$6:$A$15,0),4),0),0))</f>
        <v/>
      </c>
      <c r="AN40" s="157" t="str">
        <f ca="1">IF($A40="","",IF(OR(ISTEXT($D40),ISTEXT(#REF!)),IF($D40=Settings!$A$6,INDEX(Settings!$A$6:$D$15,MATCH($D40,Settings!$A$6:$A$15,0),4),0),0))</f>
        <v/>
      </c>
      <c r="AO40" s="158" t="str">
        <f ca="1">IF($A40="","",IF(OR(ISTEXT($D40),ISTEXT(#REF!)),IF($D40=Settings!$A$7,INDEX(Settings!$A$6:$D$15,MATCH($D40,Settings!$A$6:$A$15,0),4),0),0))</f>
        <v/>
      </c>
      <c r="AP40" s="158" t="str">
        <f ca="1">IF($A40="","",IF(OR(ISTEXT($D40),ISTEXT(#REF!)),IF($D40=Settings!$A$8,INDEX(Settings!$A$6:$D$15,MATCH($D40,Settings!$A$6:$A$15,0),4),0),0))</f>
        <v/>
      </c>
      <c r="AQ40" s="158" t="str">
        <f ca="1">IF($A40="","",IF(OR(ISTEXT($D40),ISTEXT(#REF!)),IF($D40=Settings!$A$9,INDEX(Settings!$A$6:$D$15,MATCH($D40,Settings!$A$6:$A$15,0),4),0),0))</f>
        <v/>
      </c>
      <c r="AR40" s="158" t="str">
        <f ca="1">IF($A40="","",IF(OR(ISTEXT($D40),ISTEXT(#REF!)),IF($D40=Settings!$A$10,INDEX(Settings!$A$6:$D$15,MATCH($D40,Settings!$A$6:$A$15,0),4),0),0))</f>
        <v/>
      </c>
      <c r="AS40" s="158" t="str">
        <f ca="1">IF($A40="","",IF(OR(ISTEXT($D40),ISTEXT(#REF!)),IF($D40=Settings!$A$11,INDEX(Settings!$A$6:$D$15,MATCH($D40,Settings!$A$6:$A$15,0),4),0),0))</f>
        <v/>
      </c>
      <c r="AT40" s="158" t="str">
        <f ca="1">IF($A40="","",IF(OR(ISTEXT($D40),ISTEXT(#REF!)),IF($D40=Settings!$A$12,INDEX(Settings!$A$6:$D$15,MATCH($D40,Settings!$A$6:$A$15,0),4),0),0))</f>
        <v/>
      </c>
      <c r="AU40" s="158" t="str">
        <f ca="1">IF($A40="","",IF(OR(ISTEXT($D40),ISTEXT(#REF!)),IF($D40=Settings!$A$13,INDEX(Settings!$A$6:$D$15,MATCH($D40,Settings!$A$6:$A$15,0),4),0),0))</f>
        <v/>
      </c>
      <c r="AV40" s="158" t="str">
        <f ca="1">IF($A40="","",IF(OR(ISTEXT($D40),ISTEXT(#REF!)),IF($D40=Settings!$A$14,INDEX(Settings!$A$6:$D$15,MATCH($D40,Settings!$A$6:$A$15,0),4),0),0))</f>
        <v/>
      </c>
      <c r="AW40" s="159" t="str">
        <f ca="1">IF($A40="","",IF(OR(ISTEXT($D40),ISTEXT(#REF!)),IF($D40=Settings!$A$15,INDEX(Settings!$A$6:$D$15,MATCH($D40,Settings!$A$6:$A$15,0),4),0),0))</f>
        <v/>
      </c>
      <c r="AX40" s="157" t="str">
        <f ca="1">IF($A40="","",IF(OR(ISTEXT($F40),ISTEXT(#REF!)),IF($F40=Settings!$A$6,INDEX(Settings!$A$6:$D$15,MATCH($F40,Settings!$A$6:$A$15,0),4),0),0))</f>
        <v/>
      </c>
      <c r="AY40" s="158" t="str">
        <f ca="1">IF($A40="","",IF(OR(ISTEXT($F40),ISTEXT(#REF!)),IF($F40=Settings!$A$7,INDEX(Settings!$A$6:$D$15,MATCH($F40,Settings!$A$6:$A$15,0),4),0),0))</f>
        <v/>
      </c>
      <c r="AZ40" s="158" t="str">
        <f ca="1">IF($A40="","",IF(OR(ISTEXT($F40),ISTEXT(#REF!)),IF($F40=Settings!$A$8,INDEX(Settings!$A$6:$D$15,MATCH($F40,Settings!$A$6:$A$15,0),4),0),0))</f>
        <v/>
      </c>
      <c r="BA40" s="158" t="str">
        <f ca="1">IF($A40="","",IF(OR(ISTEXT($F40),ISTEXT(#REF!)),IF($F40=Settings!$A$9,INDEX(Settings!$A$6:$D$15,MATCH($F40,Settings!$A$6:$A$15,0),4),0),0))</f>
        <v/>
      </c>
      <c r="BB40" s="158" t="str">
        <f ca="1">IF($A40="","",IF(OR(ISTEXT($F40),ISTEXT(#REF!)),IF($F40=Settings!$A$10,INDEX(Settings!$A$6:$D$15,MATCH($F40,Settings!$A$6:$A$15,0),4),0),0))</f>
        <v/>
      </c>
      <c r="BC40" s="158" t="str">
        <f ca="1">IF($A40="","",IF(OR(ISTEXT($F40),ISTEXT(#REF!)),IF($F40=Settings!$A$11,INDEX(Settings!$A$6:$D$15,MATCH($F40,Settings!$A$6:$A$15,0),4),0),0))</f>
        <v/>
      </c>
      <c r="BD40" s="158" t="str">
        <f ca="1">IF($A40="","",IF(OR(ISTEXT($F40),ISTEXT(#REF!)),IF($F40=Settings!$A$12,INDEX(Settings!$A$6:$D$15,MATCH($F40,Settings!$A$6:$A$15,0),4),0),0))</f>
        <v/>
      </c>
      <c r="BE40" s="158" t="str">
        <f ca="1">IF($A40="","",IF(OR(ISTEXT($F40),ISTEXT(#REF!)),IF($F40=Settings!$A$13,INDEX(Settings!$A$6:$D$15,MATCH($F40,Settings!$A$6:$A$15,0),4),0),0))</f>
        <v/>
      </c>
      <c r="BF40" s="158" t="str">
        <f ca="1">IF($A40="","",IF(OR(ISTEXT($F40),ISTEXT(#REF!)),IF($F40=Settings!$A$14,INDEX(Settings!$A$6:$D$15,MATCH($F40,Settings!$A$6:$A$15,0),4),0),0))</f>
        <v/>
      </c>
      <c r="BG40" s="159" t="str">
        <f ca="1">IF($A40="","",IF(OR(ISTEXT($F40),ISTEXT(#REF!)),IF($F40=Settings!$A$15,INDEX(Settings!$A$6:$D$15,MATCH($F40,Settings!$A$6:$A$15,0),4),0),0))</f>
        <v/>
      </c>
      <c r="BH40" s="157" t="str">
        <f ca="1">IF($A40="","",IF(OR(ISTEXT($H40),ISTEXT(#REF!)),IF($H40=Settings!$A$6,INDEX(Settings!$A$6:$D$15,MATCH($H40,Settings!$A$6:$A$15,0),4),0),0))</f>
        <v/>
      </c>
      <c r="BI40" s="158" t="str">
        <f ca="1">IF($A40="","",IF(OR(ISTEXT($H40),ISTEXT(#REF!)),IF($H40=Settings!$A$7,INDEX(Settings!$A$6:$D$15,MATCH($H40,Settings!$A$6:$A$15,0),4),0),0))</f>
        <v/>
      </c>
      <c r="BJ40" s="158" t="str">
        <f ca="1">IF($A40="","",IF(OR(ISTEXT($H40),ISTEXT(#REF!)),IF($H40=Settings!$A$8,INDEX(Settings!$A$6:$D$15,MATCH($H40,Settings!$A$6:$A$15,0),4),0),0))</f>
        <v/>
      </c>
      <c r="BK40" s="158" t="str">
        <f ca="1">IF($A40="","",IF(OR(ISTEXT($H40),ISTEXT(#REF!)),IF($H40=Settings!$A$9,INDEX(Settings!$A$6:$D$15,MATCH($H40,Settings!$A$6:$A$15,0),4),0),0))</f>
        <v/>
      </c>
      <c r="BL40" s="158" t="str">
        <f ca="1">IF($A40="","",IF(OR(ISTEXT($H40),ISTEXT(#REF!)),IF($H40=Settings!$A$10,INDEX(Settings!$A$6:$D$15,MATCH($H40,Settings!$A$6:$A$15,0),4),0),0))</f>
        <v/>
      </c>
      <c r="BM40" s="158" t="str">
        <f ca="1">IF($A40="","",IF(OR(ISTEXT($H40),ISTEXT(#REF!)),IF($H40=Settings!$A$11,INDEX(Settings!$A$6:$D$15,MATCH($H40,Settings!$A$6:$A$15,0),4),0),0))</f>
        <v/>
      </c>
      <c r="BN40" s="158" t="str">
        <f ca="1">IF($A40="","",IF(OR(ISTEXT($H40),ISTEXT(#REF!)),IF($H40=Settings!$A$12,INDEX(Settings!$A$6:$D$15,MATCH($H40,Settings!$A$6:$A$15,0),4),0),0))</f>
        <v/>
      </c>
      <c r="BO40" s="158" t="str">
        <f ca="1">IF($A40="","",IF(OR(ISTEXT($H40),ISTEXT(#REF!)),IF($H40=Settings!$A$13,INDEX(Settings!$A$6:$D$15,MATCH($H40,Settings!$A$6:$A$15,0),4),0),0))</f>
        <v/>
      </c>
      <c r="BP40" s="158" t="str">
        <f ca="1">IF($A40="","",IF(OR(ISTEXT($H40),ISTEXT(#REF!)),IF($H40=Settings!$A$14,INDEX(Settings!$A$6:$D$15,MATCH($H40,Settings!$A$6:$A$15,0),4),0),0))</f>
        <v/>
      </c>
      <c r="BQ40" s="159" t="str">
        <f ca="1">IF($A40="","",IF(OR(ISTEXT($H40),ISTEXT(#REF!)),IF($H40=Settings!$A$15,INDEX(Settings!$A$6:$D$15,MATCH($H40,Settings!$A$6:$A$15,0),4),0),0))</f>
        <v/>
      </c>
      <c r="BR40" s="157" t="str">
        <f ca="1">IF($A40="","",IF(OR(ISTEXT($J40),ISTEXT(#REF!)),IF($J40=Settings!$A$6,INDEX(Settings!$A$6:$D$15,MATCH($J40,Settings!$A$6:$A$15,0),4),0),0))</f>
        <v/>
      </c>
      <c r="BS40" s="158" t="str">
        <f ca="1">IF($A40="","",IF(OR(ISTEXT($J40),ISTEXT(#REF!)),IF($J40=Settings!$A$7,INDEX(Settings!$A$6:$D$15,MATCH($J40,Settings!$A$6:$A$15,0),4),0),0))</f>
        <v/>
      </c>
      <c r="BT40" s="158" t="str">
        <f ca="1">IF($A40="","",IF(OR(ISTEXT($J40),ISTEXT(#REF!)),IF($J40=Settings!$A$8,INDEX(Settings!$A$6:$D$15,MATCH($J40,Settings!$A$6:$A$15,0),4),0),0))</f>
        <v/>
      </c>
      <c r="BU40" s="158" t="str">
        <f ca="1">IF($A40="","",IF(OR(ISTEXT($J40),ISTEXT(#REF!)),IF($J40=Settings!$A$9,INDEX(Settings!$A$6:$D$15,MATCH($J40,Settings!$A$6:$A$15,0),4),0),0))</f>
        <v/>
      </c>
      <c r="BV40" s="158" t="str">
        <f ca="1">IF($A40="","",IF(OR(ISTEXT($J40),ISTEXT(#REF!)),IF($J40=Settings!$A$10,INDEX(Settings!$A$6:$D$15,MATCH($J40,Settings!$A$6:$A$15,0),4),0),0))</f>
        <v/>
      </c>
      <c r="BW40" s="158" t="str">
        <f ca="1">IF($A40="","",IF(OR(ISTEXT($J40),ISTEXT(#REF!)),IF($J40=Settings!$A$11,INDEX(Settings!$A$6:$D$15,MATCH($J40,Settings!$A$6:$A$15,0),4),0),0))</f>
        <v/>
      </c>
      <c r="BX40" s="158" t="str">
        <f ca="1">IF($A40="","",IF(OR(ISTEXT($J40),ISTEXT(#REF!)),IF($J40=Settings!$A$12,INDEX(Settings!$A$6:$D$15,MATCH($J40,Settings!$A$6:$A$15,0),4),0),0))</f>
        <v/>
      </c>
      <c r="BY40" s="158" t="str">
        <f ca="1">IF($A40="","",IF(OR(ISTEXT($J40),ISTEXT(#REF!)),IF($J40=Settings!$A$13,INDEX(Settings!$A$6:$D$15,MATCH($J40,Settings!$A$6:$A$15,0),4),0),0))</f>
        <v/>
      </c>
      <c r="BZ40" s="158" t="str">
        <f ca="1">IF($A40="","",IF(OR(ISTEXT($J40),ISTEXT(#REF!)),IF($J40=Settings!$A$14,INDEX(Settings!$A$6:$D$15,MATCH($J40,Settings!$A$6:$A$15,0),4),0),0))</f>
        <v/>
      </c>
      <c r="CA40" s="159" t="str">
        <f ca="1">IF($A40="","",IF(OR(ISTEXT($J40),ISTEXT(#REF!)),IF($J40=Settings!$A$15,INDEX(Settings!$A$6:$D$15,MATCH($J40,Settings!$A$6:$A$15,0),4),0),0))</f>
        <v/>
      </c>
      <c r="CB40" s="157" t="str">
        <f ca="1">IF($A40="","",IF(OR(ISTEXT($L40),ISTEXT(#REF!)),IF($L40=Settings!$A$6,INDEX(Settings!$A$6:$D$15,MATCH($L40,Settings!$A$6:$A$15,0),4),0),0))</f>
        <v/>
      </c>
      <c r="CC40" s="158" t="str">
        <f ca="1">IF($A40="","",IF(OR(ISTEXT($L40),ISTEXT(#REF!)),IF($L40=Settings!$A$7,INDEX(Settings!$A$6:$D$15,MATCH($L40,Settings!$A$6:$A$15,0),4),0),0))</f>
        <v/>
      </c>
      <c r="CD40" s="158" t="str">
        <f ca="1">IF($A40="","",IF(OR(ISTEXT($L40),ISTEXT(#REF!)),IF($L40=Settings!$A$8,INDEX(Settings!$A$6:$D$15,MATCH($L40,Settings!$A$6:$A$15,0),4),0),0))</f>
        <v/>
      </c>
      <c r="CE40" s="158" t="str">
        <f ca="1">IF($A40="","",IF(OR(ISTEXT($L40),ISTEXT(#REF!)),IF($L40=Settings!$A$9,INDEX(Settings!$A$6:$D$15,MATCH($L40,Settings!$A$6:$A$15,0),4),0),0))</f>
        <v/>
      </c>
      <c r="CF40" s="158" t="str">
        <f ca="1">IF($A40="","",IF(OR(ISTEXT($L40),ISTEXT(#REF!)),IF($L40=Settings!$A$10,INDEX(Settings!$A$6:$D$15,MATCH($L40,Settings!$A$6:$A$15,0),4),0),0))</f>
        <v/>
      </c>
      <c r="CG40" s="158" t="str">
        <f ca="1">IF($A40="","",IF(OR(ISTEXT($L40),ISTEXT(#REF!)),IF($L40=Settings!$A$11,INDEX(Settings!$A$6:$D$15,MATCH($L40,Settings!$A$6:$A$15,0),4),0),0))</f>
        <v/>
      </c>
      <c r="CH40" s="158" t="str">
        <f ca="1">IF($A40="","",IF(OR(ISTEXT($L40),ISTEXT(#REF!)),IF($L40=Settings!$A$12,INDEX(Settings!$A$6:$D$15,MATCH($L40,Settings!$A$6:$A$15,0),4),0),0))</f>
        <v/>
      </c>
      <c r="CI40" s="158" t="str">
        <f ca="1">IF($A40="","",IF(OR(ISTEXT($L40),ISTEXT(#REF!)),IF($L40=Settings!$A$13,INDEX(Settings!$A$6:$D$15,MATCH($L40,Settings!$A$6:$A$15,0),4),0),0))</f>
        <v/>
      </c>
      <c r="CJ40" s="158" t="str">
        <f ca="1">IF($A40="","",IF(OR(ISTEXT($L40),ISTEXT(#REF!)),IF($L40=Settings!$A$14,INDEX(Settings!$A$6:$D$15,MATCH($L40,Settings!$A$6:$A$15,0),4),0),0))</f>
        <v/>
      </c>
      <c r="CK40" s="159" t="str">
        <f ca="1">IF($A40="","",IF(OR(ISTEXT($L40),ISTEXT(#REF!)),IF($L40=Settings!$A$15,INDEX(Settings!$A$6:$D$15,MATCH($L40,Settings!$A$6:$A$15,0),4),0),0))</f>
        <v/>
      </c>
      <c r="CL40" s="157" t="str">
        <f ca="1">IF($A40="","",IF(OR(ISTEXT($N40),ISTEXT(#REF!)),IF($N40=Settings!$A$6,INDEX(Settings!$A$6:$D$15,MATCH($N40,Settings!$A$6:$A$15,0),4),0),0))</f>
        <v/>
      </c>
      <c r="CM40" s="158" t="str">
        <f ca="1">IF($A40="","",IF(OR(ISTEXT($N40),ISTEXT(#REF!)),IF($N40=Settings!$A$7,INDEX(Settings!$A$6:$D$15,MATCH($N40,Settings!$A$6:$A$15,0),4),0),0))</f>
        <v/>
      </c>
      <c r="CN40" s="158" t="str">
        <f ca="1">IF($A40="","",IF(OR(ISTEXT($N40),ISTEXT(#REF!)),IF($N40=Settings!$A$8,INDEX(Settings!$A$6:$D$15,MATCH($N40,Settings!$A$6:$A$15,0),4),0),0))</f>
        <v/>
      </c>
      <c r="CO40" s="158" t="str">
        <f ca="1">IF($A40="","",IF(OR(ISTEXT($N40),ISTEXT(#REF!)),IF($N40=Settings!$A$9,INDEX(Settings!$A$6:$D$15,MATCH($N40,Settings!$A$6:$A$15,0),4),0),0))</f>
        <v/>
      </c>
      <c r="CP40" s="158" t="str">
        <f ca="1">IF($A40="","",IF(OR(ISTEXT($N40),ISTEXT(#REF!)),IF($N40=Settings!$A$10,INDEX(Settings!$A$6:$D$15,MATCH($N40,Settings!$A$6:$A$15,0),4),0),0))</f>
        <v/>
      </c>
      <c r="CQ40" s="158" t="str">
        <f ca="1">IF($A40="","",IF(OR(ISTEXT($N40),ISTEXT(#REF!)),IF($N40=Settings!$A$11,INDEX(Settings!$A$6:$D$15,MATCH($N40,Settings!$A$6:$A$15,0),4),0),0))</f>
        <v/>
      </c>
      <c r="CR40" s="158" t="str">
        <f ca="1">IF($A40="","",IF(OR(ISTEXT($N40),ISTEXT(#REF!)),IF($N40=Settings!$A$12,INDEX(Settings!$A$6:$D$15,MATCH($N40,Settings!$A$6:$A$15,0),4),0),0))</f>
        <v/>
      </c>
      <c r="CS40" s="158" t="str">
        <f ca="1">IF($A40="","",IF(OR(ISTEXT($N40),ISTEXT(#REF!)),IF($N40=Settings!$A$13,INDEX(Settings!$A$6:$D$15,MATCH($N40,Settings!$A$6:$A$15,0),4),0),0))</f>
        <v/>
      </c>
      <c r="CT40" s="158" t="str">
        <f ca="1">IF($A40="","",IF(OR(ISTEXT($N40),ISTEXT(#REF!)),IF($N40=Settings!$A$14,INDEX(Settings!$A$6:$D$15,MATCH($N40,Settings!$A$6:$A$15,0),4),0),0))</f>
        <v/>
      </c>
      <c r="CU40" s="158" t="str">
        <f ca="1">IF($A40="","",IF(OR(ISTEXT($N40),ISTEXT(#REF!)),IF($N40=Settings!$A$15,INDEX(Settings!$A$6:$D$15,MATCH($N40,Settings!$A$6:$A$15,0),4),0),0))</f>
        <v/>
      </c>
      <c r="CV40" s="160">
        <f t="shared" si="16"/>
        <v>0</v>
      </c>
      <c r="CW40" s="160">
        <f t="shared" si="17"/>
        <v>0</v>
      </c>
      <c r="CX40" s="161">
        <f ca="1">(($CV40+$CW40)*1440)/60-'Employee Register'!$C40</f>
        <v>0</v>
      </c>
      <c r="CY40" s="162">
        <f ca="1">((($CW40)*1440)/60)*'Employee Register'!$E40</f>
        <v>0</v>
      </c>
      <c r="CZ40" s="163">
        <f ca="1">$CX40*'Employee Register'!$F40</f>
        <v>0</v>
      </c>
      <c r="DA40" s="164">
        <f t="shared" si="3"/>
        <v>0</v>
      </c>
      <c r="DB40" s="157">
        <f t="shared" si="5"/>
        <v>0</v>
      </c>
      <c r="DC40" s="159">
        <f ca="1">$DB40*'Employee Register'!$E40</f>
        <v>0</v>
      </c>
      <c r="DD40" s="157">
        <f t="shared" si="6"/>
        <v>0</v>
      </c>
      <c r="DE40" s="159">
        <f ca="1">$DD40*'Employee Register'!$G40</f>
        <v>0</v>
      </c>
      <c r="DF40" s="157">
        <f t="shared" si="7"/>
        <v>0</v>
      </c>
      <c r="DG40" s="159">
        <f ca="1">$DF40*'Employee Register'!$E40</f>
        <v>0</v>
      </c>
      <c r="DH40" s="157">
        <f t="shared" si="8"/>
        <v>0</v>
      </c>
      <c r="DI40" s="159">
        <f ca="1">$DH40*'Employee Register'!$E40</f>
        <v>0</v>
      </c>
      <c r="DJ40" s="157">
        <f t="shared" si="9"/>
        <v>0</v>
      </c>
      <c r="DK40" s="159">
        <f ca="1">$DJ40*'Employee Register'!$E40</f>
        <v>0</v>
      </c>
      <c r="DL40" s="157">
        <f t="shared" si="10"/>
        <v>0</v>
      </c>
      <c r="DM40" s="159">
        <f ca="1">$DL40*'Employee Register'!$E40</f>
        <v>0</v>
      </c>
      <c r="DN40" s="157">
        <f t="shared" si="11"/>
        <v>0</v>
      </c>
      <c r="DO40" s="159">
        <f ca="1">$DN40*'Employee Register'!$E40</f>
        <v>0</v>
      </c>
      <c r="DP40" s="157">
        <f t="shared" si="12"/>
        <v>0</v>
      </c>
      <c r="DQ40" s="159">
        <f ca="1">$DP40*'Employee Register'!$E40</f>
        <v>0</v>
      </c>
      <c r="DR40" s="157">
        <f t="shared" si="13"/>
        <v>0</v>
      </c>
      <c r="DS40" s="159">
        <f ca="1">$DR40*'Employee Register'!$E40</f>
        <v>0</v>
      </c>
      <c r="DT40" s="157">
        <f t="shared" si="14"/>
        <v>0</v>
      </c>
      <c r="DU40" s="159">
        <f ca="1">$DT40*'Employee Register'!$E40</f>
        <v>0</v>
      </c>
      <c r="DV40" s="165">
        <f ca="1">IF('Employee Register'!$B40=0,0,IF(OR(ISBLANK($B40),ISTEXT($B40)),0,IF(VALUE($B40)&gt;=0,1,0)))</f>
        <v>0</v>
      </c>
      <c r="DW40" s="166">
        <f ca="1">IF('Employee Register'!$B40=0,0,IF(OR(ISBLANK($D40),ISTEXT($D40)),0,IF(VALUE($D40)&gt;=0,1,0)))</f>
        <v>0</v>
      </c>
      <c r="DX40" s="166">
        <f ca="1">IF('Employee Register'!$B40=0,0,IF(OR(ISBLANK($F40),ISTEXT($F40)),0,IF(VALUE($F40)&gt;=0,1,0)))</f>
        <v>0</v>
      </c>
      <c r="DY40" s="166">
        <f ca="1">IF('Employee Register'!$B40=0,0,IF(OR(ISBLANK($H40),ISTEXT($H40)),0,IF(VALUE($H40)&gt;=0,1,0)))</f>
        <v>0</v>
      </c>
      <c r="DZ40" s="166">
        <f ca="1">IF('Employee Register'!$B40=0,0,IF(OR(ISBLANK($J40),ISTEXT($J40)),0,IF(VALUE($J40)&gt;=0,1,0)))</f>
        <v>0</v>
      </c>
      <c r="EA40" s="166">
        <f ca="1">IF('Employee Register'!$B40=0,0,IF(OR(ISBLANK($L40),ISTEXT($L40)),0,IF(VALUE($L40)&gt;=0,1,0)))</f>
        <v>0</v>
      </c>
      <c r="EB40" s="167">
        <f ca="1">IF('Employee Register'!$B40=0,0,IF(OR(ISBLANK($N40),ISTEXT($N40)),0,IF(VALUE($N40)&gt;=0,1,0)))</f>
        <v>0</v>
      </c>
    </row>
    <row r="41" spans="1:132">
      <c r="A41" s="71" t="str">
        <f ca="1">IF('Employee Register'!B41=0,"",'Employee Register'!B41)</f>
        <v/>
      </c>
      <c r="B41" s="48"/>
      <c r="C41" s="49"/>
      <c r="D41" s="48"/>
      <c r="E41" s="49"/>
      <c r="F41" s="48"/>
      <c r="G41" s="49"/>
      <c r="H41" s="48"/>
      <c r="I41" s="49"/>
      <c r="J41" s="48"/>
      <c r="K41" s="49"/>
      <c r="L41" s="107"/>
      <c r="M41" s="108"/>
      <c r="N41" s="107"/>
      <c r="O41" s="109"/>
      <c r="P41" s="100">
        <f t="shared" si="4"/>
        <v>0</v>
      </c>
      <c r="Q41" s="101">
        <f t="shared" si="15"/>
        <v>0</v>
      </c>
      <c r="R41" s="69" t="str">
        <f ca="1">IF(ISBLANK('Employee Register'!$B41),"",INDEX('Employee Register'!$A$6:$D$55,MATCH($A41,'Employee Register'!$B$6:$B$55,0),4))</f>
        <v/>
      </c>
      <c r="AC41" s="66">
        <f ca="1">ROUND(($P41*1440)/60,2)-'Employee Register'!$C41</f>
        <v>0</v>
      </c>
      <c r="AD41" s="157" t="str">
        <f ca="1">IF($A41="","",IF(OR(ISTEXT($B41),ISTEXT(#REF!)),IF($B41=Settings!$A$6,INDEX(Settings!$A$6:$D$15,MATCH($B41,Settings!$A$6:$A$15,0),4),0),0))</f>
        <v/>
      </c>
      <c r="AE41" s="158" t="str">
        <f ca="1">IF($A41="","",IF(OR(ISTEXT($B41),ISTEXT(#REF!)),IF($B41=Settings!$A$7,INDEX(Settings!$A$6:$D$15,MATCH($B41,Settings!$A$6:$A$15,0),4),0),0))</f>
        <v/>
      </c>
      <c r="AF41" s="158" t="str">
        <f ca="1">IF($A41="","",IF(OR(ISTEXT($B41),ISTEXT(#REF!)),IF($B41=Settings!$A$8,INDEX(Settings!$A$6:$D$15,MATCH($B41,Settings!$A$6:$A$15,0),4),0),0))</f>
        <v/>
      </c>
      <c r="AG41" s="158" t="str">
        <f ca="1">IF($A41="","",IF(OR(ISTEXT($B41),ISTEXT(#REF!)),IF($B41=Settings!$A$9,INDEX(Settings!$A$6:$D$15,MATCH($B41,Settings!$A$6:$A$15,0),4),0),0))</f>
        <v/>
      </c>
      <c r="AH41" s="158" t="str">
        <f ca="1">IF($A41="","",IF(OR(ISTEXT($B41),ISTEXT(#REF!)),IF($B41=Settings!$A$10,INDEX(Settings!$A$6:$D$15,MATCH($B41,Settings!$A$6:$A$15,0),4),0),0))</f>
        <v/>
      </c>
      <c r="AI41" s="158" t="str">
        <f ca="1">IF($A41="","",IF(OR(ISTEXT($B41),ISTEXT(#REF!)),IF($B41=Settings!$A$11,INDEX(Settings!$A$6:$D$15,MATCH($B41,Settings!$A$6:$A$15,0),4),0),0))</f>
        <v/>
      </c>
      <c r="AJ41" s="158" t="str">
        <f ca="1">IF($A41="","",IF(OR(ISTEXT($B41),ISTEXT(#REF!)),IF($B41=Settings!$A$12,INDEX(Settings!$A$6:$D$15,MATCH($B41,Settings!$A$6:$A$15,0),4),0),0))</f>
        <v/>
      </c>
      <c r="AK41" s="158" t="str">
        <f ca="1">IF($A41="","",IF(OR(ISTEXT($B41),ISTEXT(#REF!)),IF($B41=Settings!$A$13,INDEX(Settings!$A$6:$D$15,MATCH($B41,Settings!$A$6:$A$15,0),4),0),0))</f>
        <v/>
      </c>
      <c r="AL41" s="158" t="str">
        <f ca="1">IF($A41="","",IF(OR(ISTEXT($B41),ISTEXT(#REF!)),IF($B41=Settings!$A$14,INDEX(Settings!$A$6:$D$15,MATCH($B41,Settings!$A$6:$A$15,0),4),0),0))</f>
        <v/>
      </c>
      <c r="AM41" s="159" t="str">
        <f ca="1">IF($A41="","",IF(OR(ISTEXT($B41),ISTEXT(#REF!)),IF($B41=Settings!$A$15,INDEX(Settings!$A$6:$D$15,MATCH($B41,Settings!$A$6:$A$15,0),4),0),0))</f>
        <v/>
      </c>
      <c r="AN41" s="157" t="str">
        <f ca="1">IF($A41="","",IF(OR(ISTEXT($D41),ISTEXT(#REF!)),IF($D41=Settings!$A$6,INDEX(Settings!$A$6:$D$15,MATCH($D41,Settings!$A$6:$A$15,0),4),0),0))</f>
        <v/>
      </c>
      <c r="AO41" s="158" t="str">
        <f ca="1">IF($A41="","",IF(OR(ISTEXT($D41),ISTEXT(#REF!)),IF($D41=Settings!$A$7,INDEX(Settings!$A$6:$D$15,MATCH($D41,Settings!$A$6:$A$15,0),4),0),0))</f>
        <v/>
      </c>
      <c r="AP41" s="158" t="str">
        <f ca="1">IF($A41="","",IF(OR(ISTEXT($D41),ISTEXT(#REF!)),IF($D41=Settings!$A$8,INDEX(Settings!$A$6:$D$15,MATCH($D41,Settings!$A$6:$A$15,0),4),0),0))</f>
        <v/>
      </c>
      <c r="AQ41" s="158" t="str">
        <f ca="1">IF($A41="","",IF(OR(ISTEXT($D41),ISTEXT(#REF!)),IF($D41=Settings!$A$9,INDEX(Settings!$A$6:$D$15,MATCH($D41,Settings!$A$6:$A$15,0),4),0),0))</f>
        <v/>
      </c>
      <c r="AR41" s="158" t="str">
        <f ca="1">IF($A41="","",IF(OR(ISTEXT($D41),ISTEXT(#REF!)),IF($D41=Settings!$A$10,INDEX(Settings!$A$6:$D$15,MATCH($D41,Settings!$A$6:$A$15,0),4),0),0))</f>
        <v/>
      </c>
      <c r="AS41" s="158" t="str">
        <f ca="1">IF($A41="","",IF(OR(ISTEXT($D41),ISTEXT(#REF!)),IF($D41=Settings!$A$11,INDEX(Settings!$A$6:$D$15,MATCH($D41,Settings!$A$6:$A$15,0),4),0),0))</f>
        <v/>
      </c>
      <c r="AT41" s="158" t="str">
        <f ca="1">IF($A41="","",IF(OR(ISTEXT($D41),ISTEXT(#REF!)),IF($D41=Settings!$A$12,INDEX(Settings!$A$6:$D$15,MATCH($D41,Settings!$A$6:$A$15,0),4),0),0))</f>
        <v/>
      </c>
      <c r="AU41" s="158" t="str">
        <f ca="1">IF($A41="","",IF(OR(ISTEXT($D41),ISTEXT(#REF!)),IF($D41=Settings!$A$13,INDEX(Settings!$A$6:$D$15,MATCH($D41,Settings!$A$6:$A$15,0),4),0),0))</f>
        <v/>
      </c>
      <c r="AV41" s="158" t="str">
        <f ca="1">IF($A41="","",IF(OR(ISTEXT($D41),ISTEXT(#REF!)),IF($D41=Settings!$A$14,INDEX(Settings!$A$6:$D$15,MATCH($D41,Settings!$A$6:$A$15,0),4),0),0))</f>
        <v/>
      </c>
      <c r="AW41" s="159" t="str">
        <f ca="1">IF($A41="","",IF(OR(ISTEXT($D41),ISTEXT(#REF!)),IF($D41=Settings!$A$15,INDEX(Settings!$A$6:$D$15,MATCH($D41,Settings!$A$6:$A$15,0),4),0),0))</f>
        <v/>
      </c>
      <c r="AX41" s="157" t="str">
        <f ca="1">IF($A41="","",IF(OR(ISTEXT($F41),ISTEXT(#REF!)),IF($F41=Settings!$A$6,INDEX(Settings!$A$6:$D$15,MATCH($F41,Settings!$A$6:$A$15,0),4),0),0))</f>
        <v/>
      </c>
      <c r="AY41" s="158" t="str">
        <f ca="1">IF($A41="","",IF(OR(ISTEXT($F41),ISTEXT(#REF!)),IF($F41=Settings!$A$7,INDEX(Settings!$A$6:$D$15,MATCH($F41,Settings!$A$6:$A$15,0),4),0),0))</f>
        <v/>
      </c>
      <c r="AZ41" s="158" t="str">
        <f ca="1">IF($A41="","",IF(OR(ISTEXT($F41),ISTEXT(#REF!)),IF($F41=Settings!$A$8,INDEX(Settings!$A$6:$D$15,MATCH($F41,Settings!$A$6:$A$15,0),4),0),0))</f>
        <v/>
      </c>
      <c r="BA41" s="158" t="str">
        <f ca="1">IF($A41="","",IF(OR(ISTEXT($F41),ISTEXT(#REF!)),IF($F41=Settings!$A$9,INDEX(Settings!$A$6:$D$15,MATCH($F41,Settings!$A$6:$A$15,0),4),0),0))</f>
        <v/>
      </c>
      <c r="BB41" s="158" t="str">
        <f ca="1">IF($A41="","",IF(OR(ISTEXT($F41),ISTEXT(#REF!)),IF($F41=Settings!$A$10,INDEX(Settings!$A$6:$D$15,MATCH($F41,Settings!$A$6:$A$15,0),4),0),0))</f>
        <v/>
      </c>
      <c r="BC41" s="158" t="str">
        <f ca="1">IF($A41="","",IF(OR(ISTEXT($F41),ISTEXT(#REF!)),IF($F41=Settings!$A$11,INDEX(Settings!$A$6:$D$15,MATCH($F41,Settings!$A$6:$A$15,0),4),0),0))</f>
        <v/>
      </c>
      <c r="BD41" s="158" t="str">
        <f ca="1">IF($A41="","",IF(OR(ISTEXT($F41),ISTEXT(#REF!)),IF($F41=Settings!$A$12,INDEX(Settings!$A$6:$D$15,MATCH($F41,Settings!$A$6:$A$15,0),4),0),0))</f>
        <v/>
      </c>
      <c r="BE41" s="158" t="str">
        <f ca="1">IF($A41="","",IF(OR(ISTEXT($F41),ISTEXT(#REF!)),IF($F41=Settings!$A$13,INDEX(Settings!$A$6:$D$15,MATCH($F41,Settings!$A$6:$A$15,0),4),0),0))</f>
        <v/>
      </c>
      <c r="BF41" s="158" t="str">
        <f ca="1">IF($A41="","",IF(OR(ISTEXT($F41),ISTEXT(#REF!)),IF($F41=Settings!$A$14,INDEX(Settings!$A$6:$D$15,MATCH($F41,Settings!$A$6:$A$15,0),4),0),0))</f>
        <v/>
      </c>
      <c r="BG41" s="159" t="str">
        <f ca="1">IF($A41="","",IF(OR(ISTEXT($F41),ISTEXT(#REF!)),IF($F41=Settings!$A$15,INDEX(Settings!$A$6:$D$15,MATCH($F41,Settings!$A$6:$A$15,0),4),0),0))</f>
        <v/>
      </c>
      <c r="BH41" s="157" t="str">
        <f ca="1">IF($A41="","",IF(OR(ISTEXT($H41),ISTEXT(#REF!)),IF($H41=Settings!$A$6,INDEX(Settings!$A$6:$D$15,MATCH($H41,Settings!$A$6:$A$15,0),4),0),0))</f>
        <v/>
      </c>
      <c r="BI41" s="158" t="str">
        <f ca="1">IF($A41="","",IF(OR(ISTEXT($H41),ISTEXT(#REF!)),IF($H41=Settings!$A$7,INDEX(Settings!$A$6:$D$15,MATCH($H41,Settings!$A$6:$A$15,0),4),0),0))</f>
        <v/>
      </c>
      <c r="BJ41" s="158" t="str">
        <f ca="1">IF($A41="","",IF(OR(ISTEXT($H41),ISTEXT(#REF!)),IF($H41=Settings!$A$8,INDEX(Settings!$A$6:$D$15,MATCH($H41,Settings!$A$6:$A$15,0),4),0),0))</f>
        <v/>
      </c>
      <c r="BK41" s="158" t="str">
        <f ca="1">IF($A41="","",IF(OR(ISTEXT($H41),ISTEXT(#REF!)),IF($H41=Settings!$A$9,INDEX(Settings!$A$6:$D$15,MATCH($H41,Settings!$A$6:$A$15,0),4),0),0))</f>
        <v/>
      </c>
      <c r="BL41" s="158" t="str">
        <f ca="1">IF($A41="","",IF(OR(ISTEXT($H41),ISTEXT(#REF!)),IF($H41=Settings!$A$10,INDEX(Settings!$A$6:$D$15,MATCH($H41,Settings!$A$6:$A$15,0),4),0),0))</f>
        <v/>
      </c>
      <c r="BM41" s="158" t="str">
        <f ca="1">IF($A41="","",IF(OR(ISTEXT($H41),ISTEXT(#REF!)),IF($H41=Settings!$A$11,INDEX(Settings!$A$6:$D$15,MATCH($H41,Settings!$A$6:$A$15,0),4),0),0))</f>
        <v/>
      </c>
      <c r="BN41" s="158" t="str">
        <f ca="1">IF($A41="","",IF(OR(ISTEXT($H41),ISTEXT(#REF!)),IF($H41=Settings!$A$12,INDEX(Settings!$A$6:$D$15,MATCH($H41,Settings!$A$6:$A$15,0),4),0),0))</f>
        <v/>
      </c>
      <c r="BO41" s="158" t="str">
        <f ca="1">IF($A41="","",IF(OR(ISTEXT($H41),ISTEXT(#REF!)),IF($H41=Settings!$A$13,INDEX(Settings!$A$6:$D$15,MATCH($H41,Settings!$A$6:$A$15,0),4),0),0))</f>
        <v/>
      </c>
      <c r="BP41" s="158" t="str">
        <f ca="1">IF($A41="","",IF(OR(ISTEXT($H41),ISTEXT(#REF!)),IF($H41=Settings!$A$14,INDEX(Settings!$A$6:$D$15,MATCH($H41,Settings!$A$6:$A$15,0),4),0),0))</f>
        <v/>
      </c>
      <c r="BQ41" s="159" t="str">
        <f ca="1">IF($A41="","",IF(OR(ISTEXT($H41),ISTEXT(#REF!)),IF($H41=Settings!$A$15,INDEX(Settings!$A$6:$D$15,MATCH($H41,Settings!$A$6:$A$15,0),4),0),0))</f>
        <v/>
      </c>
      <c r="BR41" s="157" t="str">
        <f ca="1">IF($A41="","",IF(OR(ISTEXT($J41),ISTEXT(#REF!)),IF($J41=Settings!$A$6,INDEX(Settings!$A$6:$D$15,MATCH($J41,Settings!$A$6:$A$15,0),4),0),0))</f>
        <v/>
      </c>
      <c r="BS41" s="158" t="str">
        <f ca="1">IF($A41="","",IF(OR(ISTEXT($J41),ISTEXT(#REF!)),IF($J41=Settings!$A$7,INDEX(Settings!$A$6:$D$15,MATCH($J41,Settings!$A$6:$A$15,0),4),0),0))</f>
        <v/>
      </c>
      <c r="BT41" s="158" t="str">
        <f ca="1">IF($A41="","",IF(OR(ISTEXT($J41),ISTEXT(#REF!)),IF($J41=Settings!$A$8,INDEX(Settings!$A$6:$D$15,MATCH($J41,Settings!$A$6:$A$15,0),4),0),0))</f>
        <v/>
      </c>
      <c r="BU41" s="158" t="str">
        <f ca="1">IF($A41="","",IF(OR(ISTEXT($J41),ISTEXT(#REF!)),IF($J41=Settings!$A$9,INDEX(Settings!$A$6:$D$15,MATCH($J41,Settings!$A$6:$A$15,0),4),0),0))</f>
        <v/>
      </c>
      <c r="BV41" s="158" t="str">
        <f ca="1">IF($A41="","",IF(OR(ISTEXT($J41),ISTEXT(#REF!)),IF($J41=Settings!$A$10,INDEX(Settings!$A$6:$D$15,MATCH($J41,Settings!$A$6:$A$15,0),4),0),0))</f>
        <v/>
      </c>
      <c r="BW41" s="158" t="str">
        <f ca="1">IF($A41="","",IF(OR(ISTEXT($J41),ISTEXT(#REF!)),IF($J41=Settings!$A$11,INDEX(Settings!$A$6:$D$15,MATCH($J41,Settings!$A$6:$A$15,0),4),0),0))</f>
        <v/>
      </c>
      <c r="BX41" s="158" t="str">
        <f ca="1">IF($A41="","",IF(OR(ISTEXT($J41),ISTEXT(#REF!)),IF($J41=Settings!$A$12,INDEX(Settings!$A$6:$D$15,MATCH($J41,Settings!$A$6:$A$15,0),4),0),0))</f>
        <v/>
      </c>
      <c r="BY41" s="158" t="str">
        <f ca="1">IF($A41="","",IF(OR(ISTEXT($J41),ISTEXT(#REF!)),IF($J41=Settings!$A$13,INDEX(Settings!$A$6:$D$15,MATCH($J41,Settings!$A$6:$A$15,0),4),0),0))</f>
        <v/>
      </c>
      <c r="BZ41" s="158" t="str">
        <f ca="1">IF($A41="","",IF(OR(ISTEXT($J41),ISTEXT(#REF!)),IF($J41=Settings!$A$14,INDEX(Settings!$A$6:$D$15,MATCH($J41,Settings!$A$6:$A$15,0),4),0),0))</f>
        <v/>
      </c>
      <c r="CA41" s="159" t="str">
        <f ca="1">IF($A41="","",IF(OR(ISTEXT($J41),ISTEXT(#REF!)),IF($J41=Settings!$A$15,INDEX(Settings!$A$6:$D$15,MATCH($J41,Settings!$A$6:$A$15,0),4),0),0))</f>
        <v/>
      </c>
      <c r="CB41" s="157" t="str">
        <f ca="1">IF($A41="","",IF(OR(ISTEXT($L41),ISTEXT(#REF!)),IF($L41=Settings!$A$6,INDEX(Settings!$A$6:$D$15,MATCH($L41,Settings!$A$6:$A$15,0),4),0),0))</f>
        <v/>
      </c>
      <c r="CC41" s="158" t="str">
        <f ca="1">IF($A41="","",IF(OR(ISTEXT($L41),ISTEXT(#REF!)),IF($L41=Settings!$A$7,INDEX(Settings!$A$6:$D$15,MATCH($L41,Settings!$A$6:$A$15,0),4),0),0))</f>
        <v/>
      </c>
      <c r="CD41" s="158" t="str">
        <f ca="1">IF($A41="","",IF(OR(ISTEXT($L41),ISTEXT(#REF!)),IF($L41=Settings!$A$8,INDEX(Settings!$A$6:$D$15,MATCH($L41,Settings!$A$6:$A$15,0),4),0),0))</f>
        <v/>
      </c>
      <c r="CE41" s="158" t="str">
        <f ca="1">IF($A41="","",IF(OR(ISTEXT($L41),ISTEXT(#REF!)),IF($L41=Settings!$A$9,INDEX(Settings!$A$6:$D$15,MATCH($L41,Settings!$A$6:$A$15,0),4),0),0))</f>
        <v/>
      </c>
      <c r="CF41" s="158" t="str">
        <f ca="1">IF($A41="","",IF(OR(ISTEXT($L41),ISTEXT(#REF!)),IF($L41=Settings!$A$10,INDEX(Settings!$A$6:$D$15,MATCH($L41,Settings!$A$6:$A$15,0),4),0),0))</f>
        <v/>
      </c>
      <c r="CG41" s="158" t="str">
        <f ca="1">IF($A41="","",IF(OR(ISTEXT($L41),ISTEXT(#REF!)),IF($L41=Settings!$A$11,INDEX(Settings!$A$6:$D$15,MATCH($L41,Settings!$A$6:$A$15,0),4),0),0))</f>
        <v/>
      </c>
      <c r="CH41" s="158" t="str">
        <f ca="1">IF($A41="","",IF(OR(ISTEXT($L41),ISTEXT(#REF!)),IF($L41=Settings!$A$12,INDEX(Settings!$A$6:$D$15,MATCH($L41,Settings!$A$6:$A$15,0),4),0),0))</f>
        <v/>
      </c>
      <c r="CI41" s="158" t="str">
        <f ca="1">IF($A41="","",IF(OR(ISTEXT($L41),ISTEXT(#REF!)),IF($L41=Settings!$A$13,INDEX(Settings!$A$6:$D$15,MATCH($L41,Settings!$A$6:$A$15,0),4),0),0))</f>
        <v/>
      </c>
      <c r="CJ41" s="158" t="str">
        <f ca="1">IF($A41="","",IF(OR(ISTEXT($L41),ISTEXT(#REF!)),IF($L41=Settings!$A$14,INDEX(Settings!$A$6:$D$15,MATCH($L41,Settings!$A$6:$A$15,0),4),0),0))</f>
        <v/>
      </c>
      <c r="CK41" s="159" t="str">
        <f ca="1">IF($A41="","",IF(OR(ISTEXT($L41),ISTEXT(#REF!)),IF($L41=Settings!$A$15,INDEX(Settings!$A$6:$D$15,MATCH($L41,Settings!$A$6:$A$15,0),4),0),0))</f>
        <v/>
      </c>
      <c r="CL41" s="157" t="str">
        <f ca="1">IF($A41="","",IF(OR(ISTEXT($N41),ISTEXT(#REF!)),IF($N41=Settings!$A$6,INDEX(Settings!$A$6:$D$15,MATCH($N41,Settings!$A$6:$A$15,0),4),0),0))</f>
        <v/>
      </c>
      <c r="CM41" s="158" t="str">
        <f ca="1">IF($A41="","",IF(OR(ISTEXT($N41),ISTEXT(#REF!)),IF($N41=Settings!$A$7,INDEX(Settings!$A$6:$D$15,MATCH($N41,Settings!$A$6:$A$15,0),4),0),0))</f>
        <v/>
      </c>
      <c r="CN41" s="158" t="str">
        <f ca="1">IF($A41="","",IF(OR(ISTEXT($N41),ISTEXT(#REF!)),IF($N41=Settings!$A$8,INDEX(Settings!$A$6:$D$15,MATCH($N41,Settings!$A$6:$A$15,0),4),0),0))</f>
        <v/>
      </c>
      <c r="CO41" s="158" t="str">
        <f ca="1">IF($A41="","",IF(OR(ISTEXT($N41),ISTEXT(#REF!)),IF($N41=Settings!$A$9,INDEX(Settings!$A$6:$D$15,MATCH($N41,Settings!$A$6:$A$15,0),4),0),0))</f>
        <v/>
      </c>
      <c r="CP41" s="158" t="str">
        <f ca="1">IF($A41="","",IF(OR(ISTEXT($N41),ISTEXT(#REF!)),IF($N41=Settings!$A$10,INDEX(Settings!$A$6:$D$15,MATCH($N41,Settings!$A$6:$A$15,0),4),0),0))</f>
        <v/>
      </c>
      <c r="CQ41" s="158" t="str">
        <f ca="1">IF($A41="","",IF(OR(ISTEXT($N41),ISTEXT(#REF!)),IF($N41=Settings!$A$11,INDEX(Settings!$A$6:$D$15,MATCH($N41,Settings!$A$6:$A$15,0),4),0),0))</f>
        <v/>
      </c>
      <c r="CR41" s="158" t="str">
        <f ca="1">IF($A41="","",IF(OR(ISTEXT($N41),ISTEXT(#REF!)),IF($N41=Settings!$A$12,INDEX(Settings!$A$6:$D$15,MATCH($N41,Settings!$A$6:$A$15,0),4),0),0))</f>
        <v/>
      </c>
      <c r="CS41" s="158" t="str">
        <f ca="1">IF($A41="","",IF(OR(ISTEXT($N41),ISTEXT(#REF!)),IF($N41=Settings!$A$13,INDEX(Settings!$A$6:$D$15,MATCH($N41,Settings!$A$6:$A$15,0),4),0),0))</f>
        <v/>
      </c>
      <c r="CT41" s="158" t="str">
        <f ca="1">IF($A41="","",IF(OR(ISTEXT($N41),ISTEXT(#REF!)),IF($N41=Settings!$A$14,INDEX(Settings!$A$6:$D$15,MATCH($N41,Settings!$A$6:$A$15,0),4),0),0))</f>
        <v/>
      </c>
      <c r="CU41" s="158" t="str">
        <f ca="1">IF($A41="","",IF(OR(ISTEXT($N41),ISTEXT(#REF!)),IF($N41=Settings!$A$15,INDEX(Settings!$A$6:$D$15,MATCH($N41,Settings!$A$6:$A$15,0),4),0),0))</f>
        <v/>
      </c>
      <c r="CV41" s="160">
        <f t="shared" si="16"/>
        <v>0</v>
      </c>
      <c r="CW41" s="160">
        <f t="shared" si="17"/>
        <v>0</v>
      </c>
      <c r="CX41" s="161">
        <f ca="1">(($CV41+$CW41)*1440)/60-'Employee Register'!$C41</f>
        <v>0</v>
      </c>
      <c r="CY41" s="162">
        <f ca="1">((($CW41)*1440)/60)*'Employee Register'!$E41</f>
        <v>0</v>
      </c>
      <c r="CZ41" s="163">
        <f ca="1">$CX41*'Employee Register'!$F41</f>
        <v>0</v>
      </c>
      <c r="DA41" s="164">
        <f t="shared" si="3"/>
        <v>0</v>
      </c>
      <c r="DB41" s="157">
        <f t="shared" si="5"/>
        <v>0</v>
      </c>
      <c r="DC41" s="159">
        <f ca="1">$DB41*'Employee Register'!$E41</f>
        <v>0</v>
      </c>
      <c r="DD41" s="157">
        <f t="shared" si="6"/>
        <v>0</v>
      </c>
      <c r="DE41" s="159">
        <f ca="1">$DD41*'Employee Register'!$G41</f>
        <v>0</v>
      </c>
      <c r="DF41" s="157">
        <f t="shared" si="7"/>
        <v>0</v>
      </c>
      <c r="DG41" s="159">
        <f ca="1">$DF41*'Employee Register'!$E41</f>
        <v>0</v>
      </c>
      <c r="DH41" s="157">
        <f t="shared" si="8"/>
        <v>0</v>
      </c>
      <c r="DI41" s="159">
        <f ca="1">$DH41*'Employee Register'!$E41</f>
        <v>0</v>
      </c>
      <c r="DJ41" s="157">
        <f t="shared" si="9"/>
        <v>0</v>
      </c>
      <c r="DK41" s="159">
        <f ca="1">$DJ41*'Employee Register'!$E41</f>
        <v>0</v>
      </c>
      <c r="DL41" s="157">
        <f t="shared" si="10"/>
        <v>0</v>
      </c>
      <c r="DM41" s="159">
        <f ca="1">$DL41*'Employee Register'!$E41</f>
        <v>0</v>
      </c>
      <c r="DN41" s="157">
        <f t="shared" si="11"/>
        <v>0</v>
      </c>
      <c r="DO41" s="159">
        <f ca="1">$DN41*'Employee Register'!$E41</f>
        <v>0</v>
      </c>
      <c r="DP41" s="157">
        <f t="shared" si="12"/>
        <v>0</v>
      </c>
      <c r="DQ41" s="159">
        <f ca="1">$DP41*'Employee Register'!$E41</f>
        <v>0</v>
      </c>
      <c r="DR41" s="157">
        <f t="shared" si="13"/>
        <v>0</v>
      </c>
      <c r="DS41" s="159">
        <f ca="1">$DR41*'Employee Register'!$E41</f>
        <v>0</v>
      </c>
      <c r="DT41" s="157">
        <f t="shared" si="14"/>
        <v>0</v>
      </c>
      <c r="DU41" s="159">
        <f ca="1">$DT41*'Employee Register'!$E41</f>
        <v>0</v>
      </c>
      <c r="DV41" s="165">
        <f ca="1">IF('Employee Register'!$B41=0,0,IF(OR(ISBLANK($B41),ISTEXT($B41)),0,IF(VALUE($B41)&gt;=0,1,0)))</f>
        <v>0</v>
      </c>
      <c r="DW41" s="166">
        <f ca="1">IF('Employee Register'!$B41=0,0,IF(OR(ISBLANK($D41),ISTEXT($D41)),0,IF(VALUE($D41)&gt;=0,1,0)))</f>
        <v>0</v>
      </c>
      <c r="DX41" s="166">
        <f ca="1">IF('Employee Register'!$B41=0,0,IF(OR(ISBLANK($F41),ISTEXT($F41)),0,IF(VALUE($F41)&gt;=0,1,0)))</f>
        <v>0</v>
      </c>
      <c r="DY41" s="166">
        <f ca="1">IF('Employee Register'!$B41=0,0,IF(OR(ISBLANK($H41),ISTEXT($H41)),0,IF(VALUE($H41)&gt;=0,1,0)))</f>
        <v>0</v>
      </c>
      <c r="DZ41" s="166">
        <f ca="1">IF('Employee Register'!$B41=0,0,IF(OR(ISBLANK($J41),ISTEXT($J41)),0,IF(VALUE($J41)&gt;=0,1,0)))</f>
        <v>0</v>
      </c>
      <c r="EA41" s="166">
        <f ca="1">IF('Employee Register'!$B41=0,0,IF(OR(ISBLANK($L41),ISTEXT($L41)),0,IF(VALUE($L41)&gt;=0,1,0)))</f>
        <v>0</v>
      </c>
      <c r="EB41" s="167">
        <f ca="1">IF('Employee Register'!$B41=0,0,IF(OR(ISBLANK($N41),ISTEXT($N41)),0,IF(VALUE($N41)&gt;=0,1,0)))</f>
        <v>0</v>
      </c>
    </row>
    <row r="42" spans="1:132">
      <c r="A42" s="71" t="str">
        <f ca="1">IF('Employee Register'!B42=0,"",'Employee Register'!B42)</f>
        <v/>
      </c>
      <c r="B42" s="48"/>
      <c r="C42" s="49"/>
      <c r="D42" s="48"/>
      <c r="E42" s="49"/>
      <c r="F42" s="48"/>
      <c r="G42" s="49"/>
      <c r="H42" s="48"/>
      <c r="I42" s="49"/>
      <c r="J42" s="48"/>
      <c r="K42" s="49"/>
      <c r="L42" s="107"/>
      <c r="M42" s="108"/>
      <c r="N42" s="107"/>
      <c r="O42" s="109"/>
      <c r="P42" s="100">
        <f t="shared" si="4"/>
        <v>0</v>
      </c>
      <c r="Q42" s="101">
        <f t="shared" si="15"/>
        <v>0</v>
      </c>
      <c r="R42" s="69" t="str">
        <f ca="1">IF(ISBLANK('Employee Register'!$B42),"",INDEX('Employee Register'!$A$6:$D$55,MATCH($A42,'Employee Register'!$B$6:$B$55,0),4))</f>
        <v/>
      </c>
      <c r="AC42" s="66">
        <f ca="1">ROUND(($P42*1440)/60,2)-'Employee Register'!$C42</f>
        <v>0</v>
      </c>
      <c r="AD42" s="157" t="str">
        <f ca="1">IF($A42="","",IF(OR(ISTEXT($B42),ISTEXT(#REF!)),IF($B42=Settings!$A$6,INDEX(Settings!$A$6:$D$15,MATCH($B42,Settings!$A$6:$A$15,0),4),0),0))</f>
        <v/>
      </c>
      <c r="AE42" s="158" t="str">
        <f ca="1">IF($A42="","",IF(OR(ISTEXT($B42),ISTEXT(#REF!)),IF($B42=Settings!$A$7,INDEX(Settings!$A$6:$D$15,MATCH($B42,Settings!$A$6:$A$15,0),4),0),0))</f>
        <v/>
      </c>
      <c r="AF42" s="158" t="str">
        <f ca="1">IF($A42="","",IF(OR(ISTEXT($B42),ISTEXT(#REF!)),IF($B42=Settings!$A$8,INDEX(Settings!$A$6:$D$15,MATCH($B42,Settings!$A$6:$A$15,0),4),0),0))</f>
        <v/>
      </c>
      <c r="AG42" s="158" t="str">
        <f ca="1">IF($A42="","",IF(OR(ISTEXT($B42),ISTEXT(#REF!)),IF($B42=Settings!$A$9,INDEX(Settings!$A$6:$D$15,MATCH($B42,Settings!$A$6:$A$15,0),4),0),0))</f>
        <v/>
      </c>
      <c r="AH42" s="158" t="str">
        <f ca="1">IF($A42="","",IF(OR(ISTEXT($B42),ISTEXT(#REF!)),IF($B42=Settings!$A$10,INDEX(Settings!$A$6:$D$15,MATCH($B42,Settings!$A$6:$A$15,0),4),0),0))</f>
        <v/>
      </c>
      <c r="AI42" s="158" t="str">
        <f ca="1">IF($A42="","",IF(OR(ISTEXT($B42),ISTEXT(#REF!)),IF($B42=Settings!$A$11,INDEX(Settings!$A$6:$D$15,MATCH($B42,Settings!$A$6:$A$15,0),4),0),0))</f>
        <v/>
      </c>
      <c r="AJ42" s="158" t="str">
        <f ca="1">IF($A42="","",IF(OR(ISTEXT($B42),ISTEXT(#REF!)),IF($B42=Settings!$A$12,INDEX(Settings!$A$6:$D$15,MATCH($B42,Settings!$A$6:$A$15,0),4),0),0))</f>
        <v/>
      </c>
      <c r="AK42" s="158" t="str">
        <f ca="1">IF($A42="","",IF(OR(ISTEXT($B42),ISTEXT(#REF!)),IF($B42=Settings!$A$13,INDEX(Settings!$A$6:$D$15,MATCH($B42,Settings!$A$6:$A$15,0),4),0),0))</f>
        <v/>
      </c>
      <c r="AL42" s="158" t="str">
        <f ca="1">IF($A42="","",IF(OR(ISTEXT($B42),ISTEXT(#REF!)),IF($B42=Settings!$A$14,INDEX(Settings!$A$6:$D$15,MATCH($B42,Settings!$A$6:$A$15,0),4),0),0))</f>
        <v/>
      </c>
      <c r="AM42" s="159" t="str">
        <f ca="1">IF($A42="","",IF(OR(ISTEXT($B42),ISTEXT(#REF!)),IF($B42=Settings!$A$15,INDEX(Settings!$A$6:$D$15,MATCH($B42,Settings!$A$6:$A$15,0),4),0),0))</f>
        <v/>
      </c>
      <c r="AN42" s="157" t="str">
        <f ca="1">IF($A42="","",IF(OR(ISTEXT($D42),ISTEXT(#REF!)),IF($D42=Settings!$A$6,INDEX(Settings!$A$6:$D$15,MATCH($D42,Settings!$A$6:$A$15,0),4),0),0))</f>
        <v/>
      </c>
      <c r="AO42" s="158" t="str">
        <f ca="1">IF($A42="","",IF(OR(ISTEXT($D42),ISTEXT(#REF!)),IF($D42=Settings!$A$7,INDEX(Settings!$A$6:$D$15,MATCH($D42,Settings!$A$6:$A$15,0),4),0),0))</f>
        <v/>
      </c>
      <c r="AP42" s="158" t="str">
        <f ca="1">IF($A42="","",IF(OR(ISTEXT($D42),ISTEXT(#REF!)),IF($D42=Settings!$A$8,INDEX(Settings!$A$6:$D$15,MATCH($D42,Settings!$A$6:$A$15,0),4),0),0))</f>
        <v/>
      </c>
      <c r="AQ42" s="158" t="str">
        <f ca="1">IF($A42="","",IF(OR(ISTEXT($D42),ISTEXT(#REF!)),IF($D42=Settings!$A$9,INDEX(Settings!$A$6:$D$15,MATCH($D42,Settings!$A$6:$A$15,0),4),0),0))</f>
        <v/>
      </c>
      <c r="AR42" s="158" t="str">
        <f ca="1">IF($A42="","",IF(OR(ISTEXT($D42),ISTEXT(#REF!)),IF($D42=Settings!$A$10,INDEX(Settings!$A$6:$D$15,MATCH($D42,Settings!$A$6:$A$15,0),4),0),0))</f>
        <v/>
      </c>
      <c r="AS42" s="158" t="str">
        <f ca="1">IF($A42="","",IF(OR(ISTEXT($D42),ISTEXT(#REF!)),IF($D42=Settings!$A$11,INDEX(Settings!$A$6:$D$15,MATCH($D42,Settings!$A$6:$A$15,0),4),0),0))</f>
        <v/>
      </c>
      <c r="AT42" s="158" t="str">
        <f ca="1">IF($A42="","",IF(OR(ISTEXT($D42),ISTEXT(#REF!)),IF($D42=Settings!$A$12,INDEX(Settings!$A$6:$D$15,MATCH($D42,Settings!$A$6:$A$15,0),4),0),0))</f>
        <v/>
      </c>
      <c r="AU42" s="158" t="str">
        <f ca="1">IF($A42="","",IF(OR(ISTEXT($D42),ISTEXT(#REF!)),IF($D42=Settings!$A$13,INDEX(Settings!$A$6:$D$15,MATCH($D42,Settings!$A$6:$A$15,0),4),0),0))</f>
        <v/>
      </c>
      <c r="AV42" s="158" t="str">
        <f ca="1">IF($A42="","",IF(OR(ISTEXT($D42),ISTEXT(#REF!)),IF($D42=Settings!$A$14,INDEX(Settings!$A$6:$D$15,MATCH($D42,Settings!$A$6:$A$15,0),4),0),0))</f>
        <v/>
      </c>
      <c r="AW42" s="159" t="str">
        <f ca="1">IF($A42="","",IF(OR(ISTEXT($D42),ISTEXT(#REF!)),IF($D42=Settings!$A$15,INDEX(Settings!$A$6:$D$15,MATCH($D42,Settings!$A$6:$A$15,0),4),0),0))</f>
        <v/>
      </c>
      <c r="AX42" s="157" t="str">
        <f ca="1">IF($A42="","",IF(OR(ISTEXT($F42),ISTEXT(#REF!)),IF($F42=Settings!$A$6,INDEX(Settings!$A$6:$D$15,MATCH($F42,Settings!$A$6:$A$15,0),4),0),0))</f>
        <v/>
      </c>
      <c r="AY42" s="158" t="str">
        <f ca="1">IF($A42="","",IF(OR(ISTEXT($F42),ISTEXT(#REF!)),IF($F42=Settings!$A$7,INDEX(Settings!$A$6:$D$15,MATCH($F42,Settings!$A$6:$A$15,0),4),0),0))</f>
        <v/>
      </c>
      <c r="AZ42" s="158" t="str">
        <f ca="1">IF($A42="","",IF(OR(ISTEXT($F42),ISTEXT(#REF!)),IF($F42=Settings!$A$8,INDEX(Settings!$A$6:$D$15,MATCH($F42,Settings!$A$6:$A$15,0),4),0),0))</f>
        <v/>
      </c>
      <c r="BA42" s="158" t="str">
        <f ca="1">IF($A42="","",IF(OR(ISTEXT($F42),ISTEXT(#REF!)),IF($F42=Settings!$A$9,INDEX(Settings!$A$6:$D$15,MATCH($F42,Settings!$A$6:$A$15,0),4),0),0))</f>
        <v/>
      </c>
      <c r="BB42" s="158" t="str">
        <f ca="1">IF($A42="","",IF(OR(ISTEXT($F42),ISTEXT(#REF!)),IF($F42=Settings!$A$10,INDEX(Settings!$A$6:$D$15,MATCH($F42,Settings!$A$6:$A$15,0),4),0),0))</f>
        <v/>
      </c>
      <c r="BC42" s="158" t="str">
        <f ca="1">IF($A42="","",IF(OR(ISTEXT($F42),ISTEXT(#REF!)),IF($F42=Settings!$A$11,INDEX(Settings!$A$6:$D$15,MATCH($F42,Settings!$A$6:$A$15,0),4),0),0))</f>
        <v/>
      </c>
      <c r="BD42" s="158" t="str">
        <f ca="1">IF($A42="","",IF(OR(ISTEXT($F42),ISTEXT(#REF!)),IF($F42=Settings!$A$12,INDEX(Settings!$A$6:$D$15,MATCH($F42,Settings!$A$6:$A$15,0),4),0),0))</f>
        <v/>
      </c>
      <c r="BE42" s="158" t="str">
        <f ca="1">IF($A42="","",IF(OR(ISTEXT($F42),ISTEXT(#REF!)),IF($F42=Settings!$A$13,INDEX(Settings!$A$6:$D$15,MATCH($F42,Settings!$A$6:$A$15,0),4),0),0))</f>
        <v/>
      </c>
      <c r="BF42" s="158" t="str">
        <f ca="1">IF($A42="","",IF(OR(ISTEXT($F42),ISTEXT(#REF!)),IF($F42=Settings!$A$14,INDEX(Settings!$A$6:$D$15,MATCH($F42,Settings!$A$6:$A$15,0),4),0),0))</f>
        <v/>
      </c>
      <c r="BG42" s="159" t="str">
        <f ca="1">IF($A42="","",IF(OR(ISTEXT($F42),ISTEXT(#REF!)),IF($F42=Settings!$A$15,INDEX(Settings!$A$6:$D$15,MATCH($F42,Settings!$A$6:$A$15,0),4),0),0))</f>
        <v/>
      </c>
      <c r="BH42" s="157" t="str">
        <f ca="1">IF($A42="","",IF(OR(ISTEXT($H42),ISTEXT(#REF!)),IF($H42=Settings!$A$6,INDEX(Settings!$A$6:$D$15,MATCH($H42,Settings!$A$6:$A$15,0),4),0),0))</f>
        <v/>
      </c>
      <c r="BI42" s="158" t="str">
        <f ca="1">IF($A42="","",IF(OR(ISTEXT($H42),ISTEXT(#REF!)),IF($H42=Settings!$A$7,INDEX(Settings!$A$6:$D$15,MATCH($H42,Settings!$A$6:$A$15,0),4),0),0))</f>
        <v/>
      </c>
      <c r="BJ42" s="158" t="str">
        <f ca="1">IF($A42="","",IF(OR(ISTEXT($H42),ISTEXT(#REF!)),IF($H42=Settings!$A$8,INDEX(Settings!$A$6:$D$15,MATCH($H42,Settings!$A$6:$A$15,0),4),0),0))</f>
        <v/>
      </c>
      <c r="BK42" s="158" t="str">
        <f ca="1">IF($A42="","",IF(OR(ISTEXT($H42),ISTEXT(#REF!)),IF($H42=Settings!$A$9,INDEX(Settings!$A$6:$D$15,MATCH($H42,Settings!$A$6:$A$15,0),4),0),0))</f>
        <v/>
      </c>
      <c r="BL42" s="158" t="str">
        <f ca="1">IF($A42="","",IF(OR(ISTEXT($H42),ISTEXT(#REF!)),IF($H42=Settings!$A$10,INDEX(Settings!$A$6:$D$15,MATCH($H42,Settings!$A$6:$A$15,0),4),0),0))</f>
        <v/>
      </c>
      <c r="BM42" s="158" t="str">
        <f ca="1">IF($A42="","",IF(OR(ISTEXT($H42),ISTEXT(#REF!)),IF($H42=Settings!$A$11,INDEX(Settings!$A$6:$D$15,MATCH($H42,Settings!$A$6:$A$15,0),4),0),0))</f>
        <v/>
      </c>
      <c r="BN42" s="158" t="str">
        <f ca="1">IF($A42="","",IF(OR(ISTEXT($H42),ISTEXT(#REF!)),IF($H42=Settings!$A$12,INDEX(Settings!$A$6:$D$15,MATCH($H42,Settings!$A$6:$A$15,0),4),0),0))</f>
        <v/>
      </c>
      <c r="BO42" s="158" t="str">
        <f ca="1">IF($A42="","",IF(OR(ISTEXT($H42),ISTEXT(#REF!)),IF($H42=Settings!$A$13,INDEX(Settings!$A$6:$D$15,MATCH($H42,Settings!$A$6:$A$15,0),4),0),0))</f>
        <v/>
      </c>
      <c r="BP42" s="158" t="str">
        <f ca="1">IF($A42="","",IF(OR(ISTEXT($H42),ISTEXT(#REF!)),IF($H42=Settings!$A$14,INDEX(Settings!$A$6:$D$15,MATCH($H42,Settings!$A$6:$A$15,0),4),0),0))</f>
        <v/>
      </c>
      <c r="BQ42" s="159" t="str">
        <f ca="1">IF($A42="","",IF(OR(ISTEXT($H42),ISTEXT(#REF!)),IF($H42=Settings!$A$15,INDEX(Settings!$A$6:$D$15,MATCH($H42,Settings!$A$6:$A$15,0),4),0),0))</f>
        <v/>
      </c>
      <c r="BR42" s="157" t="str">
        <f ca="1">IF($A42="","",IF(OR(ISTEXT($J42),ISTEXT(#REF!)),IF($J42=Settings!$A$6,INDEX(Settings!$A$6:$D$15,MATCH($J42,Settings!$A$6:$A$15,0),4),0),0))</f>
        <v/>
      </c>
      <c r="BS42" s="158" t="str">
        <f ca="1">IF($A42="","",IF(OR(ISTEXT($J42),ISTEXT(#REF!)),IF($J42=Settings!$A$7,INDEX(Settings!$A$6:$D$15,MATCH($J42,Settings!$A$6:$A$15,0),4),0),0))</f>
        <v/>
      </c>
      <c r="BT42" s="158" t="str">
        <f ca="1">IF($A42="","",IF(OR(ISTEXT($J42),ISTEXT(#REF!)),IF($J42=Settings!$A$8,INDEX(Settings!$A$6:$D$15,MATCH($J42,Settings!$A$6:$A$15,0),4),0),0))</f>
        <v/>
      </c>
      <c r="BU42" s="158" t="str">
        <f ca="1">IF($A42="","",IF(OR(ISTEXT($J42),ISTEXT(#REF!)),IF($J42=Settings!$A$9,INDEX(Settings!$A$6:$D$15,MATCH($J42,Settings!$A$6:$A$15,0),4),0),0))</f>
        <v/>
      </c>
      <c r="BV42" s="158" t="str">
        <f ca="1">IF($A42="","",IF(OR(ISTEXT($J42),ISTEXT(#REF!)),IF($J42=Settings!$A$10,INDEX(Settings!$A$6:$D$15,MATCH($J42,Settings!$A$6:$A$15,0),4),0),0))</f>
        <v/>
      </c>
      <c r="BW42" s="158" t="str">
        <f ca="1">IF($A42="","",IF(OR(ISTEXT($J42),ISTEXT(#REF!)),IF($J42=Settings!$A$11,INDEX(Settings!$A$6:$D$15,MATCH($J42,Settings!$A$6:$A$15,0),4),0),0))</f>
        <v/>
      </c>
      <c r="BX42" s="158" t="str">
        <f ca="1">IF($A42="","",IF(OR(ISTEXT($J42),ISTEXT(#REF!)),IF($J42=Settings!$A$12,INDEX(Settings!$A$6:$D$15,MATCH($J42,Settings!$A$6:$A$15,0),4),0),0))</f>
        <v/>
      </c>
      <c r="BY42" s="158" t="str">
        <f ca="1">IF($A42="","",IF(OR(ISTEXT($J42),ISTEXT(#REF!)),IF($J42=Settings!$A$13,INDEX(Settings!$A$6:$D$15,MATCH($J42,Settings!$A$6:$A$15,0),4),0),0))</f>
        <v/>
      </c>
      <c r="BZ42" s="158" t="str">
        <f ca="1">IF($A42="","",IF(OR(ISTEXT($J42),ISTEXT(#REF!)),IF($J42=Settings!$A$14,INDEX(Settings!$A$6:$D$15,MATCH($J42,Settings!$A$6:$A$15,0),4),0),0))</f>
        <v/>
      </c>
      <c r="CA42" s="159" t="str">
        <f ca="1">IF($A42="","",IF(OR(ISTEXT($J42),ISTEXT(#REF!)),IF($J42=Settings!$A$15,INDEX(Settings!$A$6:$D$15,MATCH($J42,Settings!$A$6:$A$15,0),4),0),0))</f>
        <v/>
      </c>
      <c r="CB42" s="157" t="str">
        <f ca="1">IF($A42="","",IF(OR(ISTEXT($L42),ISTEXT(#REF!)),IF($L42=Settings!$A$6,INDEX(Settings!$A$6:$D$15,MATCH($L42,Settings!$A$6:$A$15,0),4),0),0))</f>
        <v/>
      </c>
      <c r="CC42" s="158" t="str">
        <f ca="1">IF($A42="","",IF(OR(ISTEXT($L42),ISTEXT(#REF!)),IF($L42=Settings!$A$7,INDEX(Settings!$A$6:$D$15,MATCH($L42,Settings!$A$6:$A$15,0),4),0),0))</f>
        <v/>
      </c>
      <c r="CD42" s="158" t="str">
        <f ca="1">IF($A42="","",IF(OR(ISTEXT($L42),ISTEXT(#REF!)),IF($L42=Settings!$A$8,INDEX(Settings!$A$6:$D$15,MATCH($L42,Settings!$A$6:$A$15,0),4),0),0))</f>
        <v/>
      </c>
      <c r="CE42" s="158" t="str">
        <f ca="1">IF($A42="","",IF(OR(ISTEXT($L42),ISTEXT(#REF!)),IF($L42=Settings!$A$9,INDEX(Settings!$A$6:$D$15,MATCH($L42,Settings!$A$6:$A$15,0),4),0),0))</f>
        <v/>
      </c>
      <c r="CF42" s="158" t="str">
        <f ca="1">IF($A42="","",IF(OR(ISTEXT($L42),ISTEXT(#REF!)),IF($L42=Settings!$A$10,INDEX(Settings!$A$6:$D$15,MATCH($L42,Settings!$A$6:$A$15,0),4),0),0))</f>
        <v/>
      </c>
      <c r="CG42" s="158" t="str">
        <f ca="1">IF($A42="","",IF(OR(ISTEXT($L42),ISTEXT(#REF!)),IF($L42=Settings!$A$11,INDEX(Settings!$A$6:$D$15,MATCH($L42,Settings!$A$6:$A$15,0),4),0),0))</f>
        <v/>
      </c>
      <c r="CH42" s="158" t="str">
        <f ca="1">IF($A42="","",IF(OR(ISTEXT($L42),ISTEXT(#REF!)),IF($L42=Settings!$A$12,INDEX(Settings!$A$6:$D$15,MATCH($L42,Settings!$A$6:$A$15,0),4),0),0))</f>
        <v/>
      </c>
      <c r="CI42" s="158" t="str">
        <f ca="1">IF($A42="","",IF(OR(ISTEXT($L42),ISTEXT(#REF!)),IF($L42=Settings!$A$13,INDEX(Settings!$A$6:$D$15,MATCH($L42,Settings!$A$6:$A$15,0),4),0),0))</f>
        <v/>
      </c>
      <c r="CJ42" s="158" t="str">
        <f ca="1">IF($A42="","",IF(OR(ISTEXT($L42),ISTEXT(#REF!)),IF($L42=Settings!$A$14,INDEX(Settings!$A$6:$D$15,MATCH($L42,Settings!$A$6:$A$15,0),4),0),0))</f>
        <v/>
      </c>
      <c r="CK42" s="159" t="str">
        <f ca="1">IF($A42="","",IF(OR(ISTEXT($L42),ISTEXT(#REF!)),IF($L42=Settings!$A$15,INDEX(Settings!$A$6:$D$15,MATCH($L42,Settings!$A$6:$A$15,0),4),0),0))</f>
        <v/>
      </c>
      <c r="CL42" s="157" t="str">
        <f ca="1">IF($A42="","",IF(OR(ISTEXT($N42),ISTEXT(#REF!)),IF($N42=Settings!$A$6,INDEX(Settings!$A$6:$D$15,MATCH($N42,Settings!$A$6:$A$15,0),4),0),0))</f>
        <v/>
      </c>
      <c r="CM42" s="158" t="str">
        <f ca="1">IF($A42="","",IF(OR(ISTEXT($N42),ISTEXT(#REF!)),IF($N42=Settings!$A$7,INDEX(Settings!$A$6:$D$15,MATCH($N42,Settings!$A$6:$A$15,0),4),0),0))</f>
        <v/>
      </c>
      <c r="CN42" s="158" t="str">
        <f ca="1">IF($A42="","",IF(OR(ISTEXT($N42),ISTEXT(#REF!)),IF($N42=Settings!$A$8,INDEX(Settings!$A$6:$D$15,MATCH($N42,Settings!$A$6:$A$15,0),4),0),0))</f>
        <v/>
      </c>
      <c r="CO42" s="158" t="str">
        <f ca="1">IF($A42="","",IF(OR(ISTEXT($N42),ISTEXT(#REF!)),IF($N42=Settings!$A$9,INDEX(Settings!$A$6:$D$15,MATCH($N42,Settings!$A$6:$A$15,0),4),0),0))</f>
        <v/>
      </c>
      <c r="CP42" s="158" t="str">
        <f ca="1">IF($A42="","",IF(OR(ISTEXT($N42),ISTEXT(#REF!)),IF($N42=Settings!$A$10,INDEX(Settings!$A$6:$D$15,MATCH($N42,Settings!$A$6:$A$15,0),4),0),0))</f>
        <v/>
      </c>
      <c r="CQ42" s="158" t="str">
        <f ca="1">IF($A42="","",IF(OR(ISTEXT($N42),ISTEXT(#REF!)),IF($N42=Settings!$A$11,INDEX(Settings!$A$6:$D$15,MATCH($N42,Settings!$A$6:$A$15,0),4),0),0))</f>
        <v/>
      </c>
      <c r="CR42" s="158" t="str">
        <f ca="1">IF($A42="","",IF(OR(ISTEXT($N42),ISTEXT(#REF!)),IF($N42=Settings!$A$12,INDEX(Settings!$A$6:$D$15,MATCH($N42,Settings!$A$6:$A$15,0),4),0),0))</f>
        <v/>
      </c>
      <c r="CS42" s="158" t="str">
        <f ca="1">IF($A42="","",IF(OR(ISTEXT($N42),ISTEXT(#REF!)),IF($N42=Settings!$A$13,INDEX(Settings!$A$6:$D$15,MATCH($N42,Settings!$A$6:$A$15,0),4),0),0))</f>
        <v/>
      </c>
      <c r="CT42" s="158" t="str">
        <f ca="1">IF($A42="","",IF(OR(ISTEXT($N42),ISTEXT(#REF!)),IF($N42=Settings!$A$14,INDEX(Settings!$A$6:$D$15,MATCH($N42,Settings!$A$6:$A$15,0),4),0),0))</f>
        <v/>
      </c>
      <c r="CU42" s="158" t="str">
        <f ca="1">IF($A42="","",IF(OR(ISTEXT($N42),ISTEXT(#REF!)),IF($N42=Settings!$A$15,INDEX(Settings!$A$6:$D$15,MATCH($N42,Settings!$A$6:$A$15,0),4),0),0))</f>
        <v/>
      </c>
      <c r="CV42" s="160">
        <f t="shared" si="16"/>
        <v>0</v>
      </c>
      <c r="CW42" s="160">
        <f t="shared" si="17"/>
        <v>0</v>
      </c>
      <c r="CX42" s="161">
        <f ca="1">(($CV42+$CW42)*1440)/60-'Employee Register'!$C42</f>
        <v>0</v>
      </c>
      <c r="CY42" s="162">
        <f ca="1">((($CW42)*1440)/60)*'Employee Register'!$E42</f>
        <v>0</v>
      </c>
      <c r="CZ42" s="163">
        <f ca="1">$CX42*'Employee Register'!$F42</f>
        <v>0</v>
      </c>
      <c r="DA42" s="164">
        <f t="shared" si="3"/>
        <v>0</v>
      </c>
      <c r="DB42" s="157">
        <f t="shared" si="5"/>
        <v>0</v>
      </c>
      <c r="DC42" s="159">
        <f ca="1">$DB42*'Employee Register'!$E42</f>
        <v>0</v>
      </c>
      <c r="DD42" s="157">
        <f t="shared" si="6"/>
        <v>0</v>
      </c>
      <c r="DE42" s="159">
        <f ca="1">$DD42*'Employee Register'!$G42</f>
        <v>0</v>
      </c>
      <c r="DF42" s="157">
        <f t="shared" si="7"/>
        <v>0</v>
      </c>
      <c r="DG42" s="159">
        <f ca="1">$DF42*'Employee Register'!$E42</f>
        <v>0</v>
      </c>
      <c r="DH42" s="157">
        <f t="shared" si="8"/>
        <v>0</v>
      </c>
      <c r="DI42" s="159">
        <f ca="1">$DH42*'Employee Register'!$E42</f>
        <v>0</v>
      </c>
      <c r="DJ42" s="157">
        <f t="shared" si="9"/>
        <v>0</v>
      </c>
      <c r="DK42" s="159">
        <f ca="1">$DJ42*'Employee Register'!$E42</f>
        <v>0</v>
      </c>
      <c r="DL42" s="157">
        <f t="shared" si="10"/>
        <v>0</v>
      </c>
      <c r="DM42" s="159">
        <f ca="1">$DL42*'Employee Register'!$E42</f>
        <v>0</v>
      </c>
      <c r="DN42" s="157">
        <f t="shared" si="11"/>
        <v>0</v>
      </c>
      <c r="DO42" s="159">
        <f ca="1">$DN42*'Employee Register'!$E42</f>
        <v>0</v>
      </c>
      <c r="DP42" s="157">
        <f t="shared" si="12"/>
        <v>0</v>
      </c>
      <c r="DQ42" s="159">
        <f ca="1">$DP42*'Employee Register'!$E42</f>
        <v>0</v>
      </c>
      <c r="DR42" s="157">
        <f t="shared" si="13"/>
        <v>0</v>
      </c>
      <c r="DS42" s="159">
        <f ca="1">$DR42*'Employee Register'!$E42</f>
        <v>0</v>
      </c>
      <c r="DT42" s="157">
        <f t="shared" si="14"/>
        <v>0</v>
      </c>
      <c r="DU42" s="159">
        <f ca="1">$DT42*'Employee Register'!$E42</f>
        <v>0</v>
      </c>
      <c r="DV42" s="165">
        <f ca="1">IF('Employee Register'!$B42=0,0,IF(OR(ISBLANK($B42),ISTEXT($B42)),0,IF(VALUE($B42)&gt;=0,1,0)))</f>
        <v>0</v>
      </c>
      <c r="DW42" s="166">
        <f ca="1">IF('Employee Register'!$B42=0,0,IF(OR(ISBLANK($D42),ISTEXT($D42)),0,IF(VALUE($D42)&gt;=0,1,0)))</f>
        <v>0</v>
      </c>
      <c r="DX42" s="166">
        <f ca="1">IF('Employee Register'!$B42=0,0,IF(OR(ISBLANK($F42),ISTEXT($F42)),0,IF(VALUE($F42)&gt;=0,1,0)))</f>
        <v>0</v>
      </c>
      <c r="DY42" s="166">
        <f ca="1">IF('Employee Register'!$B42=0,0,IF(OR(ISBLANK($H42),ISTEXT($H42)),0,IF(VALUE($H42)&gt;=0,1,0)))</f>
        <v>0</v>
      </c>
      <c r="DZ42" s="166">
        <f ca="1">IF('Employee Register'!$B42=0,0,IF(OR(ISBLANK($J42),ISTEXT($J42)),0,IF(VALUE($J42)&gt;=0,1,0)))</f>
        <v>0</v>
      </c>
      <c r="EA42" s="166">
        <f ca="1">IF('Employee Register'!$B42=0,0,IF(OR(ISBLANK($L42),ISTEXT($L42)),0,IF(VALUE($L42)&gt;=0,1,0)))</f>
        <v>0</v>
      </c>
      <c r="EB42" s="167">
        <f ca="1">IF('Employee Register'!$B42=0,0,IF(OR(ISBLANK($N42),ISTEXT($N42)),0,IF(VALUE($N42)&gt;=0,1,0)))</f>
        <v>0</v>
      </c>
    </row>
    <row r="43" spans="1:132">
      <c r="A43" s="71" t="str">
        <f ca="1">IF('Employee Register'!B43=0,"",'Employee Register'!B43)</f>
        <v/>
      </c>
      <c r="B43" s="48"/>
      <c r="C43" s="49"/>
      <c r="D43" s="48"/>
      <c r="E43" s="49"/>
      <c r="F43" s="48"/>
      <c r="G43" s="49"/>
      <c r="H43" s="48"/>
      <c r="I43" s="49"/>
      <c r="J43" s="48"/>
      <c r="K43" s="49"/>
      <c r="L43" s="107"/>
      <c r="M43" s="108"/>
      <c r="N43" s="107"/>
      <c r="O43" s="109"/>
      <c r="P43" s="100">
        <f t="shared" si="4"/>
        <v>0</v>
      </c>
      <c r="Q43" s="101">
        <f t="shared" si="15"/>
        <v>0</v>
      </c>
      <c r="R43" s="69" t="str">
        <f ca="1">IF(ISBLANK('Employee Register'!$B43),"",INDEX('Employee Register'!$A$6:$D$55,MATCH($A43,'Employee Register'!$B$6:$B$55,0),4))</f>
        <v/>
      </c>
      <c r="AC43" s="66">
        <f ca="1">ROUND(($P43*1440)/60,2)-'Employee Register'!$C43</f>
        <v>0</v>
      </c>
      <c r="AD43" s="157" t="str">
        <f ca="1">IF($A43="","",IF(OR(ISTEXT($B43),ISTEXT(#REF!)),IF($B43=Settings!$A$6,INDEX(Settings!$A$6:$D$15,MATCH($B43,Settings!$A$6:$A$15,0),4),0),0))</f>
        <v/>
      </c>
      <c r="AE43" s="158" t="str">
        <f ca="1">IF($A43="","",IF(OR(ISTEXT($B43),ISTEXT(#REF!)),IF($B43=Settings!$A$7,INDEX(Settings!$A$6:$D$15,MATCH($B43,Settings!$A$6:$A$15,0),4),0),0))</f>
        <v/>
      </c>
      <c r="AF43" s="158" t="str">
        <f ca="1">IF($A43="","",IF(OR(ISTEXT($B43),ISTEXT(#REF!)),IF($B43=Settings!$A$8,INDEX(Settings!$A$6:$D$15,MATCH($B43,Settings!$A$6:$A$15,0),4),0),0))</f>
        <v/>
      </c>
      <c r="AG43" s="158" t="str">
        <f ca="1">IF($A43="","",IF(OR(ISTEXT($B43),ISTEXT(#REF!)),IF($B43=Settings!$A$9,INDEX(Settings!$A$6:$D$15,MATCH($B43,Settings!$A$6:$A$15,0),4),0),0))</f>
        <v/>
      </c>
      <c r="AH43" s="158" t="str">
        <f ca="1">IF($A43="","",IF(OR(ISTEXT($B43),ISTEXT(#REF!)),IF($B43=Settings!$A$10,INDEX(Settings!$A$6:$D$15,MATCH($B43,Settings!$A$6:$A$15,0),4),0),0))</f>
        <v/>
      </c>
      <c r="AI43" s="158" t="str">
        <f ca="1">IF($A43="","",IF(OR(ISTEXT($B43),ISTEXT(#REF!)),IF($B43=Settings!$A$11,INDEX(Settings!$A$6:$D$15,MATCH($B43,Settings!$A$6:$A$15,0),4),0),0))</f>
        <v/>
      </c>
      <c r="AJ43" s="158" t="str">
        <f ca="1">IF($A43="","",IF(OR(ISTEXT($B43),ISTEXT(#REF!)),IF($B43=Settings!$A$12,INDEX(Settings!$A$6:$D$15,MATCH($B43,Settings!$A$6:$A$15,0),4),0),0))</f>
        <v/>
      </c>
      <c r="AK43" s="158" t="str">
        <f ca="1">IF($A43="","",IF(OR(ISTEXT($B43),ISTEXT(#REF!)),IF($B43=Settings!$A$13,INDEX(Settings!$A$6:$D$15,MATCH($B43,Settings!$A$6:$A$15,0),4),0),0))</f>
        <v/>
      </c>
      <c r="AL43" s="158" t="str">
        <f ca="1">IF($A43="","",IF(OR(ISTEXT($B43),ISTEXT(#REF!)),IF($B43=Settings!$A$14,INDEX(Settings!$A$6:$D$15,MATCH($B43,Settings!$A$6:$A$15,0),4),0),0))</f>
        <v/>
      </c>
      <c r="AM43" s="159" t="str">
        <f ca="1">IF($A43="","",IF(OR(ISTEXT($B43),ISTEXT(#REF!)),IF($B43=Settings!$A$15,INDEX(Settings!$A$6:$D$15,MATCH($B43,Settings!$A$6:$A$15,0),4),0),0))</f>
        <v/>
      </c>
      <c r="AN43" s="157" t="str">
        <f ca="1">IF($A43="","",IF(OR(ISTEXT($D43),ISTEXT(#REF!)),IF($D43=Settings!$A$6,INDEX(Settings!$A$6:$D$15,MATCH($D43,Settings!$A$6:$A$15,0),4),0),0))</f>
        <v/>
      </c>
      <c r="AO43" s="158" t="str">
        <f ca="1">IF($A43="","",IF(OR(ISTEXT($D43),ISTEXT(#REF!)),IF($D43=Settings!$A$7,INDEX(Settings!$A$6:$D$15,MATCH($D43,Settings!$A$6:$A$15,0),4),0),0))</f>
        <v/>
      </c>
      <c r="AP43" s="158" t="str">
        <f ca="1">IF($A43="","",IF(OR(ISTEXT($D43),ISTEXT(#REF!)),IF($D43=Settings!$A$8,INDEX(Settings!$A$6:$D$15,MATCH($D43,Settings!$A$6:$A$15,0),4),0),0))</f>
        <v/>
      </c>
      <c r="AQ43" s="158" t="str">
        <f ca="1">IF($A43="","",IF(OR(ISTEXT($D43),ISTEXT(#REF!)),IF($D43=Settings!$A$9,INDEX(Settings!$A$6:$D$15,MATCH($D43,Settings!$A$6:$A$15,0),4),0),0))</f>
        <v/>
      </c>
      <c r="AR43" s="158" t="str">
        <f ca="1">IF($A43="","",IF(OR(ISTEXT($D43),ISTEXT(#REF!)),IF($D43=Settings!$A$10,INDEX(Settings!$A$6:$D$15,MATCH($D43,Settings!$A$6:$A$15,0),4),0),0))</f>
        <v/>
      </c>
      <c r="AS43" s="158" t="str">
        <f ca="1">IF($A43="","",IF(OR(ISTEXT($D43),ISTEXT(#REF!)),IF($D43=Settings!$A$11,INDEX(Settings!$A$6:$D$15,MATCH($D43,Settings!$A$6:$A$15,0),4),0),0))</f>
        <v/>
      </c>
      <c r="AT43" s="158" t="str">
        <f ca="1">IF($A43="","",IF(OR(ISTEXT($D43),ISTEXT(#REF!)),IF($D43=Settings!$A$12,INDEX(Settings!$A$6:$D$15,MATCH($D43,Settings!$A$6:$A$15,0),4),0),0))</f>
        <v/>
      </c>
      <c r="AU43" s="158" t="str">
        <f ca="1">IF($A43="","",IF(OR(ISTEXT($D43),ISTEXT(#REF!)),IF($D43=Settings!$A$13,INDEX(Settings!$A$6:$D$15,MATCH($D43,Settings!$A$6:$A$15,0),4),0),0))</f>
        <v/>
      </c>
      <c r="AV43" s="158" t="str">
        <f ca="1">IF($A43="","",IF(OR(ISTEXT($D43),ISTEXT(#REF!)),IF($D43=Settings!$A$14,INDEX(Settings!$A$6:$D$15,MATCH($D43,Settings!$A$6:$A$15,0),4),0),0))</f>
        <v/>
      </c>
      <c r="AW43" s="159" t="str">
        <f ca="1">IF($A43="","",IF(OR(ISTEXT($D43),ISTEXT(#REF!)),IF($D43=Settings!$A$15,INDEX(Settings!$A$6:$D$15,MATCH($D43,Settings!$A$6:$A$15,0),4),0),0))</f>
        <v/>
      </c>
      <c r="AX43" s="157" t="str">
        <f ca="1">IF($A43="","",IF(OR(ISTEXT($F43),ISTEXT(#REF!)),IF($F43=Settings!$A$6,INDEX(Settings!$A$6:$D$15,MATCH($F43,Settings!$A$6:$A$15,0),4),0),0))</f>
        <v/>
      </c>
      <c r="AY43" s="158" t="str">
        <f ca="1">IF($A43="","",IF(OR(ISTEXT($F43),ISTEXT(#REF!)),IF($F43=Settings!$A$7,INDEX(Settings!$A$6:$D$15,MATCH($F43,Settings!$A$6:$A$15,0),4),0),0))</f>
        <v/>
      </c>
      <c r="AZ43" s="158" t="str">
        <f ca="1">IF($A43="","",IF(OR(ISTEXT($F43),ISTEXT(#REF!)),IF($F43=Settings!$A$8,INDEX(Settings!$A$6:$D$15,MATCH($F43,Settings!$A$6:$A$15,0),4),0),0))</f>
        <v/>
      </c>
      <c r="BA43" s="158" t="str">
        <f ca="1">IF($A43="","",IF(OR(ISTEXT($F43),ISTEXT(#REF!)),IF($F43=Settings!$A$9,INDEX(Settings!$A$6:$D$15,MATCH($F43,Settings!$A$6:$A$15,0),4),0),0))</f>
        <v/>
      </c>
      <c r="BB43" s="158" t="str">
        <f ca="1">IF($A43="","",IF(OR(ISTEXT($F43),ISTEXT(#REF!)),IF($F43=Settings!$A$10,INDEX(Settings!$A$6:$D$15,MATCH($F43,Settings!$A$6:$A$15,0),4),0),0))</f>
        <v/>
      </c>
      <c r="BC43" s="158" t="str">
        <f ca="1">IF($A43="","",IF(OR(ISTEXT($F43),ISTEXT(#REF!)),IF($F43=Settings!$A$11,INDEX(Settings!$A$6:$D$15,MATCH($F43,Settings!$A$6:$A$15,0),4),0),0))</f>
        <v/>
      </c>
      <c r="BD43" s="158" t="str">
        <f ca="1">IF($A43="","",IF(OR(ISTEXT($F43),ISTEXT(#REF!)),IF($F43=Settings!$A$12,INDEX(Settings!$A$6:$D$15,MATCH($F43,Settings!$A$6:$A$15,0),4),0),0))</f>
        <v/>
      </c>
      <c r="BE43" s="158" t="str">
        <f ca="1">IF($A43="","",IF(OR(ISTEXT($F43),ISTEXT(#REF!)),IF($F43=Settings!$A$13,INDEX(Settings!$A$6:$D$15,MATCH($F43,Settings!$A$6:$A$15,0),4),0),0))</f>
        <v/>
      </c>
      <c r="BF43" s="158" t="str">
        <f ca="1">IF($A43="","",IF(OR(ISTEXT($F43),ISTEXT(#REF!)),IF($F43=Settings!$A$14,INDEX(Settings!$A$6:$D$15,MATCH($F43,Settings!$A$6:$A$15,0),4),0),0))</f>
        <v/>
      </c>
      <c r="BG43" s="159" t="str">
        <f ca="1">IF($A43="","",IF(OR(ISTEXT($F43),ISTEXT(#REF!)),IF($F43=Settings!$A$15,INDEX(Settings!$A$6:$D$15,MATCH($F43,Settings!$A$6:$A$15,0),4),0),0))</f>
        <v/>
      </c>
      <c r="BH43" s="157" t="str">
        <f ca="1">IF($A43="","",IF(OR(ISTEXT($H43),ISTEXT(#REF!)),IF($H43=Settings!$A$6,INDEX(Settings!$A$6:$D$15,MATCH($H43,Settings!$A$6:$A$15,0),4),0),0))</f>
        <v/>
      </c>
      <c r="BI43" s="158" t="str">
        <f ca="1">IF($A43="","",IF(OR(ISTEXT($H43),ISTEXT(#REF!)),IF($H43=Settings!$A$7,INDEX(Settings!$A$6:$D$15,MATCH($H43,Settings!$A$6:$A$15,0),4),0),0))</f>
        <v/>
      </c>
      <c r="BJ43" s="158" t="str">
        <f ca="1">IF($A43="","",IF(OR(ISTEXT($H43),ISTEXT(#REF!)),IF($H43=Settings!$A$8,INDEX(Settings!$A$6:$D$15,MATCH($H43,Settings!$A$6:$A$15,0),4),0),0))</f>
        <v/>
      </c>
      <c r="BK43" s="158" t="str">
        <f ca="1">IF($A43="","",IF(OR(ISTEXT($H43),ISTEXT(#REF!)),IF($H43=Settings!$A$9,INDEX(Settings!$A$6:$D$15,MATCH($H43,Settings!$A$6:$A$15,0),4),0),0))</f>
        <v/>
      </c>
      <c r="BL43" s="158" t="str">
        <f ca="1">IF($A43="","",IF(OR(ISTEXT($H43),ISTEXT(#REF!)),IF($H43=Settings!$A$10,INDEX(Settings!$A$6:$D$15,MATCH($H43,Settings!$A$6:$A$15,0),4),0),0))</f>
        <v/>
      </c>
      <c r="BM43" s="158" t="str">
        <f ca="1">IF($A43="","",IF(OR(ISTEXT($H43),ISTEXT(#REF!)),IF($H43=Settings!$A$11,INDEX(Settings!$A$6:$D$15,MATCH($H43,Settings!$A$6:$A$15,0),4),0),0))</f>
        <v/>
      </c>
      <c r="BN43" s="158" t="str">
        <f ca="1">IF($A43="","",IF(OR(ISTEXT($H43),ISTEXT(#REF!)),IF($H43=Settings!$A$12,INDEX(Settings!$A$6:$D$15,MATCH($H43,Settings!$A$6:$A$15,0),4),0),0))</f>
        <v/>
      </c>
      <c r="BO43" s="158" t="str">
        <f ca="1">IF($A43="","",IF(OR(ISTEXT($H43),ISTEXT(#REF!)),IF($H43=Settings!$A$13,INDEX(Settings!$A$6:$D$15,MATCH($H43,Settings!$A$6:$A$15,0),4),0),0))</f>
        <v/>
      </c>
      <c r="BP43" s="158" t="str">
        <f ca="1">IF($A43="","",IF(OR(ISTEXT($H43),ISTEXT(#REF!)),IF($H43=Settings!$A$14,INDEX(Settings!$A$6:$D$15,MATCH($H43,Settings!$A$6:$A$15,0),4),0),0))</f>
        <v/>
      </c>
      <c r="BQ43" s="159" t="str">
        <f ca="1">IF($A43="","",IF(OR(ISTEXT($H43),ISTEXT(#REF!)),IF($H43=Settings!$A$15,INDEX(Settings!$A$6:$D$15,MATCH($H43,Settings!$A$6:$A$15,0),4),0),0))</f>
        <v/>
      </c>
      <c r="BR43" s="157" t="str">
        <f ca="1">IF($A43="","",IF(OR(ISTEXT($J43),ISTEXT(#REF!)),IF($J43=Settings!$A$6,INDEX(Settings!$A$6:$D$15,MATCH($J43,Settings!$A$6:$A$15,0),4),0),0))</f>
        <v/>
      </c>
      <c r="BS43" s="158" t="str">
        <f ca="1">IF($A43="","",IF(OR(ISTEXT($J43),ISTEXT(#REF!)),IF($J43=Settings!$A$7,INDEX(Settings!$A$6:$D$15,MATCH($J43,Settings!$A$6:$A$15,0),4),0),0))</f>
        <v/>
      </c>
      <c r="BT43" s="158" t="str">
        <f ca="1">IF($A43="","",IF(OR(ISTEXT($J43),ISTEXT(#REF!)),IF($J43=Settings!$A$8,INDEX(Settings!$A$6:$D$15,MATCH($J43,Settings!$A$6:$A$15,0),4),0),0))</f>
        <v/>
      </c>
      <c r="BU43" s="158" t="str">
        <f ca="1">IF($A43="","",IF(OR(ISTEXT($J43),ISTEXT(#REF!)),IF($J43=Settings!$A$9,INDEX(Settings!$A$6:$D$15,MATCH($J43,Settings!$A$6:$A$15,0),4),0),0))</f>
        <v/>
      </c>
      <c r="BV43" s="158" t="str">
        <f ca="1">IF($A43="","",IF(OR(ISTEXT($J43),ISTEXT(#REF!)),IF($J43=Settings!$A$10,INDEX(Settings!$A$6:$D$15,MATCH($J43,Settings!$A$6:$A$15,0),4),0),0))</f>
        <v/>
      </c>
      <c r="BW43" s="158" t="str">
        <f ca="1">IF($A43="","",IF(OR(ISTEXT($J43),ISTEXT(#REF!)),IF($J43=Settings!$A$11,INDEX(Settings!$A$6:$D$15,MATCH($J43,Settings!$A$6:$A$15,0),4),0),0))</f>
        <v/>
      </c>
      <c r="BX43" s="158" t="str">
        <f ca="1">IF($A43="","",IF(OR(ISTEXT($J43),ISTEXT(#REF!)),IF($J43=Settings!$A$12,INDEX(Settings!$A$6:$D$15,MATCH($J43,Settings!$A$6:$A$15,0),4),0),0))</f>
        <v/>
      </c>
      <c r="BY43" s="158" t="str">
        <f ca="1">IF($A43="","",IF(OR(ISTEXT($J43),ISTEXT(#REF!)),IF($J43=Settings!$A$13,INDEX(Settings!$A$6:$D$15,MATCH($J43,Settings!$A$6:$A$15,0),4),0),0))</f>
        <v/>
      </c>
      <c r="BZ43" s="158" t="str">
        <f ca="1">IF($A43="","",IF(OR(ISTEXT($J43),ISTEXT(#REF!)),IF($J43=Settings!$A$14,INDEX(Settings!$A$6:$D$15,MATCH($J43,Settings!$A$6:$A$15,0),4),0),0))</f>
        <v/>
      </c>
      <c r="CA43" s="159" t="str">
        <f ca="1">IF($A43="","",IF(OR(ISTEXT($J43),ISTEXT(#REF!)),IF($J43=Settings!$A$15,INDEX(Settings!$A$6:$D$15,MATCH($J43,Settings!$A$6:$A$15,0),4),0),0))</f>
        <v/>
      </c>
      <c r="CB43" s="157" t="str">
        <f ca="1">IF($A43="","",IF(OR(ISTEXT($L43),ISTEXT(#REF!)),IF($L43=Settings!$A$6,INDEX(Settings!$A$6:$D$15,MATCH($L43,Settings!$A$6:$A$15,0),4),0),0))</f>
        <v/>
      </c>
      <c r="CC43" s="158" t="str">
        <f ca="1">IF($A43="","",IF(OR(ISTEXT($L43),ISTEXT(#REF!)),IF($L43=Settings!$A$7,INDEX(Settings!$A$6:$D$15,MATCH($L43,Settings!$A$6:$A$15,0),4),0),0))</f>
        <v/>
      </c>
      <c r="CD43" s="158" t="str">
        <f ca="1">IF($A43="","",IF(OR(ISTEXT($L43),ISTEXT(#REF!)),IF($L43=Settings!$A$8,INDEX(Settings!$A$6:$D$15,MATCH($L43,Settings!$A$6:$A$15,0),4),0),0))</f>
        <v/>
      </c>
      <c r="CE43" s="158" t="str">
        <f ca="1">IF($A43="","",IF(OR(ISTEXT($L43),ISTEXT(#REF!)),IF($L43=Settings!$A$9,INDEX(Settings!$A$6:$D$15,MATCH($L43,Settings!$A$6:$A$15,0),4),0),0))</f>
        <v/>
      </c>
      <c r="CF43" s="158" t="str">
        <f ca="1">IF($A43="","",IF(OR(ISTEXT($L43),ISTEXT(#REF!)),IF($L43=Settings!$A$10,INDEX(Settings!$A$6:$D$15,MATCH($L43,Settings!$A$6:$A$15,0),4),0),0))</f>
        <v/>
      </c>
      <c r="CG43" s="158" t="str">
        <f ca="1">IF($A43="","",IF(OR(ISTEXT($L43),ISTEXT(#REF!)),IF($L43=Settings!$A$11,INDEX(Settings!$A$6:$D$15,MATCH($L43,Settings!$A$6:$A$15,0),4),0),0))</f>
        <v/>
      </c>
      <c r="CH43" s="158" t="str">
        <f ca="1">IF($A43="","",IF(OR(ISTEXT($L43),ISTEXT(#REF!)),IF($L43=Settings!$A$12,INDEX(Settings!$A$6:$D$15,MATCH($L43,Settings!$A$6:$A$15,0),4),0),0))</f>
        <v/>
      </c>
      <c r="CI43" s="158" t="str">
        <f ca="1">IF($A43="","",IF(OR(ISTEXT($L43),ISTEXT(#REF!)),IF($L43=Settings!$A$13,INDEX(Settings!$A$6:$D$15,MATCH($L43,Settings!$A$6:$A$15,0),4),0),0))</f>
        <v/>
      </c>
      <c r="CJ43" s="158" t="str">
        <f ca="1">IF($A43="","",IF(OR(ISTEXT($L43),ISTEXT(#REF!)),IF($L43=Settings!$A$14,INDEX(Settings!$A$6:$D$15,MATCH($L43,Settings!$A$6:$A$15,0),4),0),0))</f>
        <v/>
      </c>
      <c r="CK43" s="159" t="str">
        <f ca="1">IF($A43="","",IF(OR(ISTEXT($L43),ISTEXT(#REF!)),IF($L43=Settings!$A$15,INDEX(Settings!$A$6:$D$15,MATCH($L43,Settings!$A$6:$A$15,0),4),0),0))</f>
        <v/>
      </c>
      <c r="CL43" s="157" t="str">
        <f ca="1">IF($A43="","",IF(OR(ISTEXT($N43),ISTEXT(#REF!)),IF($N43=Settings!$A$6,INDEX(Settings!$A$6:$D$15,MATCH($N43,Settings!$A$6:$A$15,0),4),0),0))</f>
        <v/>
      </c>
      <c r="CM43" s="158" t="str">
        <f ca="1">IF($A43="","",IF(OR(ISTEXT($N43),ISTEXT(#REF!)),IF($N43=Settings!$A$7,INDEX(Settings!$A$6:$D$15,MATCH($N43,Settings!$A$6:$A$15,0),4),0),0))</f>
        <v/>
      </c>
      <c r="CN43" s="158" t="str">
        <f ca="1">IF($A43="","",IF(OR(ISTEXT($N43),ISTEXT(#REF!)),IF($N43=Settings!$A$8,INDEX(Settings!$A$6:$D$15,MATCH($N43,Settings!$A$6:$A$15,0),4),0),0))</f>
        <v/>
      </c>
      <c r="CO43" s="158" t="str">
        <f ca="1">IF($A43="","",IF(OR(ISTEXT($N43),ISTEXT(#REF!)),IF($N43=Settings!$A$9,INDEX(Settings!$A$6:$D$15,MATCH($N43,Settings!$A$6:$A$15,0),4),0),0))</f>
        <v/>
      </c>
      <c r="CP43" s="158" t="str">
        <f ca="1">IF($A43="","",IF(OR(ISTEXT($N43),ISTEXT(#REF!)),IF($N43=Settings!$A$10,INDEX(Settings!$A$6:$D$15,MATCH($N43,Settings!$A$6:$A$15,0),4),0),0))</f>
        <v/>
      </c>
      <c r="CQ43" s="158" t="str">
        <f ca="1">IF($A43="","",IF(OR(ISTEXT($N43),ISTEXT(#REF!)),IF($N43=Settings!$A$11,INDEX(Settings!$A$6:$D$15,MATCH($N43,Settings!$A$6:$A$15,0),4),0),0))</f>
        <v/>
      </c>
      <c r="CR43" s="158" t="str">
        <f ca="1">IF($A43="","",IF(OR(ISTEXT($N43),ISTEXT(#REF!)),IF($N43=Settings!$A$12,INDEX(Settings!$A$6:$D$15,MATCH($N43,Settings!$A$6:$A$15,0),4),0),0))</f>
        <v/>
      </c>
      <c r="CS43" s="158" t="str">
        <f ca="1">IF($A43="","",IF(OR(ISTEXT($N43),ISTEXT(#REF!)),IF($N43=Settings!$A$13,INDEX(Settings!$A$6:$D$15,MATCH($N43,Settings!$A$6:$A$15,0),4),0),0))</f>
        <v/>
      </c>
      <c r="CT43" s="158" t="str">
        <f ca="1">IF($A43="","",IF(OR(ISTEXT($N43),ISTEXT(#REF!)),IF($N43=Settings!$A$14,INDEX(Settings!$A$6:$D$15,MATCH($N43,Settings!$A$6:$A$15,0),4),0),0))</f>
        <v/>
      </c>
      <c r="CU43" s="158" t="str">
        <f ca="1">IF($A43="","",IF(OR(ISTEXT($N43),ISTEXT(#REF!)),IF($N43=Settings!$A$15,INDEX(Settings!$A$6:$D$15,MATCH($N43,Settings!$A$6:$A$15,0),4),0),0))</f>
        <v/>
      </c>
      <c r="CV43" s="160">
        <f t="shared" si="16"/>
        <v>0</v>
      </c>
      <c r="CW43" s="160">
        <f t="shared" si="17"/>
        <v>0</v>
      </c>
      <c r="CX43" s="161">
        <f ca="1">(($CV43+$CW43)*1440)/60-'Employee Register'!$C43</f>
        <v>0</v>
      </c>
      <c r="CY43" s="162">
        <f ca="1">((($CW43)*1440)/60)*'Employee Register'!$E43</f>
        <v>0</v>
      </c>
      <c r="CZ43" s="163">
        <f ca="1">$CX43*'Employee Register'!$F43</f>
        <v>0</v>
      </c>
      <c r="DA43" s="164">
        <f t="shared" si="3"/>
        <v>0</v>
      </c>
      <c r="DB43" s="157">
        <f t="shared" si="5"/>
        <v>0</v>
      </c>
      <c r="DC43" s="159">
        <f ca="1">$DB43*'Employee Register'!$E43</f>
        <v>0</v>
      </c>
      <c r="DD43" s="157">
        <f t="shared" si="6"/>
        <v>0</v>
      </c>
      <c r="DE43" s="159">
        <f ca="1">$DD43*'Employee Register'!$G43</f>
        <v>0</v>
      </c>
      <c r="DF43" s="157">
        <f t="shared" si="7"/>
        <v>0</v>
      </c>
      <c r="DG43" s="159">
        <f ca="1">$DF43*'Employee Register'!$E43</f>
        <v>0</v>
      </c>
      <c r="DH43" s="157">
        <f t="shared" si="8"/>
        <v>0</v>
      </c>
      <c r="DI43" s="159">
        <f ca="1">$DH43*'Employee Register'!$E43</f>
        <v>0</v>
      </c>
      <c r="DJ43" s="157">
        <f t="shared" si="9"/>
        <v>0</v>
      </c>
      <c r="DK43" s="159">
        <f ca="1">$DJ43*'Employee Register'!$E43</f>
        <v>0</v>
      </c>
      <c r="DL43" s="157">
        <f t="shared" si="10"/>
        <v>0</v>
      </c>
      <c r="DM43" s="159">
        <f ca="1">$DL43*'Employee Register'!$E43</f>
        <v>0</v>
      </c>
      <c r="DN43" s="157">
        <f t="shared" si="11"/>
        <v>0</v>
      </c>
      <c r="DO43" s="159">
        <f ca="1">$DN43*'Employee Register'!$E43</f>
        <v>0</v>
      </c>
      <c r="DP43" s="157">
        <f t="shared" si="12"/>
        <v>0</v>
      </c>
      <c r="DQ43" s="159">
        <f ca="1">$DP43*'Employee Register'!$E43</f>
        <v>0</v>
      </c>
      <c r="DR43" s="157">
        <f t="shared" si="13"/>
        <v>0</v>
      </c>
      <c r="DS43" s="159">
        <f ca="1">$DR43*'Employee Register'!$E43</f>
        <v>0</v>
      </c>
      <c r="DT43" s="157">
        <f t="shared" si="14"/>
        <v>0</v>
      </c>
      <c r="DU43" s="159">
        <f ca="1">$DT43*'Employee Register'!$E43</f>
        <v>0</v>
      </c>
      <c r="DV43" s="165">
        <f ca="1">IF('Employee Register'!$B43=0,0,IF(OR(ISBLANK($B43),ISTEXT($B43)),0,IF(VALUE($B43)&gt;=0,1,0)))</f>
        <v>0</v>
      </c>
      <c r="DW43" s="166">
        <f ca="1">IF('Employee Register'!$B43=0,0,IF(OR(ISBLANK($D43),ISTEXT($D43)),0,IF(VALUE($D43)&gt;=0,1,0)))</f>
        <v>0</v>
      </c>
      <c r="DX43" s="166">
        <f ca="1">IF('Employee Register'!$B43=0,0,IF(OR(ISBLANK($F43),ISTEXT($F43)),0,IF(VALUE($F43)&gt;=0,1,0)))</f>
        <v>0</v>
      </c>
      <c r="DY43" s="166">
        <f ca="1">IF('Employee Register'!$B43=0,0,IF(OR(ISBLANK($H43),ISTEXT($H43)),0,IF(VALUE($H43)&gt;=0,1,0)))</f>
        <v>0</v>
      </c>
      <c r="DZ43" s="166">
        <f ca="1">IF('Employee Register'!$B43=0,0,IF(OR(ISBLANK($J43),ISTEXT($J43)),0,IF(VALUE($J43)&gt;=0,1,0)))</f>
        <v>0</v>
      </c>
      <c r="EA43" s="166">
        <f ca="1">IF('Employee Register'!$B43=0,0,IF(OR(ISBLANK($L43),ISTEXT($L43)),0,IF(VALUE($L43)&gt;=0,1,0)))</f>
        <v>0</v>
      </c>
      <c r="EB43" s="167">
        <f ca="1">IF('Employee Register'!$B43=0,0,IF(OR(ISBLANK($N43),ISTEXT($N43)),0,IF(VALUE($N43)&gt;=0,1,0)))</f>
        <v>0</v>
      </c>
    </row>
    <row r="44" spans="1:132">
      <c r="A44" s="71" t="str">
        <f ca="1">IF('Employee Register'!B44=0,"",'Employee Register'!B44)</f>
        <v/>
      </c>
      <c r="B44" s="48"/>
      <c r="C44" s="49"/>
      <c r="D44" s="48"/>
      <c r="E44" s="49"/>
      <c r="F44" s="48"/>
      <c r="G44" s="49"/>
      <c r="H44" s="48"/>
      <c r="I44" s="49"/>
      <c r="J44" s="48"/>
      <c r="K44" s="49"/>
      <c r="L44" s="107"/>
      <c r="M44" s="108"/>
      <c r="N44" s="107"/>
      <c r="O44" s="109"/>
      <c r="P44" s="100">
        <f t="shared" si="4"/>
        <v>0</v>
      </c>
      <c r="Q44" s="101">
        <f t="shared" si="15"/>
        <v>0</v>
      </c>
      <c r="R44" s="69" t="str">
        <f ca="1">IF(ISBLANK('Employee Register'!$B44),"",INDEX('Employee Register'!$A$6:$D$55,MATCH($A44,'Employee Register'!$B$6:$B$55,0),4))</f>
        <v/>
      </c>
      <c r="AC44" s="66">
        <f ca="1">ROUND(($P44*1440)/60,2)-'Employee Register'!$C44</f>
        <v>0</v>
      </c>
      <c r="AD44" s="157" t="str">
        <f ca="1">IF($A44="","",IF(OR(ISTEXT($B44),ISTEXT(#REF!)),IF($B44=Settings!$A$6,INDEX(Settings!$A$6:$D$15,MATCH($B44,Settings!$A$6:$A$15,0),4),0),0))</f>
        <v/>
      </c>
      <c r="AE44" s="158" t="str">
        <f ca="1">IF($A44="","",IF(OR(ISTEXT($B44),ISTEXT(#REF!)),IF($B44=Settings!$A$7,INDEX(Settings!$A$6:$D$15,MATCH($B44,Settings!$A$6:$A$15,0),4),0),0))</f>
        <v/>
      </c>
      <c r="AF44" s="158" t="str">
        <f ca="1">IF($A44="","",IF(OR(ISTEXT($B44),ISTEXT(#REF!)),IF($B44=Settings!$A$8,INDEX(Settings!$A$6:$D$15,MATCH($B44,Settings!$A$6:$A$15,0),4),0),0))</f>
        <v/>
      </c>
      <c r="AG44" s="158" t="str">
        <f ca="1">IF($A44="","",IF(OR(ISTEXT($B44),ISTEXT(#REF!)),IF($B44=Settings!$A$9,INDEX(Settings!$A$6:$D$15,MATCH($B44,Settings!$A$6:$A$15,0),4),0),0))</f>
        <v/>
      </c>
      <c r="AH44" s="158" t="str">
        <f ca="1">IF($A44="","",IF(OR(ISTEXT($B44),ISTEXT(#REF!)),IF($B44=Settings!$A$10,INDEX(Settings!$A$6:$D$15,MATCH($B44,Settings!$A$6:$A$15,0),4),0),0))</f>
        <v/>
      </c>
      <c r="AI44" s="158" t="str">
        <f ca="1">IF($A44="","",IF(OR(ISTEXT($B44),ISTEXT(#REF!)),IF($B44=Settings!$A$11,INDEX(Settings!$A$6:$D$15,MATCH($B44,Settings!$A$6:$A$15,0),4),0),0))</f>
        <v/>
      </c>
      <c r="AJ44" s="158" t="str">
        <f ca="1">IF($A44="","",IF(OR(ISTEXT($B44),ISTEXT(#REF!)),IF($B44=Settings!$A$12,INDEX(Settings!$A$6:$D$15,MATCH($B44,Settings!$A$6:$A$15,0),4),0),0))</f>
        <v/>
      </c>
      <c r="AK44" s="158" t="str">
        <f ca="1">IF($A44="","",IF(OR(ISTEXT($B44),ISTEXT(#REF!)),IF($B44=Settings!$A$13,INDEX(Settings!$A$6:$D$15,MATCH($B44,Settings!$A$6:$A$15,0),4),0),0))</f>
        <v/>
      </c>
      <c r="AL44" s="158" t="str">
        <f ca="1">IF($A44="","",IF(OR(ISTEXT($B44),ISTEXT(#REF!)),IF($B44=Settings!$A$14,INDEX(Settings!$A$6:$D$15,MATCH($B44,Settings!$A$6:$A$15,0),4),0),0))</f>
        <v/>
      </c>
      <c r="AM44" s="159" t="str">
        <f ca="1">IF($A44="","",IF(OR(ISTEXT($B44),ISTEXT(#REF!)),IF($B44=Settings!$A$15,INDEX(Settings!$A$6:$D$15,MATCH($B44,Settings!$A$6:$A$15,0),4),0),0))</f>
        <v/>
      </c>
      <c r="AN44" s="157" t="str">
        <f ca="1">IF($A44="","",IF(OR(ISTEXT($D44),ISTEXT(#REF!)),IF($D44=Settings!$A$6,INDEX(Settings!$A$6:$D$15,MATCH($D44,Settings!$A$6:$A$15,0),4),0),0))</f>
        <v/>
      </c>
      <c r="AO44" s="158" t="str">
        <f ca="1">IF($A44="","",IF(OR(ISTEXT($D44),ISTEXT(#REF!)),IF($D44=Settings!$A$7,INDEX(Settings!$A$6:$D$15,MATCH($D44,Settings!$A$6:$A$15,0),4),0),0))</f>
        <v/>
      </c>
      <c r="AP44" s="158" t="str">
        <f ca="1">IF($A44="","",IF(OR(ISTEXT($D44),ISTEXT(#REF!)),IF($D44=Settings!$A$8,INDEX(Settings!$A$6:$D$15,MATCH($D44,Settings!$A$6:$A$15,0),4),0),0))</f>
        <v/>
      </c>
      <c r="AQ44" s="158" t="str">
        <f ca="1">IF($A44="","",IF(OR(ISTEXT($D44),ISTEXT(#REF!)),IF($D44=Settings!$A$9,INDEX(Settings!$A$6:$D$15,MATCH($D44,Settings!$A$6:$A$15,0),4),0),0))</f>
        <v/>
      </c>
      <c r="AR44" s="158" t="str">
        <f ca="1">IF($A44="","",IF(OR(ISTEXT($D44),ISTEXT(#REF!)),IF($D44=Settings!$A$10,INDEX(Settings!$A$6:$D$15,MATCH($D44,Settings!$A$6:$A$15,0),4),0),0))</f>
        <v/>
      </c>
      <c r="AS44" s="158" t="str">
        <f ca="1">IF($A44="","",IF(OR(ISTEXT($D44),ISTEXT(#REF!)),IF($D44=Settings!$A$11,INDEX(Settings!$A$6:$D$15,MATCH($D44,Settings!$A$6:$A$15,0),4),0),0))</f>
        <v/>
      </c>
      <c r="AT44" s="158" t="str">
        <f ca="1">IF($A44="","",IF(OR(ISTEXT($D44),ISTEXT(#REF!)),IF($D44=Settings!$A$12,INDEX(Settings!$A$6:$D$15,MATCH($D44,Settings!$A$6:$A$15,0),4),0),0))</f>
        <v/>
      </c>
      <c r="AU44" s="158" t="str">
        <f ca="1">IF($A44="","",IF(OR(ISTEXT($D44),ISTEXT(#REF!)),IF($D44=Settings!$A$13,INDEX(Settings!$A$6:$D$15,MATCH($D44,Settings!$A$6:$A$15,0),4),0),0))</f>
        <v/>
      </c>
      <c r="AV44" s="158" t="str">
        <f ca="1">IF($A44="","",IF(OR(ISTEXT($D44),ISTEXT(#REF!)),IF($D44=Settings!$A$14,INDEX(Settings!$A$6:$D$15,MATCH($D44,Settings!$A$6:$A$15,0),4),0),0))</f>
        <v/>
      </c>
      <c r="AW44" s="159" t="str">
        <f ca="1">IF($A44="","",IF(OR(ISTEXT($D44),ISTEXT(#REF!)),IF($D44=Settings!$A$15,INDEX(Settings!$A$6:$D$15,MATCH($D44,Settings!$A$6:$A$15,0),4),0),0))</f>
        <v/>
      </c>
      <c r="AX44" s="157" t="str">
        <f ca="1">IF($A44="","",IF(OR(ISTEXT($F44),ISTEXT(#REF!)),IF($F44=Settings!$A$6,INDEX(Settings!$A$6:$D$15,MATCH($F44,Settings!$A$6:$A$15,0),4),0),0))</f>
        <v/>
      </c>
      <c r="AY44" s="158" t="str">
        <f ca="1">IF($A44="","",IF(OR(ISTEXT($F44),ISTEXT(#REF!)),IF($F44=Settings!$A$7,INDEX(Settings!$A$6:$D$15,MATCH($F44,Settings!$A$6:$A$15,0),4),0),0))</f>
        <v/>
      </c>
      <c r="AZ44" s="158" t="str">
        <f ca="1">IF($A44="","",IF(OR(ISTEXT($F44),ISTEXT(#REF!)),IF($F44=Settings!$A$8,INDEX(Settings!$A$6:$D$15,MATCH($F44,Settings!$A$6:$A$15,0),4),0),0))</f>
        <v/>
      </c>
      <c r="BA44" s="158" t="str">
        <f ca="1">IF($A44="","",IF(OR(ISTEXT($F44),ISTEXT(#REF!)),IF($F44=Settings!$A$9,INDEX(Settings!$A$6:$D$15,MATCH($F44,Settings!$A$6:$A$15,0),4),0),0))</f>
        <v/>
      </c>
      <c r="BB44" s="158" t="str">
        <f ca="1">IF($A44="","",IF(OR(ISTEXT($F44),ISTEXT(#REF!)),IF($F44=Settings!$A$10,INDEX(Settings!$A$6:$D$15,MATCH($F44,Settings!$A$6:$A$15,0),4),0),0))</f>
        <v/>
      </c>
      <c r="BC44" s="158" t="str">
        <f ca="1">IF($A44="","",IF(OR(ISTEXT($F44),ISTEXT(#REF!)),IF($F44=Settings!$A$11,INDEX(Settings!$A$6:$D$15,MATCH($F44,Settings!$A$6:$A$15,0),4),0),0))</f>
        <v/>
      </c>
      <c r="BD44" s="158" t="str">
        <f ca="1">IF($A44="","",IF(OR(ISTEXT($F44),ISTEXT(#REF!)),IF($F44=Settings!$A$12,INDEX(Settings!$A$6:$D$15,MATCH($F44,Settings!$A$6:$A$15,0),4),0),0))</f>
        <v/>
      </c>
      <c r="BE44" s="158" t="str">
        <f ca="1">IF($A44="","",IF(OR(ISTEXT($F44),ISTEXT(#REF!)),IF($F44=Settings!$A$13,INDEX(Settings!$A$6:$D$15,MATCH($F44,Settings!$A$6:$A$15,0),4),0),0))</f>
        <v/>
      </c>
      <c r="BF44" s="158" t="str">
        <f ca="1">IF($A44="","",IF(OR(ISTEXT($F44),ISTEXT(#REF!)),IF($F44=Settings!$A$14,INDEX(Settings!$A$6:$D$15,MATCH($F44,Settings!$A$6:$A$15,0),4),0),0))</f>
        <v/>
      </c>
      <c r="BG44" s="159" t="str">
        <f ca="1">IF($A44="","",IF(OR(ISTEXT($F44),ISTEXT(#REF!)),IF($F44=Settings!$A$15,INDEX(Settings!$A$6:$D$15,MATCH($F44,Settings!$A$6:$A$15,0),4),0),0))</f>
        <v/>
      </c>
      <c r="BH44" s="157" t="str">
        <f ca="1">IF($A44="","",IF(OR(ISTEXT($H44),ISTEXT(#REF!)),IF($H44=Settings!$A$6,INDEX(Settings!$A$6:$D$15,MATCH($H44,Settings!$A$6:$A$15,0),4),0),0))</f>
        <v/>
      </c>
      <c r="BI44" s="158" t="str">
        <f ca="1">IF($A44="","",IF(OR(ISTEXT($H44),ISTEXT(#REF!)),IF($H44=Settings!$A$7,INDEX(Settings!$A$6:$D$15,MATCH($H44,Settings!$A$6:$A$15,0),4),0),0))</f>
        <v/>
      </c>
      <c r="BJ44" s="158" t="str">
        <f ca="1">IF($A44="","",IF(OR(ISTEXT($H44),ISTEXT(#REF!)),IF($H44=Settings!$A$8,INDEX(Settings!$A$6:$D$15,MATCH($H44,Settings!$A$6:$A$15,0),4),0),0))</f>
        <v/>
      </c>
      <c r="BK44" s="158" t="str">
        <f ca="1">IF($A44="","",IF(OR(ISTEXT($H44),ISTEXT(#REF!)),IF($H44=Settings!$A$9,INDEX(Settings!$A$6:$D$15,MATCH($H44,Settings!$A$6:$A$15,0),4),0),0))</f>
        <v/>
      </c>
      <c r="BL44" s="158" t="str">
        <f ca="1">IF($A44="","",IF(OR(ISTEXT($H44),ISTEXT(#REF!)),IF($H44=Settings!$A$10,INDEX(Settings!$A$6:$D$15,MATCH($H44,Settings!$A$6:$A$15,0),4),0),0))</f>
        <v/>
      </c>
      <c r="BM44" s="158" t="str">
        <f ca="1">IF($A44="","",IF(OR(ISTEXT($H44),ISTEXT(#REF!)),IF($H44=Settings!$A$11,INDEX(Settings!$A$6:$D$15,MATCH($H44,Settings!$A$6:$A$15,0),4),0),0))</f>
        <v/>
      </c>
      <c r="BN44" s="158" t="str">
        <f ca="1">IF($A44="","",IF(OR(ISTEXT($H44),ISTEXT(#REF!)),IF($H44=Settings!$A$12,INDEX(Settings!$A$6:$D$15,MATCH($H44,Settings!$A$6:$A$15,0),4),0),0))</f>
        <v/>
      </c>
      <c r="BO44" s="158" t="str">
        <f ca="1">IF($A44="","",IF(OR(ISTEXT($H44),ISTEXT(#REF!)),IF($H44=Settings!$A$13,INDEX(Settings!$A$6:$D$15,MATCH($H44,Settings!$A$6:$A$15,0),4),0),0))</f>
        <v/>
      </c>
      <c r="BP44" s="158" t="str">
        <f ca="1">IF($A44="","",IF(OR(ISTEXT($H44),ISTEXT(#REF!)),IF($H44=Settings!$A$14,INDEX(Settings!$A$6:$D$15,MATCH($H44,Settings!$A$6:$A$15,0),4),0),0))</f>
        <v/>
      </c>
      <c r="BQ44" s="159" t="str">
        <f ca="1">IF($A44="","",IF(OR(ISTEXT($H44),ISTEXT(#REF!)),IF($H44=Settings!$A$15,INDEX(Settings!$A$6:$D$15,MATCH($H44,Settings!$A$6:$A$15,0),4),0),0))</f>
        <v/>
      </c>
      <c r="BR44" s="157" t="str">
        <f ca="1">IF($A44="","",IF(OR(ISTEXT($J44),ISTEXT(#REF!)),IF($J44=Settings!$A$6,INDEX(Settings!$A$6:$D$15,MATCH($J44,Settings!$A$6:$A$15,0),4),0),0))</f>
        <v/>
      </c>
      <c r="BS44" s="158" t="str">
        <f ca="1">IF($A44="","",IF(OR(ISTEXT($J44),ISTEXT(#REF!)),IF($J44=Settings!$A$7,INDEX(Settings!$A$6:$D$15,MATCH($J44,Settings!$A$6:$A$15,0),4),0),0))</f>
        <v/>
      </c>
      <c r="BT44" s="158" t="str">
        <f ca="1">IF($A44="","",IF(OR(ISTEXT($J44),ISTEXT(#REF!)),IF($J44=Settings!$A$8,INDEX(Settings!$A$6:$D$15,MATCH($J44,Settings!$A$6:$A$15,0),4),0),0))</f>
        <v/>
      </c>
      <c r="BU44" s="158" t="str">
        <f ca="1">IF($A44="","",IF(OR(ISTEXT($J44),ISTEXT(#REF!)),IF($J44=Settings!$A$9,INDEX(Settings!$A$6:$D$15,MATCH($J44,Settings!$A$6:$A$15,0),4),0),0))</f>
        <v/>
      </c>
      <c r="BV44" s="158" t="str">
        <f ca="1">IF($A44="","",IF(OR(ISTEXT($J44),ISTEXT(#REF!)),IF($J44=Settings!$A$10,INDEX(Settings!$A$6:$D$15,MATCH($J44,Settings!$A$6:$A$15,0),4),0),0))</f>
        <v/>
      </c>
      <c r="BW44" s="158" t="str">
        <f ca="1">IF($A44="","",IF(OR(ISTEXT($J44),ISTEXT(#REF!)),IF($J44=Settings!$A$11,INDEX(Settings!$A$6:$D$15,MATCH($J44,Settings!$A$6:$A$15,0),4),0),0))</f>
        <v/>
      </c>
      <c r="BX44" s="158" t="str">
        <f ca="1">IF($A44="","",IF(OR(ISTEXT($J44),ISTEXT(#REF!)),IF($J44=Settings!$A$12,INDEX(Settings!$A$6:$D$15,MATCH($J44,Settings!$A$6:$A$15,0),4),0),0))</f>
        <v/>
      </c>
      <c r="BY44" s="158" t="str">
        <f ca="1">IF($A44="","",IF(OR(ISTEXT($J44),ISTEXT(#REF!)),IF($J44=Settings!$A$13,INDEX(Settings!$A$6:$D$15,MATCH($J44,Settings!$A$6:$A$15,0),4),0),0))</f>
        <v/>
      </c>
      <c r="BZ44" s="158" t="str">
        <f ca="1">IF($A44="","",IF(OR(ISTEXT($J44),ISTEXT(#REF!)),IF($J44=Settings!$A$14,INDEX(Settings!$A$6:$D$15,MATCH($J44,Settings!$A$6:$A$15,0),4),0),0))</f>
        <v/>
      </c>
      <c r="CA44" s="159" t="str">
        <f ca="1">IF($A44="","",IF(OR(ISTEXT($J44),ISTEXT(#REF!)),IF($J44=Settings!$A$15,INDEX(Settings!$A$6:$D$15,MATCH($J44,Settings!$A$6:$A$15,0),4),0),0))</f>
        <v/>
      </c>
      <c r="CB44" s="157" t="str">
        <f ca="1">IF($A44="","",IF(OR(ISTEXT($L44),ISTEXT(#REF!)),IF($L44=Settings!$A$6,INDEX(Settings!$A$6:$D$15,MATCH($L44,Settings!$A$6:$A$15,0),4),0),0))</f>
        <v/>
      </c>
      <c r="CC44" s="158" t="str">
        <f ca="1">IF($A44="","",IF(OR(ISTEXT($L44),ISTEXT(#REF!)),IF($L44=Settings!$A$7,INDEX(Settings!$A$6:$D$15,MATCH($L44,Settings!$A$6:$A$15,0),4),0),0))</f>
        <v/>
      </c>
      <c r="CD44" s="158" t="str">
        <f ca="1">IF($A44="","",IF(OR(ISTEXT($L44),ISTEXT(#REF!)),IF($L44=Settings!$A$8,INDEX(Settings!$A$6:$D$15,MATCH($L44,Settings!$A$6:$A$15,0),4),0),0))</f>
        <v/>
      </c>
      <c r="CE44" s="158" t="str">
        <f ca="1">IF($A44="","",IF(OR(ISTEXT($L44),ISTEXT(#REF!)),IF($L44=Settings!$A$9,INDEX(Settings!$A$6:$D$15,MATCH($L44,Settings!$A$6:$A$15,0),4),0),0))</f>
        <v/>
      </c>
      <c r="CF44" s="158" t="str">
        <f ca="1">IF($A44="","",IF(OR(ISTEXT($L44),ISTEXT(#REF!)),IF($L44=Settings!$A$10,INDEX(Settings!$A$6:$D$15,MATCH($L44,Settings!$A$6:$A$15,0),4),0),0))</f>
        <v/>
      </c>
      <c r="CG44" s="158" t="str">
        <f ca="1">IF($A44="","",IF(OR(ISTEXT($L44),ISTEXT(#REF!)),IF($L44=Settings!$A$11,INDEX(Settings!$A$6:$D$15,MATCH($L44,Settings!$A$6:$A$15,0),4),0),0))</f>
        <v/>
      </c>
      <c r="CH44" s="158" t="str">
        <f ca="1">IF($A44="","",IF(OR(ISTEXT($L44),ISTEXT(#REF!)),IF($L44=Settings!$A$12,INDEX(Settings!$A$6:$D$15,MATCH($L44,Settings!$A$6:$A$15,0),4),0),0))</f>
        <v/>
      </c>
      <c r="CI44" s="158" t="str">
        <f ca="1">IF($A44="","",IF(OR(ISTEXT($L44),ISTEXT(#REF!)),IF($L44=Settings!$A$13,INDEX(Settings!$A$6:$D$15,MATCH($L44,Settings!$A$6:$A$15,0),4),0),0))</f>
        <v/>
      </c>
      <c r="CJ44" s="158" t="str">
        <f ca="1">IF($A44="","",IF(OR(ISTEXT($L44),ISTEXT(#REF!)),IF($L44=Settings!$A$14,INDEX(Settings!$A$6:$D$15,MATCH($L44,Settings!$A$6:$A$15,0),4),0),0))</f>
        <v/>
      </c>
      <c r="CK44" s="159" t="str">
        <f ca="1">IF($A44="","",IF(OR(ISTEXT($L44),ISTEXT(#REF!)),IF($L44=Settings!$A$15,INDEX(Settings!$A$6:$D$15,MATCH($L44,Settings!$A$6:$A$15,0),4),0),0))</f>
        <v/>
      </c>
      <c r="CL44" s="157" t="str">
        <f ca="1">IF($A44="","",IF(OR(ISTEXT($N44),ISTEXT(#REF!)),IF($N44=Settings!$A$6,INDEX(Settings!$A$6:$D$15,MATCH($N44,Settings!$A$6:$A$15,0),4),0),0))</f>
        <v/>
      </c>
      <c r="CM44" s="158" t="str">
        <f ca="1">IF($A44="","",IF(OR(ISTEXT($N44),ISTEXT(#REF!)),IF($N44=Settings!$A$7,INDEX(Settings!$A$6:$D$15,MATCH($N44,Settings!$A$6:$A$15,0),4),0),0))</f>
        <v/>
      </c>
      <c r="CN44" s="158" t="str">
        <f ca="1">IF($A44="","",IF(OR(ISTEXT($N44),ISTEXT(#REF!)),IF($N44=Settings!$A$8,INDEX(Settings!$A$6:$D$15,MATCH($N44,Settings!$A$6:$A$15,0),4),0),0))</f>
        <v/>
      </c>
      <c r="CO44" s="158" t="str">
        <f ca="1">IF($A44="","",IF(OR(ISTEXT($N44),ISTEXT(#REF!)),IF($N44=Settings!$A$9,INDEX(Settings!$A$6:$D$15,MATCH($N44,Settings!$A$6:$A$15,0),4),0),0))</f>
        <v/>
      </c>
      <c r="CP44" s="158" t="str">
        <f ca="1">IF($A44="","",IF(OR(ISTEXT($N44),ISTEXT(#REF!)),IF($N44=Settings!$A$10,INDEX(Settings!$A$6:$D$15,MATCH($N44,Settings!$A$6:$A$15,0),4),0),0))</f>
        <v/>
      </c>
      <c r="CQ44" s="158" t="str">
        <f ca="1">IF($A44="","",IF(OR(ISTEXT($N44),ISTEXT(#REF!)),IF($N44=Settings!$A$11,INDEX(Settings!$A$6:$D$15,MATCH($N44,Settings!$A$6:$A$15,0),4),0),0))</f>
        <v/>
      </c>
      <c r="CR44" s="158" t="str">
        <f ca="1">IF($A44="","",IF(OR(ISTEXT($N44),ISTEXT(#REF!)),IF($N44=Settings!$A$12,INDEX(Settings!$A$6:$D$15,MATCH($N44,Settings!$A$6:$A$15,0),4),0),0))</f>
        <v/>
      </c>
      <c r="CS44" s="158" t="str">
        <f ca="1">IF($A44="","",IF(OR(ISTEXT($N44),ISTEXT(#REF!)),IF($N44=Settings!$A$13,INDEX(Settings!$A$6:$D$15,MATCH($N44,Settings!$A$6:$A$15,0),4),0),0))</f>
        <v/>
      </c>
      <c r="CT44" s="158" t="str">
        <f ca="1">IF($A44="","",IF(OR(ISTEXT($N44),ISTEXT(#REF!)),IF($N44=Settings!$A$14,INDEX(Settings!$A$6:$D$15,MATCH($N44,Settings!$A$6:$A$15,0),4),0),0))</f>
        <v/>
      </c>
      <c r="CU44" s="158" t="str">
        <f ca="1">IF($A44="","",IF(OR(ISTEXT($N44),ISTEXT(#REF!)),IF($N44=Settings!$A$15,INDEX(Settings!$A$6:$D$15,MATCH($N44,Settings!$A$6:$A$15,0),4),0),0))</f>
        <v/>
      </c>
      <c r="CV44" s="160">
        <f t="shared" si="16"/>
        <v>0</v>
      </c>
      <c r="CW44" s="160">
        <f t="shared" si="17"/>
        <v>0</v>
      </c>
      <c r="CX44" s="161">
        <f ca="1">(($CV44+$CW44)*1440)/60-'Employee Register'!$C44</f>
        <v>0</v>
      </c>
      <c r="CY44" s="162">
        <f ca="1">((($CW44)*1440)/60)*'Employee Register'!$E44</f>
        <v>0</v>
      </c>
      <c r="CZ44" s="163">
        <f ca="1">$CX44*'Employee Register'!$F44</f>
        <v>0</v>
      </c>
      <c r="DA44" s="164">
        <f t="shared" si="3"/>
        <v>0</v>
      </c>
      <c r="DB44" s="157">
        <f t="shared" si="5"/>
        <v>0</v>
      </c>
      <c r="DC44" s="159">
        <f ca="1">$DB44*'Employee Register'!$E44</f>
        <v>0</v>
      </c>
      <c r="DD44" s="157">
        <f t="shared" si="6"/>
        <v>0</v>
      </c>
      <c r="DE44" s="159">
        <f ca="1">$DD44*'Employee Register'!$G44</f>
        <v>0</v>
      </c>
      <c r="DF44" s="157">
        <f t="shared" si="7"/>
        <v>0</v>
      </c>
      <c r="DG44" s="159">
        <f ca="1">$DF44*'Employee Register'!$E44</f>
        <v>0</v>
      </c>
      <c r="DH44" s="157">
        <f t="shared" si="8"/>
        <v>0</v>
      </c>
      <c r="DI44" s="159">
        <f ca="1">$DH44*'Employee Register'!$E44</f>
        <v>0</v>
      </c>
      <c r="DJ44" s="157">
        <f t="shared" si="9"/>
        <v>0</v>
      </c>
      <c r="DK44" s="159">
        <f ca="1">$DJ44*'Employee Register'!$E44</f>
        <v>0</v>
      </c>
      <c r="DL44" s="157">
        <f t="shared" si="10"/>
        <v>0</v>
      </c>
      <c r="DM44" s="159">
        <f ca="1">$DL44*'Employee Register'!$E44</f>
        <v>0</v>
      </c>
      <c r="DN44" s="157">
        <f t="shared" si="11"/>
        <v>0</v>
      </c>
      <c r="DO44" s="159">
        <f ca="1">$DN44*'Employee Register'!$E44</f>
        <v>0</v>
      </c>
      <c r="DP44" s="157">
        <f t="shared" si="12"/>
        <v>0</v>
      </c>
      <c r="DQ44" s="159">
        <f ca="1">$DP44*'Employee Register'!$E44</f>
        <v>0</v>
      </c>
      <c r="DR44" s="157">
        <f t="shared" si="13"/>
        <v>0</v>
      </c>
      <c r="DS44" s="159">
        <f ca="1">$DR44*'Employee Register'!$E44</f>
        <v>0</v>
      </c>
      <c r="DT44" s="157">
        <f t="shared" si="14"/>
        <v>0</v>
      </c>
      <c r="DU44" s="159">
        <f ca="1">$DT44*'Employee Register'!$E44</f>
        <v>0</v>
      </c>
      <c r="DV44" s="165">
        <f ca="1">IF('Employee Register'!$B44=0,0,IF(OR(ISBLANK($B44),ISTEXT($B44)),0,IF(VALUE($B44)&gt;=0,1,0)))</f>
        <v>0</v>
      </c>
      <c r="DW44" s="166">
        <f ca="1">IF('Employee Register'!$B44=0,0,IF(OR(ISBLANK($D44),ISTEXT($D44)),0,IF(VALUE($D44)&gt;=0,1,0)))</f>
        <v>0</v>
      </c>
      <c r="DX44" s="166">
        <f ca="1">IF('Employee Register'!$B44=0,0,IF(OR(ISBLANK($F44),ISTEXT($F44)),0,IF(VALUE($F44)&gt;=0,1,0)))</f>
        <v>0</v>
      </c>
      <c r="DY44" s="166">
        <f ca="1">IF('Employee Register'!$B44=0,0,IF(OR(ISBLANK($H44),ISTEXT($H44)),0,IF(VALUE($H44)&gt;=0,1,0)))</f>
        <v>0</v>
      </c>
      <c r="DZ44" s="166">
        <f ca="1">IF('Employee Register'!$B44=0,0,IF(OR(ISBLANK($J44),ISTEXT($J44)),0,IF(VALUE($J44)&gt;=0,1,0)))</f>
        <v>0</v>
      </c>
      <c r="EA44" s="166">
        <f ca="1">IF('Employee Register'!$B44=0,0,IF(OR(ISBLANK($L44),ISTEXT($L44)),0,IF(VALUE($L44)&gt;=0,1,0)))</f>
        <v>0</v>
      </c>
      <c r="EB44" s="167">
        <f ca="1">IF('Employee Register'!$B44=0,0,IF(OR(ISBLANK($N44),ISTEXT($N44)),0,IF(VALUE($N44)&gt;=0,1,0)))</f>
        <v>0</v>
      </c>
    </row>
    <row r="45" spans="1:132">
      <c r="A45" s="71" t="str">
        <f ca="1">IF('Employee Register'!B45=0,"",'Employee Register'!B45)</f>
        <v/>
      </c>
      <c r="B45" s="48"/>
      <c r="C45" s="49"/>
      <c r="D45" s="48"/>
      <c r="E45" s="49"/>
      <c r="F45" s="48"/>
      <c r="G45" s="49"/>
      <c r="H45" s="48"/>
      <c r="I45" s="49"/>
      <c r="J45" s="48"/>
      <c r="K45" s="49"/>
      <c r="L45" s="107"/>
      <c r="M45" s="108"/>
      <c r="N45" s="107"/>
      <c r="O45" s="109"/>
      <c r="P45" s="100">
        <f t="shared" si="4"/>
        <v>0</v>
      </c>
      <c r="Q45" s="101">
        <f t="shared" si="15"/>
        <v>0</v>
      </c>
      <c r="R45" s="69" t="str">
        <f ca="1">IF(ISBLANK('Employee Register'!$B45),"",INDEX('Employee Register'!$A$6:$D$55,MATCH($A45,'Employee Register'!$B$6:$B$55,0),4))</f>
        <v/>
      </c>
      <c r="AC45" s="66">
        <f ca="1">ROUND(($P45*1440)/60,2)-'Employee Register'!$C45</f>
        <v>0</v>
      </c>
      <c r="AD45" s="157" t="str">
        <f ca="1">IF($A45="","",IF(OR(ISTEXT($B45),ISTEXT(#REF!)),IF($B45=Settings!$A$6,INDEX(Settings!$A$6:$D$15,MATCH($B45,Settings!$A$6:$A$15,0),4),0),0))</f>
        <v/>
      </c>
      <c r="AE45" s="158" t="str">
        <f ca="1">IF($A45="","",IF(OR(ISTEXT($B45),ISTEXT(#REF!)),IF($B45=Settings!$A$7,INDEX(Settings!$A$6:$D$15,MATCH($B45,Settings!$A$6:$A$15,0),4),0),0))</f>
        <v/>
      </c>
      <c r="AF45" s="158" t="str">
        <f ca="1">IF($A45="","",IF(OR(ISTEXT($B45),ISTEXT(#REF!)),IF($B45=Settings!$A$8,INDEX(Settings!$A$6:$D$15,MATCH($B45,Settings!$A$6:$A$15,0),4),0),0))</f>
        <v/>
      </c>
      <c r="AG45" s="158" t="str">
        <f ca="1">IF($A45="","",IF(OR(ISTEXT($B45),ISTEXT(#REF!)),IF($B45=Settings!$A$9,INDEX(Settings!$A$6:$D$15,MATCH($B45,Settings!$A$6:$A$15,0),4),0),0))</f>
        <v/>
      </c>
      <c r="AH45" s="158" t="str">
        <f ca="1">IF($A45="","",IF(OR(ISTEXT($B45),ISTEXT(#REF!)),IF($B45=Settings!$A$10,INDEX(Settings!$A$6:$D$15,MATCH($B45,Settings!$A$6:$A$15,0),4),0),0))</f>
        <v/>
      </c>
      <c r="AI45" s="158" t="str">
        <f ca="1">IF($A45="","",IF(OR(ISTEXT($B45),ISTEXT(#REF!)),IF($B45=Settings!$A$11,INDEX(Settings!$A$6:$D$15,MATCH($B45,Settings!$A$6:$A$15,0),4),0),0))</f>
        <v/>
      </c>
      <c r="AJ45" s="158" t="str">
        <f ca="1">IF($A45="","",IF(OR(ISTEXT($B45),ISTEXT(#REF!)),IF($B45=Settings!$A$12,INDEX(Settings!$A$6:$D$15,MATCH($B45,Settings!$A$6:$A$15,0),4),0),0))</f>
        <v/>
      </c>
      <c r="AK45" s="158" t="str">
        <f ca="1">IF($A45="","",IF(OR(ISTEXT($B45),ISTEXT(#REF!)),IF($B45=Settings!$A$13,INDEX(Settings!$A$6:$D$15,MATCH($B45,Settings!$A$6:$A$15,0),4),0),0))</f>
        <v/>
      </c>
      <c r="AL45" s="158" t="str">
        <f ca="1">IF($A45="","",IF(OR(ISTEXT($B45),ISTEXT(#REF!)),IF($B45=Settings!$A$14,INDEX(Settings!$A$6:$D$15,MATCH($B45,Settings!$A$6:$A$15,0),4),0),0))</f>
        <v/>
      </c>
      <c r="AM45" s="159" t="str">
        <f ca="1">IF($A45="","",IF(OR(ISTEXT($B45),ISTEXT(#REF!)),IF($B45=Settings!$A$15,INDEX(Settings!$A$6:$D$15,MATCH($B45,Settings!$A$6:$A$15,0),4),0),0))</f>
        <v/>
      </c>
      <c r="AN45" s="157" t="str">
        <f ca="1">IF($A45="","",IF(OR(ISTEXT($D45),ISTEXT(#REF!)),IF($D45=Settings!$A$6,INDEX(Settings!$A$6:$D$15,MATCH($D45,Settings!$A$6:$A$15,0),4),0),0))</f>
        <v/>
      </c>
      <c r="AO45" s="158" t="str">
        <f ca="1">IF($A45="","",IF(OR(ISTEXT($D45),ISTEXT(#REF!)),IF($D45=Settings!$A$7,INDEX(Settings!$A$6:$D$15,MATCH($D45,Settings!$A$6:$A$15,0),4),0),0))</f>
        <v/>
      </c>
      <c r="AP45" s="158" t="str">
        <f ca="1">IF($A45="","",IF(OR(ISTEXT($D45),ISTEXT(#REF!)),IF($D45=Settings!$A$8,INDEX(Settings!$A$6:$D$15,MATCH($D45,Settings!$A$6:$A$15,0),4),0),0))</f>
        <v/>
      </c>
      <c r="AQ45" s="158" t="str">
        <f ca="1">IF($A45="","",IF(OR(ISTEXT($D45),ISTEXT(#REF!)),IF($D45=Settings!$A$9,INDEX(Settings!$A$6:$D$15,MATCH($D45,Settings!$A$6:$A$15,0),4),0),0))</f>
        <v/>
      </c>
      <c r="AR45" s="158" t="str">
        <f ca="1">IF($A45="","",IF(OR(ISTEXT($D45),ISTEXT(#REF!)),IF($D45=Settings!$A$10,INDEX(Settings!$A$6:$D$15,MATCH($D45,Settings!$A$6:$A$15,0),4),0),0))</f>
        <v/>
      </c>
      <c r="AS45" s="158" t="str">
        <f ca="1">IF($A45="","",IF(OR(ISTEXT($D45),ISTEXT(#REF!)),IF($D45=Settings!$A$11,INDEX(Settings!$A$6:$D$15,MATCH($D45,Settings!$A$6:$A$15,0),4),0),0))</f>
        <v/>
      </c>
      <c r="AT45" s="158" t="str">
        <f ca="1">IF($A45="","",IF(OR(ISTEXT($D45),ISTEXT(#REF!)),IF($D45=Settings!$A$12,INDEX(Settings!$A$6:$D$15,MATCH($D45,Settings!$A$6:$A$15,0),4),0),0))</f>
        <v/>
      </c>
      <c r="AU45" s="158" t="str">
        <f ca="1">IF($A45="","",IF(OR(ISTEXT($D45),ISTEXT(#REF!)),IF($D45=Settings!$A$13,INDEX(Settings!$A$6:$D$15,MATCH($D45,Settings!$A$6:$A$15,0),4),0),0))</f>
        <v/>
      </c>
      <c r="AV45" s="158" t="str">
        <f ca="1">IF($A45="","",IF(OR(ISTEXT($D45),ISTEXT(#REF!)),IF($D45=Settings!$A$14,INDEX(Settings!$A$6:$D$15,MATCH($D45,Settings!$A$6:$A$15,0),4),0),0))</f>
        <v/>
      </c>
      <c r="AW45" s="159" t="str">
        <f ca="1">IF($A45="","",IF(OR(ISTEXT($D45),ISTEXT(#REF!)),IF($D45=Settings!$A$15,INDEX(Settings!$A$6:$D$15,MATCH($D45,Settings!$A$6:$A$15,0),4),0),0))</f>
        <v/>
      </c>
      <c r="AX45" s="157" t="str">
        <f ca="1">IF($A45="","",IF(OR(ISTEXT($F45),ISTEXT(#REF!)),IF($F45=Settings!$A$6,INDEX(Settings!$A$6:$D$15,MATCH($F45,Settings!$A$6:$A$15,0),4),0),0))</f>
        <v/>
      </c>
      <c r="AY45" s="158" t="str">
        <f ca="1">IF($A45="","",IF(OR(ISTEXT($F45),ISTEXT(#REF!)),IF($F45=Settings!$A$7,INDEX(Settings!$A$6:$D$15,MATCH($F45,Settings!$A$6:$A$15,0),4),0),0))</f>
        <v/>
      </c>
      <c r="AZ45" s="158" t="str">
        <f ca="1">IF($A45="","",IF(OR(ISTEXT($F45),ISTEXT(#REF!)),IF($F45=Settings!$A$8,INDEX(Settings!$A$6:$D$15,MATCH($F45,Settings!$A$6:$A$15,0),4),0),0))</f>
        <v/>
      </c>
      <c r="BA45" s="158" t="str">
        <f ca="1">IF($A45="","",IF(OR(ISTEXT($F45),ISTEXT(#REF!)),IF($F45=Settings!$A$9,INDEX(Settings!$A$6:$D$15,MATCH($F45,Settings!$A$6:$A$15,0),4),0),0))</f>
        <v/>
      </c>
      <c r="BB45" s="158" t="str">
        <f ca="1">IF($A45="","",IF(OR(ISTEXT($F45),ISTEXT(#REF!)),IF($F45=Settings!$A$10,INDEX(Settings!$A$6:$D$15,MATCH($F45,Settings!$A$6:$A$15,0),4),0),0))</f>
        <v/>
      </c>
      <c r="BC45" s="158" t="str">
        <f ca="1">IF($A45="","",IF(OR(ISTEXT($F45),ISTEXT(#REF!)),IF($F45=Settings!$A$11,INDEX(Settings!$A$6:$D$15,MATCH($F45,Settings!$A$6:$A$15,0),4),0),0))</f>
        <v/>
      </c>
      <c r="BD45" s="158" t="str">
        <f ca="1">IF($A45="","",IF(OR(ISTEXT($F45),ISTEXT(#REF!)),IF($F45=Settings!$A$12,INDEX(Settings!$A$6:$D$15,MATCH($F45,Settings!$A$6:$A$15,0),4),0),0))</f>
        <v/>
      </c>
      <c r="BE45" s="158" t="str">
        <f ca="1">IF($A45="","",IF(OR(ISTEXT($F45),ISTEXT(#REF!)),IF($F45=Settings!$A$13,INDEX(Settings!$A$6:$D$15,MATCH($F45,Settings!$A$6:$A$15,0),4),0),0))</f>
        <v/>
      </c>
      <c r="BF45" s="158" t="str">
        <f ca="1">IF($A45="","",IF(OR(ISTEXT($F45),ISTEXT(#REF!)),IF($F45=Settings!$A$14,INDEX(Settings!$A$6:$D$15,MATCH($F45,Settings!$A$6:$A$15,0),4),0),0))</f>
        <v/>
      </c>
      <c r="BG45" s="159" t="str">
        <f ca="1">IF($A45="","",IF(OR(ISTEXT($F45),ISTEXT(#REF!)),IF($F45=Settings!$A$15,INDEX(Settings!$A$6:$D$15,MATCH($F45,Settings!$A$6:$A$15,0),4),0),0))</f>
        <v/>
      </c>
      <c r="BH45" s="157" t="str">
        <f ca="1">IF($A45="","",IF(OR(ISTEXT($H45),ISTEXT(#REF!)),IF($H45=Settings!$A$6,INDEX(Settings!$A$6:$D$15,MATCH($H45,Settings!$A$6:$A$15,0),4),0),0))</f>
        <v/>
      </c>
      <c r="BI45" s="158" t="str">
        <f ca="1">IF($A45="","",IF(OR(ISTEXT($H45),ISTEXT(#REF!)),IF($H45=Settings!$A$7,INDEX(Settings!$A$6:$D$15,MATCH($H45,Settings!$A$6:$A$15,0),4),0),0))</f>
        <v/>
      </c>
      <c r="BJ45" s="158" t="str">
        <f ca="1">IF($A45="","",IF(OR(ISTEXT($H45),ISTEXT(#REF!)),IF($H45=Settings!$A$8,INDEX(Settings!$A$6:$D$15,MATCH($H45,Settings!$A$6:$A$15,0),4),0),0))</f>
        <v/>
      </c>
      <c r="BK45" s="158" t="str">
        <f ca="1">IF($A45="","",IF(OR(ISTEXT($H45),ISTEXT(#REF!)),IF($H45=Settings!$A$9,INDEX(Settings!$A$6:$D$15,MATCH($H45,Settings!$A$6:$A$15,0),4),0),0))</f>
        <v/>
      </c>
      <c r="BL45" s="158" t="str">
        <f ca="1">IF($A45="","",IF(OR(ISTEXT($H45),ISTEXT(#REF!)),IF($H45=Settings!$A$10,INDEX(Settings!$A$6:$D$15,MATCH($H45,Settings!$A$6:$A$15,0),4),0),0))</f>
        <v/>
      </c>
      <c r="BM45" s="158" t="str">
        <f ca="1">IF($A45="","",IF(OR(ISTEXT($H45),ISTEXT(#REF!)),IF($H45=Settings!$A$11,INDEX(Settings!$A$6:$D$15,MATCH($H45,Settings!$A$6:$A$15,0),4),0),0))</f>
        <v/>
      </c>
      <c r="BN45" s="158" t="str">
        <f ca="1">IF($A45="","",IF(OR(ISTEXT($H45),ISTEXT(#REF!)),IF($H45=Settings!$A$12,INDEX(Settings!$A$6:$D$15,MATCH($H45,Settings!$A$6:$A$15,0),4),0),0))</f>
        <v/>
      </c>
      <c r="BO45" s="158" t="str">
        <f ca="1">IF($A45="","",IF(OR(ISTEXT($H45),ISTEXT(#REF!)),IF($H45=Settings!$A$13,INDEX(Settings!$A$6:$D$15,MATCH($H45,Settings!$A$6:$A$15,0),4),0),0))</f>
        <v/>
      </c>
      <c r="BP45" s="158" t="str">
        <f ca="1">IF($A45="","",IF(OR(ISTEXT($H45),ISTEXT(#REF!)),IF($H45=Settings!$A$14,INDEX(Settings!$A$6:$D$15,MATCH($H45,Settings!$A$6:$A$15,0),4),0),0))</f>
        <v/>
      </c>
      <c r="BQ45" s="159" t="str">
        <f ca="1">IF($A45="","",IF(OR(ISTEXT($H45),ISTEXT(#REF!)),IF($H45=Settings!$A$15,INDEX(Settings!$A$6:$D$15,MATCH($H45,Settings!$A$6:$A$15,0),4),0),0))</f>
        <v/>
      </c>
      <c r="BR45" s="157" t="str">
        <f ca="1">IF($A45="","",IF(OR(ISTEXT($J45),ISTEXT(#REF!)),IF($J45=Settings!$A$6,INDEX(Settings!$A$6:$D$15,MATCH($J45,Settings!$A$6:$A$15,0),4),0),0))</f>
        <v/>
      </c>
      <c r="BS45" s="158" t="str">
        <f ca="1">IF($A45="","",IF(OR(ISTEXT($J45),ISTEXT(#REF!)),IF($J45=Settings!$A$7,INDEX(Settings!$A$6:$D$15,MATCH($J45,Settings!$A$6:$A$15,0),4),0),0))</f>
        <v/>
      </c>
      <c r="BT45" s="158" t="str">
        <f ca="1">IF($A45="","",IF(OR(ISTEXT($J45),ISTEXT(#REF!)),IF($J45=Settings!$A$8,INDEX(Settings!$A$6:$D$15,MATCH($J45,Settings!$A$6:$A$15,0),4),0),0))</f>
        <v/>
      </c>
      <c r="BU45" s="158" t="str">
        <f ca="1">IF($A45="","",IF(OR(ISTEXT($J45),ISTEXT(#REF!)),IF($J45=Settings!$A$9,INDEX(Settings!$A$6:$D$15,MATCH($J45,Settings!$A$6:$A$15,0),4),0),0))</f>
        <v/>
      </c>
      <c r="BV45" s="158" t="str">
        <f ca="1">IF($A45="","",IF(OR(ISTEXT($J45),ISTEXT(#REF!)),IF($J45=Settings!$A$10,INDEX(Settings!$A$6:$D$15,MATCH($J45,Settings!$A$6:$A$15,0),4),0),0))</f>
        <v/>
      </c>
      <c r="BW45" s="158" t="str">
        <f ca="1">IF($A45="","",IF(OR(ISTEXT($J45),ISTEXT(#REF!)),IF($J45=Settings!$A$11,INDEX(Settings!$A$6:$D$15,MATCH($J45,Settings!$A$6:$A$15,0),4),0),0))</f>
        <v/>
      </c>
      <c r="BX45" s="158" t="str">
        <f ca="1">IF($A45="","",IF(OR(ISTEXT($J45),ISTEXT(#REF!)),IF($J45=Settings!$A$12,INDEX(Settings!$A$6:$D$15,MATCH($J45,Settings!$A$6:$A$15,0),4),0),0))</f>
        <v/>
      </c>
      <c r="BY45" s="158" t="str">
        <f ca="1">IF($A45="","",IF(OR(ISTEXT($J45),ISTEXT(#REF!)),IF($J45=Settings!$A$13,INDEX(Settings!$A$6:$D$15,MATCH($J45,Settings!$A$6:$A$15,0),4),0),0))</f>
        <v/>
      </c>
      <c r="BZ45" s="158" t="str">
        <f ca="1">IF($A45="","",IF(OR(ISTEXT($J45),ISTEXT(#REF!)),IF($J45=Settings!$A$14,INDEX(Settings!$A$6:$D$15,MATCH($J45,Settings!$A$6:$A$15,0),4),0),0))</f>
        <v/>
      </c>
      <c r="CA45" s="159" t="str">
        <f ca="1">IF($A45="","",IF(OR(ISTEXT($J45),ISTEXT(#REF!)),IF($J45=Settings!$A$15,INDEX(Settings!$A$6:$D$15,MATCH($J45,Settings!$A$6:$A$15,0),4),0),0))</f>
        <v/>
      </c>
      <c r="CB45" s="157" t="str">
        <f ca="1">IF($A45="","",IF(OR(ISTEXT($L45),ISTEXT(#REF!)),IF($L45=Settings!$A$6,INDEX(Settings!$A$6:$D$15,MATCH($L45,Settings!$A$6:$A$15,0),4),0),0))</f>
        <v/>
      </c>
      <c r="CC45" s="158" t="str">
        <f ca="1">IF($A45="","",IF(OR(ISTEXT($L45),ISTEXT(#REF!)),IF($L45=Settings!$A$7,INDEX(Settings!$A$6:$D$15,MATCH($L45,Settings!$A$6:$A$15,0),4),0),0))</f>
        <v/>
      </c>
      <c r="CD45" s="158" t="str">
        <f ca="1">IF($A45="","",IF(OR(ISTEXT($L45),ISTEXT(#REF!)),IF($L45=Settings!$A$8,INDEX(Settings!$A$6:$D$15,MATCH($L45,Settings!$A$6:$A$15,0),4),0),0))</f>
        <v/>
      </c>
      <c r="CE45" s="158" t="str">
        <f ca="1">IF($A45="","",IF(OR(ISTEXT($L45),ISTEXT(#REF!)),IF($L45=Settings!$A$9,INDEX(Settings!$A$6:$D$15,MATCH($L45,Settings!$A$6:$A$15,0),4),0),0))</f>
        <v/>
      </c>
      <c r="CF45" s="158" t="str">
        <f ca="1">IF($A45="","",IF(OR(ISTEXT($L45),ISTEXT(#REF!)),IF($L45=Settings!$A$10,INDEX(Settings!$A$6:$D$15,MATCH($L45,Settings!$A$6:$A$15,0),4),0),0))</f>
        <v/>
      </c>
      <c r="CG45" s="158" t="str">
        <f ca="1">IF($A45="","",IF(OR(ISTEXT($L45),ISTEXT(#REF!)),IF($L45=Settings!$A$11,INDEX(Settings!$A$6:$D$15,MATCH($L45,Settings!$A$6:$A$15,0),4),0),0))</f>
        <v/>
      </c>
      <c r="CH45" s="158" t="str">
        <f ca="1">IF($A45="","",IF(OR(ISTEXT($L45),ISTEXT(#REF!)),IF($L45=Settings!$A$12,INDEX(Settings!$A$6:$D$15,MATCH($L45,Settings!$A$6:$A$15,0),4),0),0))</f>
        <v/>
      </c>
      <c r="CI45" s="158" t="str">
        <f ca="1">IF($A45="","",IF(OR(ISTEXT($L45),ISTEXT(#REF!)),IF($L45=Settings!$A$13,INDEX(Settings!$A$6:$D$15,MATCH($L45,Settings!$A$6:$A$15,0),4),0),0))</f>
        <v/>
      </c>
      <c r="CJ45" s="158" t="str">
        <f ca="1">IF($A45="","",IF(OR(ISTEXT($L45),ISTEXT(#REF!)),IF($L45=Settings!$A$14,INDEX(Settings!$A$6:$D$15,MATCH($L45,Settings!$A$6:$A$15,0),4),0),0))</f>
        <v/>
      </c>
      <c r="CK45" s="159" t="str">
        <f ca="1">IF($A45="","",IF(OR(ISTEXT($L45),ISTEXT(#REF!)),IF($L45=Settings!$A$15,INDEX(Settings!$A$6:$D$15,MATCH($L45,Settings!$A$6:$A$15,0),4),0),0))</f>
        <v/>
      </c>
      <c r="CL45" s="157" t="str">
        <f ca="1">IF($A45="","",IF(OR(ISTEXT($N45),ISTEXT(#REF!)),IF($N45=Settings!$A$6,INDEX(Settings!$A$6:$D$15,MATCH($N45,Settings!$A$6:$A$15,0),4),0),0))</f>
        <v/>
      </c>
      <c r="CM45" s="158" t="str">
        <f ca="1">IF($A45="","",IF(OR(ISTEXT($N45),ISTEXT(#REF!)),IF($N45=Settings!$A$7,INDEX(Settings!$A$6:$D$15,MATCH($N45,Settings!$A$6:$A$15,0),4),0),0))</f>
        <v/>
      </c>
      <c r="CN45" s="158" t="str">
        <f ca="1">IF($A45="","",IF(OR(ISTEXT($N45),ISTEXT(#REF!)),IF($N45=Settings!$A$8,INDEX(Settings!$A$6:$D$15,MATCH($N45,Settings!$A$6:$A$15,0),4),0),0))</f>
        <v/>
      </c>
      <c r="CO45" s="158" t="str">
        <f ca="1">IF($A45="","",IF(OR(ISTEXT($N45),ISTEXT(#REF!)),IF($N45=Settings!$A$9,INDEX(Settings!$A$6:$D$15,MATCH($N45,Settings!$A$6:$A$15,0),4),0),0))</f>
        <v/>
      </c>
      <c r="CP45" s="158" t="str">
        <f ca="1">IF($A45="","",IF(OR(ISTEXT($N45),ISTEXT(#REF!)),IF($N45=Settings!$A$10,INDEX(Settings!$A$6:$D$15,MATCH($N45,Settings!$A$6:$A$15,0),4),0),0))</f>
        <v/>
      </c>
      <c r="CQ45" s="158" t="str">
        <f ca="1">IF($A45="","",IF(OR(ISTEXT($N45),ISTEXT(#REF!)),IF($N45=Settings!$A$11,INDEX(Settings!$A$6:$D$15,MATCH($N45,Settings!$A$6:$A$15,0),4),0),0))</f>
        <v/>
      </c>
      <c r="CR45" s="158" t="str">
        <f ca="1">IF($A45="","",IF(OR(ISTEXT($N45),ISTEXT(#REF!)),IF($N45=Settings!$A$12,INDEX(Settings!$A$6:$D$15,MATCH($N45,Settings!$A$6:$A$15,0),4),0),0))</f>
        <v/>
      </c>
      <c r="CS45" s="158" t="str">
        <f ca="1">IF($A45="","",IF(OR(ISTEXT($N45),ISTEXT(#REF!)),IF($N45=Settings!$A$13,INDEX(Settings!$A$6:$D$15,MATCH($N45,Settings!$A$6:$A$15,0),4),0),0))</f>
        <v/>
      </c>
      <c r="CT45" s="158" t="str">
        <f ca="1">IF($A45="","",IF(OR(ISTEXT($N45),ISTEXT(#REF!)),IF($N45=Settings!$A$14,INDEX(Settings!$A$6:$D$15,MATCH($N45,Settings!$A$6:$A$15,0),4),0),0))</f>
        <v/>
      </c>
      <c r="CU45" s="158" t="str">
        <f ca="1">IF($A45="","",IF(OR(ISTEXT($N45),ISTEXT(#REF!)),IF($N45=Settings!$A$15,INDEX(Settings!$A$6:$D$15,MATCH($N45,Settings!$A$6:$A$15,0),4),0),0))</f>
        <v/>
      </c>
      <c r="CV45" s="160">
        <f t="shared" si="16"/>
        <v>0</v>
      </c>
      <c r="CW45" s="160">
        <f t="shared" si="17"/>
        <v>0</v>
      </c>
      <c r="CX45" s="161">
        <f ca="1">(($CV45+$CW45)*1440)/60-'Employee Register'!$C45</f>
        <v>0</v>
      </c>
      <c r="CY45" s="162">
        <f ca="1">((($CW45)*1440)/60)*'Employee Register'!$E45</f>
        <v>0</v>
      </c>
      <c r="CZ45" s="163">
        <f ca="1">$CX45*'Employee Register'!$F45</f>
        <v>0</v>
      </c>
      <c r="DA45" s="164">
        <f t="shared" si="3"/>
        <v>0</v>
      </c>
      <c r="DB45" s="157">
        <f t="shared" si="5"/>
        <v>0</v>
      </c>
      <c r="DC45" s="159">
        <f ca="1">$DB45*'Employee Register'!$E45</f>
        <v>0</v>
      </c>
      <c r="DD45" s="157">
        <f t="shared" si="6"/>
        <v>0</v>
      </c>
      <c r="DE45" s="159">
        <f ca="1">$DD45*'Employee Register'!$G45</f>
        <v>0</v>
      </c>
      <c r="DF45" s="157">
        <f t="shared" si="7"/>
        <v>0</v>
      </c>
      <c r="DG45" s="159">
        <f ca="1">$DF45*'Employee Register'!$E45</f>
        <v>0</v>
      </c>
      <c r="DH45" s="157">
        <f t="shared" si="8"/>
        <v>0</v>
      </c>
      <c r="DI45" s="159">
        <f ca="1">$DH45*'Employee Register'!$E45</f>
        <v>0</v>
      </c>
      <c r="DJ45" s="157">
        <f t="shared" si="9"/>
        <v>0</v>
      </c>
      <c r="DK45" s="159">
        <f ca="1">$DJ45*'Employee Register'!$E45</f>
        <v>0</v>
      </c>
      <c r="DL45" s="157">
        <f t="shared" si="10"/>
        <v>0</v>
      </c>
      <c r="DM45" s="159">
        <f ca="1">$DL45*'Employee Register'!$E45</f>
        <v>0</v>
      </c>
      <c r="DN45" s="157">
        <f t="shared" si="11"/>
        <v>0</v>
      </c>
      <c r="DO45" s="159">
        <f ca="1">$DN45*'Employee Register'!$E45</f>
        <v>0</v>
      </c>
      <c r="DP45" s="157">
        <f t="shared" si="12"/>
        <v>0</v>
      </c>
      <c r="DQ45" s="159">
        <f ca="1">$DP45*'Employee Register'!$E45</f>
        <v>0</v>
      </c>
      <c r="DR45" s="157">
        <f t="shared" si="13"/>
        <v>0</v>
      </c>
      <c r="DS45" s="159">
        <f ca="1">$DR45*'Employee Register'!$E45</f>
        <v>0</v>
      </c>
      <c r="DT45" s="157">
        <f t="shared" si="14"/>
        <v>0</v>
      </c>
      <c r="DU45" s="159">
        <f ca="1">$DT45*'Employee Register'!$E45</f>
        <v>0</v>
      </c>
      <c r="DV45" s="165">
        <f ca="1">IF('Employee Register'!$B45=0,0,IF(OR(ISBLANK($B45),ISTEXT($B45)),0,IF(VALUE($B45)&gt;=0,1,0)))</f>
        <v>0</v>
      </c>
      <c r="DW45" s="166">
        <f ca="1">IF('Employee Register'!$B45=0,0,IF(OR(ISBLANK($D45),ISTEXT($D45)),0,IF(VALUE($D45)&gt;=0,1,0)))</f>
        <v>0</v>
      </c>
      <c r="DX45" s="166">
        <f ca="1">IF('Employee Register'!$B45=0,0,IF(OR(ISBLANK($F45),ISTEXT($F45)),0,IF(VALUE($F45)&gt;=0,1,0)))</f>
        <v>0</v>
      </c>
      <c r="DY45" s="166">
        <f ca="1">IF('Employee Register'!$B45=0,0,IF(OR(ISBLANK($H45),ISTEXT($H45)),0,IF(VALUE($H45)&gt;=0,1,0)))</f>
        <v>0</v>
      </c>
      <c r="DZ45" s="166">
        <f ca="1">IF('Employee Register'!$B45=0,0,IF(OR(ISBLANK($J45),ISTEXT($J45)),0,IF(VALUE($J45)&gt;=0,1,0)))</f>
        <v>0</v>
      </c>
      <c r="EA45" s="166">
        <f ca="1">IF('Employee Register'!$B45=0,0,IF(OR(ISBLANK($L45),ISTEXT($L45)),0,IF(VALUE($L45)&gt;=0,1,0)))</f>
        <v>0</v>
      </c>
      <c r="EB45" s="167">
        <f ca="1">IF('Employee Register'!$B45=0,0,IF(OR(ISBLANK($N45),ISTEXT($N45)),0,IF(VALUE($N45)&gt;=0,1,0)))</f>
        <v>0</v>
      </c>
    </row>
    <row r="46" spans="1:132">
      <c r="A46" s="71" t="str">
        <f ca="1">IF('Employee Register'!B46=0,"",'Employee Register'!B46)</f>
        <v/>
      </c>
      <c r="B46" s="48"/>
      <c r="C46" s="49"/>
      <c r="D46" s="48"/>
      <c r="E46" s="49"/>
      <c r="F46" s="48"/>
      <c r="G46" s="49"/>
      <c r="H46" s="48"/>
      <c r="I46" s="49"/>
      <c r="J46" s="48"/>
      <c r="K46" s="49"/>
      <c r="L46" s="107"/>
      <c r="M46" s="108"/>
      <c r="N46" s="107"/>
      <c r="O46" s="109"/>
      <c r="P46" s="100">
        <f t="shared" si="4"/>
        <v>0</v>
      </c>
      <c r="Q46" s="101">
        <f t="shared" si="15"/>
        <v>0</v>
      </c>
      <c r="R46" s="69" t="str">
        <f ca="1">IF(ISBLANK('Employee Register'!$B46),"",INDEX('Employee Register'!$A$6:$D$55,MATCH($A46,'Employee Register'!$B$6:$B$55,0),4))</f>
        <v/>
      </c>
      <c r="AC46" s="66">
        <f ca="1">ROUND(($P46*1440)/60,2)-'Employee Register'!$C46</f>
        <v>0</v>
      </c>
      <c r="AD46" s="157" t="str">
        <f ca="1">IF($A46="","",IF(OR(ISTEXT($B46),ISTEXT(#REF!)),IF($B46=Settings!$A$6,INDEX(Settings!$A$6:$D$15,MATCH($B46,Settings!$A$6:$A$15,0),4),0),0))</f>
        <v/>
      </c>
      <c r="AE46" s="158" t="str">
        <f ca="1">IF($A46="","",IF(OR(ISTEXT($B46),ISTEXT(#REF!)),IF($B46=Settings!$A$7,INDEX(Settings!$A$6:$D$15,MATCH($B46,Settings!$A$6:$A$15,0),4),0),0))</f>
        <v/>
      </c>
      <c r="AF46" s="158" t="str">
        <f ca="1">IF($A46="","",IF(OR(ISTEXT($B46),ISTEXT(#REF!)),IF($B46=Settings!$A$8,INDEX(Settings!$A$6:$D$15,MATCH($B46,Settings!$A$6:$A$15,0),4),0),0))</f>
        <v/>
      </c>
      <c r="AG46" s="158" t="str">
        <f ca="1">IF($A46="","",IF(OR(ISTEXT($B46),ISTEXT(#REF!)),IF($B46=Settings!$A$9,INDEX(Settings!$A$6:$D$15,MATCH($B46,Settings!$A$6:$A$15,0),4),0),0))</f>
        <v/>
      </c>
      <c r="AH46" s="158" t="str">
        <f ca="1">IF($A46="","",IF(OR(ISTEXT($B46),ISTEXT(#REF!)),IF($B46=Settings!$A$10,INDEX(Settings!$A$6:$D$15,MATCH($B46,Settings!$A$6:$A$15,0),4),0),0))</f>
        <v/>
      </c>
      <c r="AI46" s="158" t="str">
        <f ca="1">IF($A46="","",IF(OR(ISTEXT($B46),ISTEXT(#REF!)),IF($B46=Settings!$A$11,INDEX(Settings!$A$6:$D$15,MATCH($B46,Settings!$A$6:$A$15,0),4),0),0))</f>
        <v/>
      </c>
      <c r="AJ46" s="158" t="str">
        <f ca="1">IF($A46="","",IF(OR(ISTEXT($B46),ISTEXT(#REF!)),IF($B46=Settings!$A$12,INDEX(Settings!$A$6:$D$15,MATCH($B46,Settings!$A$6:$A$15,0),4),0),0))</f>
        <v/>
      </c>
      <c r="AK46" s="158" t="str">
        <f ca="1">IF($A46="","",IF(OR(ISTEXT($B46),ISTEXT(#REF!)),IF($B46=Settings!$A$13,INDEX(Settings!$A$6:$D$15,MATCH($B46,Settings!$A$6:$A$15,0),4),0),0))</f>
        <v/>
      </c>
      <c r="AL46" s="158" t="str">
        <f ca="1">IF($A46="","",IF(OR(ISTEXT($B46),ISTEXT(#REF!)),IF($B46=Settings!$A$14,INDEX(Settings!$A$6:$D$15,MATCH($B46,Settings!$A$6:$A$15,0),4),0),0))</f>
        <v/>
      </c>
      <c r="AM46" s="159" t="str">
        <f ca="1">IF($A46="","",IF(OR(ISTEXT($B46),ISTEXT(#REF!)),IF($B46=Settings!$A$15,INDEX(Settings!$A$6:$D$15,MATCH($B46,Settings!$A$6:$A$15,0),4),0),0))</f>
        <v/>
      </c>
      <c r="AN46" s="157" t="str">
        <f ca="1">IF($A46="","",IF(OR(ISTEXT($D46),ISTEXT(#REF!)),IF($D46=Settings!$A$6,INDEX(Settings!$A$6:$D$15,MATCH($D46,Settings!$A$6:$A$15,0),4),0),0))</f>
        <v/>
      </c>
      <c r="AO46" s="158" t="str">
        <f ca="1">IF($A46="","",IF(OR(ISTEXT($D46),ISTEXT(#REF!)),IF($D46=Settings!$A$7,INDEX(Settings!$A$6:$D$15,MATCH($D46,Settings!$A$6:$A$15,0),4),0),0))</f>
        <v/>
      </c>
      <c r="AP46" s="158" t="str">
        <f ca="1">IF($A46="","",IF(OR(ISTEXT($D46),ISTEXT(#REF!)),IF($D46=Settings!$A$8,INDEX(Settings!$A$6:$D$15,MATCH($D46,Settings!$A$6:$A$15,0),4),0),0))</f>
        <v/>
      </c>
      <c r="AQ46" s="158" t="str">
        <f ca="1">IF($A46="","",IF(OR(ISTEXT($D46),ISTEXT(#REF!)),IF($D46=Settings!$A$9,INDEX(Settings!$A$6:$D$15,MATCH($D46,Settings!$A$6:$A$15,0),4),0),0))</f>
        <v/>
      </c>
      <c r="AR46" s="158" t="str">
        <f ca="1">IF($A46="","",IF(OR(ISTEXT($D46),ISTEXT(#REF!)),IF($D46=Settings!$A$10,INDEX(Settings!$A$6:$D$15,MATCH($D46,Settings!$A$6:$A$15,0),4),0),0))</f>
        <v/>
      </c>
      <c r="AS46" s="158" t="str">
        <f ca="1">IF($A46="","",IF(OR(ISTEXT($D46),ISTEXT(#REF!)),IF($D46=Settings!$A$11,INDEX(Settings!$A$6:$D$15,MATCH($D46,Settings!$A$6:$A$15,0),4),0),0))</f>
        <v/>
      </c>
      <c r="AT46" s="158" t="str">
        <f ca="1">IF($A46="","",IF(OR(ISTEXT($D46),ISTEXT(#REF!)),IF($D46=Settings!$A$12,INDEX(Settings!$A$6:$D$15,MATCH($D46,Settings!$A$6:$A$15,0),4),0),0))</f>
        <v/>
      </c>
      <c r="AU46" s="158" t="str">
        <f ca="1">IF($A46="","",IF(OR(ISTEXT($D46),ISTEXT(#REF!)),IF($D46=Settings!$A$13,INDEX(Settings!$A$6:$D$15,MATCH($D46,Settings!$A$6:$A$15,0),4),0),0))</f>
        <v/>
      </c>
      <c r="AV46" s="158" t="str">
        <f ca="1">IF($A46="","",IF(OR(ISTEXT($D46),ISTEXT(#REF!)),IF($D46=Settings!$A$14,INDEX(Settings!$A$6:$D$15,MATCH($D46,Settings!$A$6:$A$15,0),4),0),0))</f>
        <v/>
      </c>
      <c r="AW46" s="159" t="str">
        <f ca="1">IF($A46="","",IF(OR(ISTEXT($D46),ISTEXT(#REF!)),IF($D46=Settings!$A$15,INDEX(Settings!$A$6:$D$15,MATCH($D46,Settings!$A$6:$A$15,0),4),0),0))</f>
        <v/>
      </c>
      <c r="AX46" s="157" t="str">
        <f ca="1">IF($A46="","",IF(OR(ISTEXT($F46),ISTEXT(#REF!)),IF($F46=Settings!$A$6,INDEX(Settings!$A$6:$D$15,MATCH($F46,Settings!$A$6:$A$15,0),4),0),0))</f>
        <v/>
      </c>
      <c r="AY46" s="158" t="str">
        <f ca="1">IF($A46="","",IF(OR(ISTEXT($F46),ISTEXT(#REF!)),IF($F46=Settings!$A$7,INDEX(Settings!$A$6:$D$15,MATCH($F46,Settings!$A$6:$A$15,0),4),0),0))</f>
        <v/>
      </c>
      <c r="AZ46" s="158" t="str">
        <f ca="1">IF($A46="","",IF(OR(ISTEXT($F46),ISTEXT(#REF!)),IF($F46=Settings!$A$8,INDEX(Settings!$A$6:$D$15,MATCH($F46,Settings!$A$6:$A$15,0),4),0),0))</f>
        <v/>
      </c>
      <c r="BA46" s="158" t="str">
        <f ca="1">IF($A46="","",IF(OR(ISTEXT($F46),ISTEXT(#REF!)),IF($F46=Settings!$A$9,INDEX(Settings!$A$6:$D$15,MATCH($F46,Settings!$A$6:$A$15,0),4),0),0))</f>
        <v/>
      </c>
      <c r="BB46" s="158" t="str">
        <f ca="1">IF($A46="","",IF(OR(ISTEXT($F46),ISTEXT(#REF!)),IF($F46=Settings!$A$10,INDEX(Settings!$A$6:$D$15,MATCH($F46,Settings!$A$6:$A$15,0),4),0),0))</f>
        <v/>
      </c>
      <c r="BC46" s="158" t="str">
        <f ca="1">IF($A46="","",IF(OR(ISTEXT($F46),ISTEXT(#REF!)),IF($F46=Settings!$A$11,INDEX(Settings!$A$6:$D$15,MATCH($F46,Settings!$A$6:$A$15,0),4),0),0))</f>
        <v/>
      </c>
      <c r="BD46" s="158" t="str">
        <f ca="1">IF($A46="","",IF(OR(ISTEXT($F46),ISTEXT(#REF!)),IF($F46=Settings!$A$12,INDEX(Settings!$A$6:$D$15,MATCH($F46,Settings!$A$6:$A$15,0),4),0),0))</f>
        <v/>
      </c>
      <c r="BE46" s="158" t="str">
        <f ca="1">IF($A46="","",IF(OR(ISTEXT($F46),ISTEXT(#REF!)),IF($F46=Settings!$A$13,INDEX(Settings!$A$6:$D$15,MATCH($F46,Settings!$A$6:$A$15,0),4),0),0))</f>
        <v/>
      </c>
      <c r="BF46" s="158" t="str">
        <f ca="1">IF($A46="","",IF(OR(ISTEXT($F46),ISTEXT(#REF!)),IF($F46=Settings!$A$14,INDEX(Settings!$A$6:$D$15,MATCH($F46,Settings!$A$6:$A$15,0),4),0),0))</f>
        <v/>
      </c>
      <c r="BG46" s="159" t="str">
        <f ca="1">IF($A46="","",IF(OR(ISTEXT($F46),ISTEXT(#REF!)),IF($F46=Settings!$A$15,INDEX(Settings!$A$6:$D$15,MATCH($F46,Settings!$A$6:$A$15,0),4),0),0))</f>
        <v/>
      </c>
      <c r="BH46" s="157" t="str">
        <f ca="1">IF($A46="","",IF(OR(ISTEXT($H46),ISTEXT(#REF!)),IF($H46=Settings!$A$6,INDEX(Settings!$A$6:$D$15,MATCH($H46,Settings!$A$6:$A$15,0),4),0),0))</f>
        <v/>
      </c>
      <c r="BI46" s="158" t="str">
        <f ca="1">IF($A46="","",IF(OR(ISTEXT($H46),ISTEXT(#REF!)),IF($H46=Settings!$A$7,INDEX(Settings!$A$6:$D$15,MATCH($H46,Settings!$A$6:$A$15,0),4),0),0))</f>
        <v/>
      </c>
      <c r="BJ46" s="158" t="str">
        <f ca="1">IF($A46="","",IF(OR(ISTEXT($H46),ISTEXT(#REF!)),IF($H46=Settings!$A$8,INDEX(Settings!$A$6:$D$15,MATCH($H46,Settings!$A$6:$A$15,0),4),0),0))</f>
        <v/>
      </c>
      <c r="BK46" s="158" t="str">
        <f ca="1">IF($A46="","",IF(OR(ISTEXT($H46),ISTEXT(#REF!)),IF($H46=Settings!$A$9,INDEX(Settings!$A$6:$D$15,MATCH($H46,Settings!$A$6:$A$15,0),4),0),0))</f>
        <v/>
      </c>
      <c r="BL46" s="158" t="str">
        <f ca="1">IF($A46="","",IF(OR(ISTEXT($H46),ISTEXT(#REF!)),IF($H46=Settings!$A$10,INDEX(Settings!$A$6:$D$15,MATCH($H46,Settings!$A$6:$A$15,0),4),0),0))</f>
        <v/>
      </c>
      <c r="BM46" s="158" t="str">
        <f ca="1">IF($A46="","",IF(OR(ISTEXT($H46),ISTEXT(#REF!)),IF($H46=Settings!$A$11,INDEX(Settings!$A$6:$D$15,MATCH($H46,Settings!$A$6:$A$15,0),4),0),0))</f>
        <v/>
      </c>
      <c r="BN46" s="158" t="str">
        <f ca="1">IF($A46="","",IF(OR(ISTEXT($H46),ISTEXT(#REF!)),IF($H46=Settings!$A$12,INDEX(Settings!$A$6:$D$15,MATCH($H46,Settings!$A$6:$A$15,0),4),0),0))</f>
        <v/>
      </c>
      <c r="BO46" s="158" t="str">
        <f ca="1">IF($A46="","",IF(OR(ISTEXT($H46),ISTEXT(#REF!)),IF($H46=Settings!$A$13,INDEX(Settings!$A$6:$D$15,MATCH($H46,Settings!$A$6:$A$15,0),4),0),0))</f>
        <v/>
      </c>
      <c r="BP46" s="158" t="str">
        <f ca="1">IF($A46="","",IF(OR(ISTEXT($H46),ISTEXT(#REF!)),IF($H46=Settings!$A$14,INDEX(Settings!$A$6:$D$15,MATCH($H46,Settings!$A$6:$A$15,0),4),0),0))</f>
        <v/>
      </c>
      <c r="BQ46" s="159" t="str">
        <f ca="1">IF($A46="","",IF(OR(ISTEXT($H46),ISTEXT(#REF!)),IF($H46=Settings!$A$15,INDEX(Settings!$A$6:$D$15,MATCH($H46,Settings!$A$6:$A$15,0),4),0),0))</f>
        <v/>
      </c>
      <c r="BR46" s="157" t="str">
        <f ca="1">IF($A46="","",IF(OR(ISTEXT($J46),ISTEXT(#REF!)),IF($J46=Settings!$A$6,INDEX(Settings!$A$6:$D$15,MATCH($J46,Settings!$A$6:$A$15,0),4),0),0))</f>
        <v/>
      </c>
      <c r="BS46" s="158" t="str">
        <f ca="1">IF($A46="","",IF(OR(ISTEXT($J46),ISTEXT(#REF!)),IF($J46=Settings!$A$7,INDEX(Settings!$A$6:$D$15,MATCH($J46,Settings!$A$6:$A$15,0),4),0),0))</f>
        <v/>
      </c>
      <c r="BT46" s="158" t="str">
        <f ca="1">IF($A46="","",IF(OR(ISTEXT($J46),ISTEXT(#REF!)),IF($J46=Settings!$A$8,INDEX(Settings!$A$6:$D$15,MATCH($J46,Settings!$A$6:$A$15,0),4),0),0))</f>
        <v/>
      </c>
      <c r="BU46" s="158" t="str">
        <f ca="1">IF($A46="","",IF(OR(ISTEXT($J46),ISTEXT(#REF!)),IF($J46=Settings!$A$9,INDEX(Settings!$A$6:$D$15,MATCH($J46,Settings!$A$6:$A$15,0),4),0),0))</f>
        <v/>
      </c>
      <c r="BV46" s="158" t="str">
        <f ca="1">IF($A46="","",IF(OR(ISTEXT($J46),ISTEXT(#REF!)),IF($J46=Settings!$A$10,INDEX(Settings!$A$6:$D$15,MATCH($J46,Settings!$A$6:$A$15,0),4),0),0))</f>
        <v/>
      </c>
      <c r="BW46" s="158" t="str">
        <f ca="1">IF($A46="","",IF(OR(ISTEXT($J46),ISTEXT(#REF!)),IF($J46=Settings!$A$11,INDEX(Settings!$A$6:$D$15,MATCH($J46,Settings!$A$6:$A$15,0),4),0),0))</f>
        <v/>
      </c>
      <c r="BX46" s="158" t="str">
        <f ca="1">IF($A46="","",IF(OR(ISTEXT($J46),ISTEXT(#REF!)),IF($J46=Settings!$A$12,INDEX(Settings!$A$6:$D$15,MATCH($J46,Settings!$A$6:$A$15,0),4),0),0))</f>
        <v/>
      </c>
      <c r="BY46" s="158" t="str">
        <f ca="1">IF($A46="","",IF(OR(ISTEXT($J46),ISTEXT(#REF!)),IF($J46=Settings!$A$13,INDEX(Settings!$A$6:$D$15,MATCH($J46,Settings!$A$6:$A$15,0),4),0),0))</f>
        <v/>
      </c>
      <c r="BZ46" s="158" t="str">
        <f ca="1">IF($A46="","",IF(OR(ISTEXT($J46),ISTEXT(#REF!)),IF($J46=Settings!$A$14,INDEX(Settings!$A$6:$D$15,MATCH($J46,Settings!$A$6:$A$15,0),4),0),0))</f>
        <v/>
      </c>
      <c r="CA46" s="159" t="str">
        <f ca="1">IF($A46="","",IF(OR(ISTEXT($J46),ISTEXT(#REF!)),IF($J46=Settings!$A$15,INDEX(Settings!$A$6:$D$15,MATCH($J46,Settings!$A$6:$A$15,0),4),0),0))</f>
        <v/>
      </c>
      <c r="CB46" s="157" t="str">
        <f ca="1">IF($A46="","",IF(OR(ISTEXT($L46),ISTEXT(#REF!)),IF($L46=Settings!$A$6,INDEX(Settings!$A$6:$D$15,MATCH($L46,Settings!$A$6:$A$15,0),4),0),0))</f>
        <v/>
      </c>
      <c r="CC46" s="158" t="str">
        <f ca="1">IF($A46="","",IF(OR(ISTEXT($L46),ISTEXT(#REF!)),IF($L46=Settings!$A$7,INDEX(Settings!$A$6:$D$15,MATCH($L46,Settings!$A$6:$A$15,0),4),0),0))</f>
        <v/>
      </c>
      <c r="CD46" s="158" t="str">
        <f ca="1">IF($A46="","",IF(OR(ISTEXT($L46),ISTEXT(#REF!)),IF($L46=Settings!$A$8,INDEX(Settings!$A$6:$D$15,MATCH($L46,Settings!$A$6:$A$15,0),4),0),0))</f>
        <v/>
      </c>
      <c r="CE46" s="158" t="str">
        <f ca="1">IF($A46="","",IF(OR(ISTEXT($L46),ISTEXT(#REF!)),IF($L46=Settings!$A$9,INDEX(Settings!$A$6:$D$15,MATCH($L46,Settings!$A$6:$A$15,0),4),0),0))</f>
        <v/>
      </c>
      <c r="CF46" s="158" t="str">
        <f ca="1">IF($A46="","",IF(OR(ISTEXT($L46),ISTEXT(#REF!)),IF($L46=Settings!$A$10,INDEX(Settings!$A$6:$D$15,MATCH($L46,Settings!$A$6:$A$15,0),4),0),0))</f>
        <v/>
      </c>
      <c r="CG46" s="158" t="str">
        <f ca="1">IF($A46="","",IF(OR(ISTEXT($L46),ISTEXT(#REF!)),IF($L46=Settings!$A$11,INDEX(Settings!$A$6:$D$15,MATCH($L46,Settings!$A$6:$A$15,0),4),0),0))</f>
        <v/>
      </c>
      <c r="CH46" s="158" t="str">
        <f ca="1">IF($A46="","",IF(OR(ISTEXT($L46),ISTEXT(#REF!)),IF($L46=Settings!$A$12,INDEX(Settings!$A$6:$D$15,MATCH($L46,Settings!$A$6:$A$15,0),4),0),0))</f>
        <v/>
      </c>
      <c r="CI46" s="158" t="str">
        <f ca="1">IF($A46="","",IF(OR(ISTEXT($L46),ISTEXT(#REF!)),IF($L46=Settings!$A$13,INDEX(Settings!$A$6:$D$15,MATCH($L46,Settings!$A$6:$A$15,0),4),0),0))</f>
        <v/>
      </c>
      <c r="CJ46" s="158" t="str">
        <f ca="1">IF($A46="","",IF(OR(ISTEXT($L46),ISTEXT(#REF!)),IF($L46=Settings!$A$14,INDEX(Settings!$A$6:$D$15,MATCH($L46,Settings!$A$6:$A$15,0),4),0),0))</f>
        <v/>
      </c>
      <c r="CK46" s="159" t="str">
        <f ca="1">IF($A46="","",IF(OR(ISTEXT($L46),ISTEXT(#REF!)),IF($L46=Settings!$A$15,INDEX(Settings!$A$6:$D$15,MATCH($L46,Settings!$A$6:$A$15,0),4),0),0))</f>
        <v/>
      </c>
      <c r="CL46" s="157" t="str">
        <f ca="1">IF($A46="","",IF(OR(ISTEXT($N46),ISTEXT(#REF!)),IF($N46=Settings!$A$6,INDEX(Settings!$A$6:$D$15,MATCH($N46,Settings!$A$6:$A$15,0),4),0),0))</f>
        <v/>
      </c>
      <c r="CM46" s="158" t="str">
        <f ca="1">IF($A46="","",IF(OR(ISTEXT($N46),ISTEXT(#REF!)),IF($N46=Settings!$A$7,INDEX(Settings!$A$6:$D$15,MATCH($N46,Settings!$A$6:$A$15,0),4),0),0))</f>
        <v/>
      </c>
      <c r="CN46" s="158" t="str">
        <f ca="1">IF($A46="","",IF(OR(ISTEXT($N46),ISTEXT(#REF!)),IF($N46=Settings!$A$8,INDEX(Settings!$A$6:$D$15,MATCH($N46,Settings!$A$6:$A$15,0),4),0),0))</f>
        <v/>
      </c>
      <c r="CO46" s="158" t="str">
        <f ca="1">IF($A46="","",IF(OR(ISTEXT($N46),ISTEXT(#REF!)),IF($N46=Settings!$A$9,INDEX(Settings!$A$6:$D$15,MATCH($N46,Settings!$A$6:$A$15,0),4),0),0))</f>
        <v/>
      </c>
      <c r="CP46" s="158" t="str">
        <f ca="1">IF($A46="","",IF(OR(ISTEXT($N46),ISTEXT(#REF!)),IF($N46=Settings!$A$10,INDEX(Settings!$A$6:$D$15,MATCH($N46,Settings!$A$6:$A$15,0),4),0),0))</f>
        <v/>
      </c>
      <c r="CQ46" s="158" t="str">
        <f ca="1">IF($A46="","",IF(OR(ISTEXT($N46),ISTEXT(#REF!)),IF($N46=Settings!$A$11,INDEX(Settings!$A$6:$D$15,MATCH($N46,Settings!$A$6:$A$15,0),4),0),0))</f>
        <v/>
      </c>
      <c r="CR46" s="158" t="str">
        <f ca="1">IF($A46="","",IF(OR(ISTEXT($N46),ISTEXT(#REF!)),IF($N46=Settings!$A$12,INDEX(Settings!$A$6:$D$15,MATCH($N46,Settings!$A$6:$A$15,0),4),0),0))</f>
        <v/>
      </c>
      <c r="CS46" s="158" t="str">
        <f ca="1">IF($A46="","",IF(OR(ISTEXT($N46),ISTEXT(#REF!)),IF($N46=Settings!$A$13,INDEX(Settings!$A$6:$D$15,MATCH($N46,Settings!$A$6:$A$15,0),4),0),0))</f>
        <v/>
      </c>
      <c r="CT46" s="158" t="str">
        <f ca="1">IF($A46="","",IF(OR(ISTEXT($N46),ISTEXT(#REF!)),IF($N46=Settings!$A$14,INDEX(Settings!$A$6:$D$15,MATCH($N46,Settings!$A$6:$A$15,0),4),0),0))</f>
        <v/>
      </c>
      <c r="CU46" s="158" t="str">
        <f ca="1">IF($A46="","",IF(OR(ISTEXT($N46),ISTEXT(#REF!)),IF($N46=Settings!$A$15,INDEX(Settings!$A$6:$D$15,MATCH($N46,Settings!$A$6:$A$15,0),4),0),0))</f>
        <v/>
      </c>
      <c r="CV46" s="160">
        <f t="shared" si="16"/>
        <v>0</v>
      </c>
      <c r="CW46" s="160">
        <f t="shared" si="17"/>
        <v>0</v>
      </c>
      <c r="CX46" s="161">
        <f ca="1">(($CV46+$CW46)*1440)/60-'Employee Register'!$C46</f>
        <v>0</v>
      </c>
      <c r="CY46" s="162">
        <f ca="1">((($CW46)*1440)/60)*'Employee Register'!$E46</f>
        <v>0</v>
      </c>
      <c r="CZ46" s="163">
        <f ca="1">$CX46*'Employee Register'!$F46</f>
        <v>0</v>
      </c>
      <c r="DA46" s="164">
        <f t="shared" si="3"/>
        <v>0</v>
      </c>
      <c r="DB46" s="157">
        <f t="shared" si="5"/>
        <v>0</v>
      </c>
      <c r="DC46" s="159">
        <f ca="1">$DB46*'Employee Register'!$E46</f>
        <v>0</v>
      </c>
      <c r="DD46" s="157">
        <f t="shared" si="6"/>
        <v>0</v>
      </c>
      <c r="DE46" s="159">
        <f ca="1">$DD46*'Employee Register'!$G46</f>
        <v>0</v>
      </c>
      <c r="DF46" s="157">
        <f t="shared" si="7"/>
        <v>0</v>
      </c>
      <c r="DG46" s="159">
        <f ca="1">$DF46*'Employee Register'!$E46</f>
        <v>0</v>
      </c>
      <c r="DH46" s="157">
        <f t="shared" si="8"/>
        <v>0</v>
      </c>
      <c r="DI46" s="159">
        <f ca="1">$DH46*'Employee Register'!$E46</f>
        <v>0</v>
      </c>
      <c r="DJ46" s="157">
        <f t="shared" si="9"/>
        <v>0</v>
      </c>
      <c r="DK46" s="159">
        <f ca="1">$DJ46*'Employee Register'!$E46</f>
        <v>0</v>
      </c>
      <c r="DL46" s="157">
        <f t="shared" si="10"/>
        <v>0</v>
      </c>
      <c r="DM46" s="159">
        <f ca="1">$DL46*'Employee Register'!$E46</f>
        <v>0</v>
      </c>
      <c r="DN46" s="157">
        <f t="shared" si="11"/>
        <v>0</v>
      </c>
      <c r="DO46" s="159">
        <f ca="1">$DN46*'Employee Register'!$E46</f>
        <v>0</v>
      </c>
      <c r="DP46" s="157">
        <f t="shared" si="12"/>
        <v>0</v>
      </c>
      <c r="DQ46" s="159">
        <f ca="1">$DP46*'Employee Register'!$E46</f>
        <v>0</v>
      </c>
      <c r="DR46" s="157">
        <f t="shared" si="13"/>
        <v>0</v>
      </c>
      <c r="DS46" s="159">
        <f ca="1">$DR46*'Employee Register'!$E46</f>
        <v>0</v>
      </c>
      <c r="DT46" s="157">
        <f t="shared" si="14"/>
        <v>0</v>
      </c>
      <c r="DU46" s="159">
        <f ca="1">$DT46*'Employee Register'!$E46</f>
        <v>0</v>
      </c>
      <c r="DV46" s="165">
        <f ca="1">IF('Employee Register'!$B46=0,0,IF(OR(ISBLANK($B46),ISTEXT($B46)),0,IF(VALUE($B46)&gt;=0,1,0)))</f>
        <v>0</v>
      </c>
      <c r="DW46" s="166">
        <f ca="1">IF('Employee Register'!$B46=0,0,IF(OR(ISBLANK($D46),ISTEXT($D46)),0,IF(VALUE($D46)&gt;=0,1,0)))</f>
        <v>0</v>
      </c>
      <c r="DX46" s="166">
        <f ca="1">IF('Employee Register'!$B46=0,0,IF(OR(ISBLANK($F46),ISTEXT($F46)),0,IF(VALUE($F46)&gt;=0,1,0)))</f>
        <v>0</v>
      </c>
      <c r="DY46" s="166">
        <f ca="1">IF('Employee Register'!$B46=0,0,IF(OR(ISBLANK($H46),ISTEXT($H46)),0,IF(VALUE($H46)&gt;=0,1,0)))</f>
        <v>0</v>
      </c>
      <c r="DZ46" s="166">
        <f ca="1">IF('Employee Register'!$B46=0,0,IF(OR(ISBLANK($J46),ISTEXT($J46)),0,IF(VALUE($J46)&gt;=0,1,0)))</f>
        <v>0</v>
      </c>
      <c r="EA46" s="166">
        <f ca="1">IF('Employee Register'!$B46=0,0,IF(OR(ISBLANK($L46),ISTEXT($L46)),0,IF(VALUE($L46)&gt;=0,1,0)))</f>
        <v>0</v>
      </c>
      <c r="EB46" s="167">
        <f ca="1">IF('Employee Register'!$B46=0,0,IF(OR(ISBLANK($N46),ISTEXT($N46)),0,IF(VALUE($N46)&gt;=0,1,0)))</f>
        <v>0</v>
      </c>
    </row>
    <row r="47" spans="1:132">
      <c r="A47" s="71" t="str">
        <f ca="1">IF('Employee Register'!B47=0,"",'Employee Register'!B47)</f>
        <v/>
      </c>
      <c r="B47" s="48"/>
      <c r="C47" s="49"/>
      <c r="D47" s="48"/>
      <c r="E47" s="49"/>
      <c r="F47" s="48"/>
      <c r="G47" s="49"/>
      <c r="H47" s="48"/>
      <c r="I47" s="49"/>
      <c r="J47" s="48"/>
      <c r="K47" s="49"/>
      <c r="L47" s="107"/>
      <c r="M47" s="108"/>
      <c r="N47" s="107"/>
      <c r="O47" s="109"/>
      <c r="P47" s="100">
        <f t="shared" si="4"/>
        <v>0</v>
      </c>
      <c r="Q47" s="101">
        <f t="shared" si="15"/>
        <v>0</v>
      </c>
      <c r="R47" s="69" t="str">
        <f ca="1">IF(ISBLANK('Employee Register'!$B47),"",INDEX('Employee Register'!$A$6:$D$55,MATCH($A47,'Employee Register'!$B$6:$B$55,0),4))</f>
        <v/>
      </c>
      <c r="AC47" s="66">
        <f ca="1">ROUND(($P47*1440)/60,2)-'Employee Register'!$C47</f>
        <v>0</v>
      </c>
      <c r="AD47" s="157" t="str">
        <f ca="1">IF($A47="","",IF(OR(ISTEXT($B47),ISTEXT(#REF!)),IF($B47=Settings!$A$6,INDEX(Settings!$A$6:$D$15,MATCH($B47,Settings!$A$6:$A$15,0),4),0),0))</f>
        <v/>
      </c>
      <c r="AE47" s="158" t="str">
        <f ca="1">IF($A47="","",IF(OR(ISTEXT($B47),ISTEXT(#REF!)),IF($B47=Settings!$A$7,INDEX(Settings!$A$6:$D$15,MATCH($B47,Settings!$A$6:$A$15,0),4),0),0))</f>
        <v/>
      </c>
      <c r="AF47" s="158" t="str">
        <f ca="1">IF($A47="","",IF(OR(ISTEXT($B47),ISTEXT(#REF!)),IF($B47=Settings!$A$8,INDEX(Settings!$A$6:$D$15,MATCH($B47,Settings!$A$6:$A$15,0),4),0),0))</f>
        <v/>
      </c>
      <c r="AG47" s="158" t="str">
        <f ca="1">IF($A47="","",IF(OR(ISTEXT($B47),ISTEXT(#REF!)),IF($B47=Settings!$A$9,INDEX(Settings!$A$6:$D$15,MATCH($B47,Settings!$A$6:$A$15,0),4),0),0))</f>
        <v/>
      </c>
      <c r="AH47" s="158" t="str">
        <f ca="1">IF($A47="","",IF(OR(ISTEXT($B47),ISTEXT(#REF!)),IF($B47=Settings!$A$10,INDEX(Settings!$A$6:$D$15,MATCH($B47,Settings!$A$6:$A$15,0),4),0),0))</f>
        <v/>
      </c>
      <c r="AI47" s="158" t="str">
        <f ca="1">IF($A47="","",IF(OR(ISTEXT($B47),ISTEXT(#REF!)),IF($B47=Settings!$A$11,INDEX(Settings!$A$6:$D$15,MATCH($B47,Settings!$A$6:$A$15,0),4),0),0))</f>
        <v/>
      </c>
      <c r="AJ47" s="158" t="str">
        <f ca="1">IF($A47="","",IF(OR(ISTEXT($B47),ISTEXT(#REF!)),IF($B47=Settings!$A$12,INDEX(Settings!$A$6:$D$15,MATCH($B47,Settings!$A$6:$A$15,0),4),0),0))</f>
        <v/>
      </c>
      <c r="AK47" s="158" t="str">
        <f ca="1">IF($A47="","",IF(OR(ISTEXT($B47),ISTEXT(#REF!)),IF($B47=Settings!$A$13,INDEX(Settings!$A$6:$D$15,MATCH($B47,Settings!$A$6:$A$15,0),4),0),0))</f>
        <v/>
      </c>
      <c r="AL47" s="158" t="str">
        <f ca="1">IF($A47="","",IF(OR(ISTEXT($B47),ISTEXT(#REF!)),IF($B47=Settings!$A$14,INDEX(Settings!$A$6:$D$15,MATCH($B47,Settings!$A$6:$A$15,0),4),0),0))</f>
        <v/>
      </c>
      <c r="AM47" s="159" t="str">
        <f ca="1">IF($A47="","",IF(OR(ISTEXT($B47),ISTEXT(#REF!)),IF($B47=Settings!$A$15,INDEX(Settings!$A$6:$D$15,MATCH($B47,Settings!$A$6:$A$15,0),4),0),0))</f>
        <v/>
      </c>
      <c r="AN47" s="157" t="str">
        <f ca="1">IF($A47="","",IF(OR(ISTEXT($D47),ISTEXT(#REF!)),IF($D47=Settings!$A$6,INDEX(Settings!$A$6:$D$15,MATCH($D47,Settings!$A$6:$A$15,0),4),0),0))</f>
        <v/>
      </c>
      <c r="AO47" s="158" t="str">
        <f ca="1">IF($A47="","",IF(OR(ISTEXT($D47),ISTEXT(#REF!)),IF($D47=Settings!$A$7,INDEX(Settings!$A$6:$D$15,MATCH($D47,Settings!$A$6:$A$15,0),4),0),0))</f>
        <v/>
      </c>
      <c r="AP47" s="158" t="str">
        <f ca="1">IF($A47="","",IF(OR(ISTEXT($D47),ISTEXT(#REF!)),IF($D47=Settings!$A$8,INDEX(Settings!$A$6:$D$15,MATCH($D47,Settings!$A$6:$A$15,0),4),0),0))</f>
        <v/>
      </c>
      <c r="AQ47" s="158" t="str">
        <f ca="1">IF($A47="","",IF(OR(ISTEXT($D47),ISTEXT(#REF!)),IF($D47=Settings!$A$9,INDEX(Settings!$A$6:$D$15,MATCH($D47,Settings!$A$6:$A$15,0),4),0),0))</f>
        <v/>
      </c>
      <c r="AR47" s="158" t="str">
        <f ca="1">IF($A47="","",IF(OR(ISTEXT($D47),ISTEXT(#REF!)),IF($D47=Settings!$A$10,INDEX(Settings!$A$6:$D$15,MATCH($D47,Settings!$A$6:$A$15,0),4),0),0))</f>
        <v/>
      </c>
      <c r="AS47" s="158" t="str">
        <f ca="1">IF($A47="","",IF(OR(ISTEXT($D47),ISTEXT(#REF!)),IF($D47=Settings!$A$11,INDEX(Settings!$A$6:$D$15,MATCH($D47,Settings!$A$6:$A$15,0),4),0),0))</f>
        <v/>
      </c>
      <c r="AT47" s="158" t="str">
        <f ca="1">IF($A47="","",IF(OR(ISTEXT($D47),ISTEXT(#REF!)),IF($D47=Settings!$A$12,INDEX(Settings!$A$6:$D$15,MATCH($D47,Settings!$A$6:$A$15,0),4),0),0))</f>
        <v/>
      </c>
      <c r="AU47" s="158" t="str">
        <f ca="1">IF($A47="","",IF(OR(ISTEXT($D47),ISTEXT(#REF!)),IF($D47=Settings!$A$13,INDEX(Settings!$A$6:$D$15,MATCH($D47,Settings!$A$6:$A$15,0),4),0),0))</f>
        <v/>
      </c>
      <c r="AV47" s="158" t="str">
        <f ca="1">IF($A47="","",IF(OR(ISTEXT($D47),ISTEXT(#REF!)),IF($D47=Settings!$A$14,INDEX(Settings!$A$6:$D$15,MATCH($D47,Settings!$A$6:$A$15,0),4),0),0))</f>
        <v/>
      </c>
      <c r="AW47" s="159" t="str">
        <f ca="1">IF($A47="","",IF(OR(ISTEXT($D47),ISTEXT(#REF!)),IF($D47=Settings!$A$15,INDEX(Settings!$A$6:$D$15,MATCH($D47,Settings!$A$6:$A$15,0),4),0),0))</f>
        <v/>
      </c>
      <c r="AX47" s="157" t="str">
        <f ca="1">IF($A47="","",IF(OR(ISTEXT($F47),ISTEXT(#REF!)),IF($F47=Settings!$A$6,INDEX(Settings!$A$6:$D$15,MATCH($F47,Settings!$A$6:$A$15,0),4),0),0))</f>
        <v/>
      </c>
      <c r="AY47" s="158" t="str">
        <f ca="1">IF($A47="","",IF(OR(ISTEXT($F47),ISTEXT(#REF!)),IF($F47=Settings!$A$7,INDEX(Settings!$A$6:$D$15,MATCH($F47,Settings!$A$6:$A$15,0),4),0),0))</f>
        <v/>
      </c>
      <c r="AZ47" s="158" t="str">
        <f ca="1">IF($A47="","",IF(OR(ISTEXT($F47),ISTEXT(#REF!)),IF($F47=Settings!$A$8,INDEX(Settings!$A$6:$D$15,MATCH($F47,Settings!$A$6:$A$15,0),4),0),0))</f>
        <v/>
      </c>
      <c r="BA47" s="158" t="str">
        <f ca="1">IF($A47="","",IF(OR(ISTEXT($F47),ISTEXT(#REF!)),IF($F47=Settings!$A$9,INDEX(Settings!$A$6:$D$15,MATCH($F47,Settings!$A$6:$A$15,0),4),0),0))</f>
        <v/>
      </c>
      <c r="BB47" s="158" t="str">
        <f ca="1">IF($A47="","",IF(OR(ISTEXT($F47),ISTEXT(#REF!)),IF($F47=Settings!$A$10,INDEX(Settings!$A$6:$D$15,MATCH($F47,Settings!$A$6:$A$15,0),4),0),0))</f>
        <v/>
      </c>
      <c r="BC47" s="158" t="str">
        <f ca="1">IF($A47="","",IF(OR(ISTEXT($F47),ISTEXT(#REF!)),IF($F47=Settings!$A$11,INDEX(Settings!$A$6:$D$15,MATCH($F47,Settings!$A$6:$A$15,0),4),0),0))</f>
        <v/>
      </c>
      <c r="BD47" s="158" t="str">
        <f ca="1">IF($A47="","",IF(OR(ISTEXT($F47),ISTEXT(#REF!)),IF($F47=Settings!$A$12,INDEX(Settings!$A$6:$D$15,MATCH($F47,Settings!$A$6:$A$15,0),4),0),0))</f>
        <v/>
      </c>
      <c r="BE47" s="158" t="str">
        <f ca="1">IF($A47="","",IF(OR(ISTEXT($F47),ISTEXT(#REF!)),IF($F47=Settings!$A$13,INDEX(Settings!$A$6:$D$15,MATCH($F47,Settings!$A$6:$A$15,0),4),0),0))</f>
        <v/>
      </c>
      <c r="BF47" s="158" t="str">
        <f ca="1">IF($A47="","",IF(OR(ISTEXT($F47),ISTEXT(#REF!)),IF($F47=Settings!$A$14,INDEX(Settings!$A$6:$D$15,MATCH($F47,Settings!$A$6:$A$15,0),4),0),0))</f>
        <v/>
      </c>
      <c r="BG47" s="159" t="str">
        <f ca="1">IF($A47="","",IF(OR(ISTEXT($F47),ISTEXT(#REF!)),IF($F47=Settings!$A$15,INDEX(Settings!$A$6:$D$15,MATCH($F47,Settings!$A$6:$A$15,0),4),0),0))</f>
        <v/>
      </c>
      <c r="BH47" s="157" t="str">
        <f ca="1">IF($A47="","",IF(OR(ISTEXT($H47),ISTEXT(#REF!)),IF($H47=Settings!$A$6,INDEX(Settings!$A$6:$D$15,MATCH($H47,Settings!$A$6:$A$15,0),4),0),0))</f>
        <v/>
      </c>
      <c r="BI47" s="158" t="str">
        <f ca="1">IF($A47="","",IF(OR(ISTEXT($H47),ISTEXT(#REF!)),IF($H47=Settings!$A$7,INDEX(Settings!$A$6:$D$15,MATCH($H47,Settings!$A$6:$A$15,0),4),0),0))</f>
        <v/>
      </c>
      <c r="BJ47" s="158" t="str">
        <f ca="1">IF($A47="","",IF(OR(ISTEXT($H47),ISTEXT(#REF!)),IF($H47=Settings!$A$8,INDEX(Settings!$A$6:$D$15,MATCH($H47,Settings!$A$6:$A$15,0),4),0),0))</f>
        <v/>
      </c>
      <c r="BK47" s="158" t="str">
        <f ca="1">IF($A47="","",IF(OR(ISTEXT($H47),ISTEXT(#REF!)),IF($H47=Settings!$A$9,INDEX(Settings!$A$6:$D$15,MATCH($H47,Settings!$A$6:$A$15,0),4),0),0))</f>
        <v/>
      </c>
      <c r="BL47" s="158" t="str">
        <f ca="1">IF($A47="","",IF(OR(ISTEXT($H47),ISTEXT(#REF!)),IF($H47=Settings!$A$10,INDEX(Settings!$A$6:$D$15,MATCH($H47,Settings!$A$6:$A$15,0),4),0),0))</f>
        <v/>
      </c>
      <c r="BM47" s="158" t="str">
        <f ca="1">IF($A47="","",IF(OR(ISTEXT($H47),ISTEXT(#REF!)),IF($H47=Settings!$A$11,INDEX(Settings!$A$6:$D$15,MATCH($H47,Settings!$A$6:$A$15,0),4),0),0))</f>
        <v/>
      </c>
      <c r="BN47" s="158" t="str">
        <f ca="1">IF($A47="","",IF(OR(ISTEXT($H47),ISTEXT(#REF!)),IF($H47=Settings!$A$12,INDEX(Settings!$A$6:$D$15,MATCH($H47,Settings!$A$6:$A$15,0),4),0),0))</f>
        <v/>
      </c>
      <c r="BO47" s="158" t="str">
        <f ca="1">IF($A47="","",IF(OR(ISTEXT($H47),ISTEXT(#REF!)),IF($H47=Settings!$A$13,INDEX(Settings!$A$6:$D$15,MATCH($H47,Settings!$A$6:$A$15,0),4),0),0))</f>
        <v/>
      </c>
      <c r="BP47" s="158" t="str">
        <f ca="1">IF($A47="","",IF(OR(ISTEXT($H47),ISTEXT(#REF!)),IF($H47=Settings!$A$14,INDEX(Settings!$A$6:$D$15,MATCH($H47,Settings!$A$6:$A$15,0),4),0),0))</f>
        <v/>
      </c>
      <c r="BQ47" s="159" t="str">
        <f ca="1">IF($A47="","",IF(OR(ISTEXT($H47),ISTEXT(#REF!)),IF($H47=Settings!$A$15,INDEX(Settings!$A$6:$D$15,MATCH($H47,Settings!$A$6:$A$15,0),4),0),0))</f>
        <v/>
      </c>
      <c r="BR47" s="157" t="str">
        <f ca="1">IF($A47="","",IF(OR(ISTEXT($J47),ISTEXT(#REF!)),IF($J47=Settings!$A$6,INDEX(Settings!$A$6:$D$15,MATCH($J47,Settings!$A$6:$A$15,0),4),0),0))</f>
        <v/>
      </c>
      <c r="BS47" s="158" t="str">
        <f ca="1">IF($A47="","",IF(OR(ISTEXT($J47),ISTEXT(#REF!)),IF($J47=Settings!$A$7,INDEX(Settings!$A$6:$D$15,MATCH($J47,Settings!$A$6:$A$15,0),4),0),0))</f>
        <v/>
      </c>
      <c r="BT47" s="158" t="str">
        <f ca="1">IF($A47="","",IF(OR(ISTEXT($J47),ISTEXT(#REF!)),IF($J47=Settings!$A$8,INDEX(Settings!$A$6:$D$15,MATCH($J47,Settings!$A$6:$A$15,0),4),0),0))</f>
        <v/>
      </c>
      <c r="BU47" s="158" t="str">
        <f ca="1">IF($A47="","",IF(OR(ISTEXT($J47),ISTEXT(#REF!)),IF($J47=Settings!$A$9,INDEX(Settings!$A$6:$D$15,MATCH($J47,Settings!$A$6:$A$15,0),4),0),0))</f>
        <v/>
      </c>
      <c r="BV47" s="158" t="str">
        <f ca="1">IF($A47="","",IF(OR(ISTEXT($J47),ISTEXT(#REF!)),IF($J47=Settings!$A$10,INDEX(Settings!$A$6:$D$15,MATCH($J47,Settings!$A$6:$A$15,0),4),0),0))</f>
        <v/>
      </c>
      <c r="BW47" s="158" t="str">
        <f ca="1">IF($A47="","",IF(OR(ISTEXT($J47),ISTEXT(#REF!)),IF($J47=Settings!$A$11,INDEX(Settings!$A$6:$D$15,MATCH($J47,Settings!$A$6:$A$15,0),4),0),0))</f>
        <v/>
      </c>
      <c r="BX47" s="158" t="str">
        <f ca="1">IF($A47="","",IF(OR(ISTEXT($J47),ISTEXT(#REF!)),IF($J47=Settings!$A$12,INDEX(Settings!$A$6:$D$15,MATCH($J47,Settings!$A$6:$A$15,0),4),0),0))</f>
        <v/>
      </c>
      <c r="BY47" s="158" t="str">
        <f ca="1">IF($A47="","",IF(OR(ISTEXT($J47),ISTEXT(#REF!)),IF($J47=Settings!$A$13,INDEX(Settings!$A$6:$D$15,MATCH($J47,Settings!$A$6:$A$15,0),4),0),0))</f>
        <v/>
      </c>
      <c r="BZ47" s="158" t="str">
        <f ca="1">IF($A47="","",IF(OR(ISTEXT($J47),ISTEXT(#REF!)),IF($J47=Settings!$A$14,INDEX(Settings!$A$6:$D$15,MATCH($J47,Settings!$A$6:$A$15,0),4),0),0))</f>
        <v/>
      </c>
      <c r="CA47" s="159" t="str">
        <f ca="1">IF($A47="","",IF(OR(ISTEXT($J47),ISTEXT(#REF!)),IF($J47=Settings!$A$15,INDEX(Settings!$A$6:$D$15,MATCH($J47,Settings!$A$6:$A$15,0),4),0),0))</f>
        <v/>
      </c>
      <c r="CB47" s="157" t="str">
        <f ca="1">IF($A47="","",IF(OR(ISTEXT($L47),ISTEXT(#REF!)),IF($L47=Settings!$A$6,INDEX(Settings!$A$6:$D$15,MATCH($L47,Settings!$A$6:$A$15,0),4),0),0))</f>
        <v/>
      </c>
      <c r="CC47" s="158" t="str">
        <f ca="1">IF($A47="","",IF(OR(ISTEXT($L47),ISTEXT(#REF!)),IF($L47=Settings!$A$7,INDEX(Settings!$A$6:$D$15,MATCH($L47,Settings!$A$6:$A$15,0),4),0),0))</f>
        <v/>
      </c>
      <c r="CD47" s="158" t="str">
        <f ca="1">IF($A47="","",IF(OR(ISTEXT($L47),ISTEXT(#REF!)),IF($L47=Settings!$A$8,INDEX(Settings!$A$6:$D$15,MATCH($L47,Settings!$A$6:$A$15,0),4),0),0))</f>
        <v/>
      </c>
      <c r="CE47" s="158" t="str">
        <f ca="1">IF($A47="","",IF(OR(ISTEXT($L47),ISTEXT(#REF!)),IF($L47=Settings!$A$9,INDEX(Settings!$A$6:$D$15,MATCH($L47,Settings!$A$6:$A$15,0),4),0),0))</f>
        <v/>
      </c>
      <c r="CF47" s="158" t="str">
        <f ca="1">IF($A47="","",IF(OR(ISTEXT($L47),ISTEXT(#REF!)),IF($L47=Settings!$A$10,INDEX(Settings!$A$6:$D$15,MATCH($L47,Settings!$A$6:$A$15,0),4),0),0))</f>
        <v/>
      </c>
      <c r="CG47" s="158" t="str">
        <f ca="1">IF($A47="","",IF(OR(ISTEXT($L47),ISTEXT(#REF!)),IF($L47=Settings!$A$11,INDEX(Settings!$A$6:$D$15,MATCH($L47,Settings!$A$6:$A$15,0),4),0),0))</f>
        <v/>
      </c>
      <c r="CH47" s="158" t="str">
        <f ca="1">IF($A47="","",IF(OR(ISTEXT($L47),ISTEXT(#REF!)),IF($L47=Settings!$A$12,INDEX(Settings!$A$6:$D$15,MATCH($L47,Settings!$A$6:$A$15,0),4),0),0))</f>
        <v/>
      </c>
      <c r="CI47" s="158" t="str">
        <f ca="1">IF($A47="","",IF(OR(ISTEXT($L47),ISTEXT(#REF!)),IF($L47=Settings!$A$13,INDEX(Settings!$A$6:$D$15,MATCH($L47,Settings!$A$6:$A$15,0),4),0),0))</f>
        <v/>
      </c>
      <c r="CJ47" s="158" t="str">
        <f ca="1">IF($A47="","",IF(OR(ISTEXT($L47),ISTEXT(#REF!)),IF($L47=Settings!$A$14,INDEX(Settings!$A$6:$D$15,MATCH($L47,Settings!$A$6:$A$15,0),4),0),0))</f>
        <v/>
      </c>
      <c r="CK47" s="159" t="str">
        <f ca="1">IF($A47="","",IF(OR(ISTEXT($L47),ISTEXT(#REF!)),IF($L47=Settings!$A$15,INDEX(Settings!$A$6:$D$15,MATCH($L47,Settings!$A$6:$A$15,0),4),0),0))</f>
        <v/>
      </c>
      <c r="CL47" s="157" t="str">
        <f ca="1">IF($A47="","",IF(OR(ISTEXT($N47),ISTEXT(#REF!)),IF($N47=Settings!$A$6,INDEX(Settings!$A$6:$D$15,MATCH($N47,Settings!$A$6:$A$15,0),4),0),0))</f>
        <v/>
      </c>
      <c r="CM47" s="158" t="str">
        <f ca="1">IF($A47="","",IF(OR(ISTEXT($N47),ISTEXT(#REF!)),IF($N47=Settings!$A$7,INDEX(Settings!$A$6:$D$15,MATCH($N47,Settings!$A$6:$A$15,0),4),0),0))</f>
        <v/>
      </c>
      <c r="CN47" s="158" t="str">
        <f ca="1">IF($A47="","",IF(OR(ISTEXT($N47),ISTEXT(#REF!)),IF($N47=Settings!$A$8,INDEX(Settings!$A$6:$D$15,MATCH($N47,Settings!$A$6:$A$15,0),4),0),0))</f>
        <v/>
      </c>
      <c r="CO47" s="158" t="str">
        <f ca="1">IF($A47="","",IF(OR(ISTEXT($N47),ISTEXT(#REF!)),IF($N47=Settings!$A$9,INDEX(Settings!$A$6:$D$15,MATCH($N47,Settings!$A$6:$A$15,0),4),0),0))</f>
        <v/>
      </c>
      <c r="CP47" s="158" t="str">
        <f ca="1">IF($A47="","",IF(OR(ISTEXT($N47),ISTEXT(#REF!)),IF($N47=Settings!$A$10,INDEX(Settings!$A$6:$D$15,MATCH($N47,Settings!$A$6:$A$15,0),4),0),0))</f>
        <v/>
      </c>
      <c r="CQ47" s="158" t="str">
        <f ca="1">IF($A47="","",IF(OR(ISTEXT($N47),ISTEXT(#REF!)),IF($N47=Settings!$A$11,INDEX(Settings!$A$6:$D$15,MATCH($N47,Settings!$A$6:$A$15,0),4),0),0))</f>
        <v/>
      </c>
      <c r="CR47" s="158" t="str">
        <f ca="1">IF($A47="","",IF(OR(ISTEXT($N47),ISTEXT(#REF!)),IF($N47=Settings!$A$12,INDEX(Settings!$A$6:$D$15,MATCH($N47,Settings!$A$6:$A$15,0),4),0),0))</f>
        <v/>
      </c>
      <c r="CS47" s="158" t="str">
        <f ca="1">IF($A47="","",IF(OR(ISTEXT($N47),ISTEXT(#REF!)),IF($N47=Settings!$A$13,INDEX(Settings!$A$6:$D$15,MATCH($N47,Settings!$A$6:$A$15,0),4),0),0))</f>
        <v/>
      </c>
      <c r="CT47" s="158" t="str">
        <f ca="1">IF($A47="","",IF(OR(ISTEXT($N47),ISTEXT(#REF!)),IF($N47=Settings!$A$14,INDEX(Settings!$A$6:$D$15,MATCH($N47,Settings!$A$6:$A$15,0),4),0),0))</f>
        <v/>
      </c>
      <c r="CU47" s="158" t="str">
        <f ca="1">IF($A47="","",IF(OR(ISTEXT($N47),ISTEXT(#REF!)),IF($N47=Settings!$A$15,INDEX(Settings!$A$6:$D$15,MATCH($N47,Settings!$A$6:$A$15,0),4),0),0))</f>
        <v/>
      </c>
      <c r="CV47" s="160">
        <f t="shared" si="16"/>
        <v>0</v>
      </c>
      <c r="CW47" s="160">
        <f t="shared" si="17"/>
        <v>0</v>
      </c>
      <c r="CX47" s="161">
        <f ca="1">(($CV47+$CW47)*1440)/60-'Employee Register'!$C47</f>
        <v>0</v>
      </c>
      <c r="CY47" s="162">
        <f ca="1">((($CW47)*1440)/60)*'Employee Register'!$E47</f>
        <v>0</v>
      </c>
      <c r="CZ47" s="163">
        <f ca="1">$CX47*'Employee Register'!$F47</f>
        <v>0</v>
      </c>
      <c r="DA47" s="164">
        <f t="shared" si="3"/>
        <v>0</v>
      </c>
      <c r="DB47" s="157">
        <f t="shared" si="5"/>
        <v>0</v>
      </c>
      <c r="DC47" s="159">
        <f ca="1">$DB47*'Employee Register'!$E47</f>
        <v>0</v>
      </c>
      <c r="DD47" s="157">
        <f t="shared" si="6"/>
        <v>0</v>
      </c>
      <c r="DE47" s="159">
        <f ca="1">$DD47*'Employee Register'!$G47</f>
        <v>0</v>
      </c>
      <c r="DF47" s="157">
        <f t="shared" si="7"/>
        <v>0</v>
      </c>
      <c r="DG47" s="159">
        <f ca="1">$DF47*'Employee Register'!$E47</f>
        <v>0</v>
      </c>
      <c r="DH47" s="157">
        <f t="shared" si="8"/>
        <v>0</v>
      </c>
      <c r="DI47" s="159">
        <f ca="1">$DH47*'Employee Register'!$E47</f>
        <v>0</v>
      </c>
      <c r="DJ47" s="157">
        <f t="shared" si="9"/>
        <v>0</v>
      </c>
      <c r="DK47" s="159">
        <f ca="1">$DJ47*'Employee Register'!$E47</f>
        <v>0</v>
      </c>
      <c r="DL47" s="157">
        <f t="shared" si="10"/>
        <v>0</v>
      </c>
      <c r="DM47" s="159">
        <f ca="1">$DL47*'Employee Register'!$E47</f>
        <v>0</v>
      </c>
      <c r="DN47" s="157">
        <f t="shared" si="11"/>
        <v>0</v>
      </c>
      <c r="DO47" s="159">
        <f ca="1">$DN47*'Employee Register'!$E47</f>
        <v>0</v>
      </c>
      <c r="DP47" s="157">
        <f t="shared" si="12"/>
        <v>0</v>
      </c>
      <c r="DQ47" s="159">
        <f ca="1">$DP47*'Employee Register'!$E47</f>
        <v>0</v>
      </c>
      <c r="DR47" s="157">
        <f t="shared" si="13"/>
        <v>0</v>
      </c>
      <c r="DS47" s="159">
        <f ca="1">$DR47*'Employee Register'!$E47</f>
        <v>0</v>
      </c>
      <c r="DT47" s="157">
        <f t="shared" si="14"/>
        <v>0</v>
      </c>
      <c r="DU47" s="159">
        <f ca="1">$DT47*'Employee Register'!$E47</f>
        <v>0</v>
      </c>
      <c r="DV47" s="165">
        <f ca="1">IF('Employee Register'!$B47=0,0,IF(OR(ISBLANK($B47),ISTEXT($B47)),0,IF(VALUE($B47)&gt;=0,1,0)))</f>
        <v>0</v>
      </c>
      <c r="DW47" s="166">
        <f ca="1">IF('Employee Register'!$B47=0,0,IF(OR(ISBLANK($D47),ISTEXT($D47)),0,IF(VALUE($D47)&gt;=0,1,0)))</f>
        <v>0</v>
      </c>
      <c r="DX47" s="166">
        <f ca="1">IF('Employee Register'!$B47=0,0,IF(OR(ISBLANK($F47),ISTEXT($F47)),0,IF(VALUE($F47)&gt;=0,1,0)))</f>
        <v>0</v>
      </c>
      <c r="DY47" s="166">
        <f ca="1">IF('Employee Register'!$B47=0,0,IF(OR(ISBLANK($H47),ISTEXT($H47)),0,IF(VALUE($H47)&gt;=0,1,0)))</f>
        <v>0</v>
      </c>
      <c r="DZ47" s="166">
        <f ca="1">IF('Employee Register'!$B47=0,0,IF(OR(ISBLANK($J47),ISTEXT($J47)),0,IF(VALUE($J47)&gt;=0,1,0)))</f>
        <v>0</v>
      </c>
      <c r="EA47" s="166">
        <f ca="1">IF('Employee Register'!$B47=0,0,IF(OR(ISBLANK($L47),ISTEXT($L47)),0,IF(VALUE($L47)&gt;=0,1,0)))</f>
        <v>0</v>
      </c>
      <c r="EB47" s="167">
        <f ca="1">IF('Employee Register'!$B47=0,0,IF(OR(ISBLANK($N47),ISTEXT($N47)),0,IF(VALUE($N47)&gt;=0,1,0)))</f>
        <v>0</v>
      </c>
    </row>
    <row r="48" spans="1:132">
      <c r="A48" s="71" t="str">
        <f ca="1">IF('Employee Register'!B48=0,"",'Employee Register'!B48)</f>
        <v/>
      </c>
      <c r="B48" s="48"/>
      <c r="C48" s="49"/>
      <c r="D48" s="48"/>
      <c r="E48" s="49"/>
      <c r="F48" s="48"/>
      <c r="G48" s="49"/>
      <c r="H48" s="48"/>
      <c r="I48" s="49"/>
      <c r="J48" s="48"/>
      <c r="K48" s="49"/>
      <c r="L48" s="107"/>
      <c r="M48" s="108"/>
      <c r="N48" s="107"/>
      <c r="O48" s="109"/>
      <c r="P48" s="100">
        <f t="shared" si="4"/>
        <v>0</v>
      </c>
      <c r="Q48" s="101">
        <f t="shared" si="15"/>
        <v>0</v>
      </c>
      <c r="R48" s="69" t="str">
        <f ca="1">IF(ISBLANK('Employee Register'!$B48),"",INDEX('Employee Register'!$A$6:$D$55,MATCH($A48,'Employee Register'!$B$6:$B$55,0),4))</f>
        <v/>
      </c>
      <c r="AC48" s="66">
        <f ca="1">ROUND(($P48*1440)/60,2)-'Employee Register'!$C48</f>
        <v>0</v>
      </c>
      <c r="AD48" s="157" t="str">
        <f ca="1">IF($A48="","",IF(OR(ISTEXT($B48),ISTEXT(#REF!)),IF($B48=Settings!$A$6,INDEX(Settings!$A$6:$D$15,MATCH($B48,Settings!$A$6:$A$15,0),4),0),0))</f>
        <v/>
      </c>
      <c r="AE48" s="158" t="str">
        <f ca="1">IF($A48="","",IF(OR(ISTEXT($B48),ISTEXT(#REF!)),IF($B48=Settings!$A$7,INDEX(Settings!$A$6:$D$15,MATCH($B48,Settings!$A$6:$A$15,0),4),0),0))</f>
        <v/>
      </c>
      <c r="AF48" s="158" t="str">
        <f ca="1">IF($A48="","",IF(OR(ISTEXT($B48),ISTEXT(#REF!)),IF($B48=Settings!$A$8,INDEX(Settings!$A$6:$D$15,MATCH($B48,Settings!$A$6:$A$15,0),4),0),0))</f>
        <v/>
      </c>
      <c r="AG48" s="158" t="str">
        <f ca="1">IF($A48="","",IF(OR(ISTEXT($B48),ISTEXT(#REF!)),IF($B48=Settings!$A$9,INDEX(Settings!$A$6:$D$15,MATCH($B48,Settings!$A$6:$A$15,0),4),0),0))</f>
        <v/>
      </c>
      <c r="AH48" s="158" t="str">
        <f ca="1">IF($A48="","",IF(OR(ISTEXT($B48),ISTEXT(#REF!)),IF($B48=Settings!$A$10,INDEX(Settings!$A$6:$D$15,MATCH($B48,Settings!$A$6:$A$15,0),4),0),0))</f>
        <v/>
      </c>
      <c r="AI48" s="158" t="str">
        <f ca="1">IF($A48="","",IF(OR(ISTEXT($B48),ISTEXT(#REF!)),IF($B48=Settings!$A$11,INDEX(Settings!$A$6:$D$15,MATCH($B48,Settings!$A$6:$A$15,0),4),0),0))</f>
        <v/>
      </c>
      <c r="AJ48" s="158" t="str">
        <f ca="1">IF($A48="","",IF(OR(ISTEXT($B48),ISTEXT(#REF!)),IF($B48=Settings!$A$12,INDEX(Settings!$A$6:$D$15,MATCH($B48,Settings!$A$6:$A$15,0),4),0),0))</f>
        <v/>
      </c>
      <c r="AK48" s="158" t="str">
        <f ca="1">IF($A48="","",IF(OR(ISTEXT($B48),ISTEXT(#REF!)),IF($B48=Settings!$A$13,INDEX(Settings!$A$6:$D$15,MATCH($B48,Settings!$A$6:$A$15,0),4),0),0))</f>
        <v/>
      </c>
      <c r="AL48" s="158" t="str">
        <f ca="1">IF($A48="","",IF(OR(ISTEXT($B48),ISTEXT(#REF!)),IF($B48=Settings!$A$14,INDEX(Settings!$A$6:$D$15,MATCH($B48,Settings!$A$6:$A$15,0),4),0),0))</f>
        <v/>
      </c>
      <c r="AM48" s="159" t="str">
        <f ca="1">IF($A48="","",IF(OR(ISTEXT($B48),ISTEXT(#REF!)),IF($B48=Settings!$A$15,INDEX(Settings!$A$6:$D$15,MATCH($B48,Settings!$A$6:$A$15,0),4),0),0))</f>
        <v/>
      </c>
      <c r="AN48" s="157" t="str">
        <f ca="1">IF($A48="","",IF(OR(ISTEXT($D48),ISTEXT(#REF!)),IF($D48=Settings!$A$6,INDEX(Settings!$A$6:$D$15,MATCH($D48,Settings!$A$6:$A$15,0),4),0),0))</f>
        <v/>
      </c>
      <c r="AO48" s="158" t="str">
        <f ca="1">IF($A48="","",IF(OR(ISTEXT($D48),ISTEXT(#REF!)),IF($D48=Settings!$A$7,INDEX(Settings!$A$6:$D$15,MATCH($D48,Settings!$A$6:$A$15,0),4),0),0))</f>
        <v/>
      </c>
      <c r="AP48" s="158" t="str">
        <f ca="1">IF($A48="","",IF(OR(ISTEXT($D48),ISTEXT(#REF!)),IF($D48=Settings!$A$8,INDEX(Settings!$A$6:$D$15,MATCH($D48,Settings!$A$6:$A$15,0),4),0),0))</f>
        <v/>
      </c>
      <c r="AQ48" s="158" t="str">
        <f ca="1">IF($A48="","",IF(OR(ISTEXT($D48),ISTEXT(#REF!)),IF($D48=Settings!$A$9,INDEX(Settings!$A$6:$D$15,MATCH($D48,Settings!$A$6:$A$15,0),4),0),0))</f>
        <v/>
      </c>
      <c r="AR48" s="158" t="str">
        <f ca="1">IF($A48="","",IF(OR(ISTEXT($D48),ISTEXT(#REF!)),IF($D48=Settings!$A$10,INDEX(Settings!$A$6:$D$15,MATCH($D48,Settings!$A$6:$A$15,0),4),0),0))</f>
        <v/>
      </c>
      <c r="AS48" s="158" t="str">
        <f ca="1">IF($A48="","",IF(OR(ISTEXT($D48),ISTEXT(#REF!)),IF($D48=Settings!$A$11,INDEX(Settings!$A$6:$D$15,MATCH($D48,Settings!$A$6:$A$15,0),4),0),0))</f>
        <v/>
      </c>
      <c r="AT48" s="158" t="str">
        <f ca="1">IF($A48="","",IF(OR(ISTEXT($D48),ISTEXT(#REF!)),IF($D48=Settings!$A$12,INDEX(Settings!$A$6:$D$15,MATCH($D48,Settings!$A$6:$A$15,0),4),0),0))</f>
        <v/>
      </c>
      <c r="AU48" s="158" t="str">
        <f ca="1">IF($A48="","",IF(OR(ISTEXT($D48),ISTEXT(#REF!)),IF($D48=Settings!$A$13,INDEX(Settings!$A$6:$D$15,MATCH($D48,Settings!$A$6:$A$15,0),4),0),0))</f>
        <v/>
      </c>
      <c r="AV48" s="158" t="str">
        <f ca="1">IF($A48="","",IF(OR(ISTEXT($D48),ISTEXT(#REF!)),IF($D48=Settings!$A$14,INDEX(Settings!$A$6:$D$15,MATCH($D48,Settings!$A$6:$A$15,0),4),0),0))</f>
        <v/>
      </c>
      <c r="AW48" s="159" t="str">
        <f ca="1">IF($A48="","",IF(OR(ISTEXT($D48),ISTEXT(#REF!)),IF($D48=Settings!$A$15,INDEX(Settings!$A$6:$D$15,MATCH($D48,Settings!$A$6:$A$15,0),4),0),0))</f>
        <v/>
      </c>
      <c r="AX48" s="157" t="str">
        <f ca="1">IF($A48="","",IF(OR(ISTEXT($F48),ISTEXT(#REF!)),IF($F48=Settings!$A$6,INDEX(Settings!$A$6:$D$15,MATCH($F48,Settings!$A$6:$A$15,0),4),0),0))</f>
        <v/>
      </c>
      <c r="AY48" s="158" t="str">
        <f ca="1">IF($A48="","",IF(OR(ISTEXT($F48),ISTEXT(#REF!)),IF($F48=Settings!$A$7,INDEX(Settings!$A$6:$D$15,MATCH($F48,Settings!$A$6:$A$15,0),4),0),0))</f>
        <v/>
      </c>
      <c r="AZ48" s="158" t="str">
        <f ca="1">IF($A48="","",IF(OR(ISTEXT($F48),ISTEXT(#REF!)),IF($F48=Settings!$A$8,INDEX(Settings!$A$6:$D$15,MATCH($F48,Settings!$A$6:$A$15,0),4),0),0))</f>
        <v/>
      </c>
      <c r="BA48" s="158" t="str">
        <f ca="1">IF($A48="","",IF(OR(ISTEXT($F48),ISTEXT(#REF!)),IF($F48=Settings!$A$9,INDEX(Settings!$A$6:$D$15,MATCH($F48,Settings!$A$6:$A$15,0),4),0),0))</f>
        <v/>
      </c>
      <c r="BB48" s="158" t="str">
        <f ca="1">IF($A48="","",IF(OR(ISTEXT($F48),ISTEXT(#REF!)),IF($F48=Settings!$A$10,INDEX(Settings!$A$6:$D$15,MATCH($F48,Settings!$A$6:$A$15,0),4),0),0))</f>
        <v/>
      </c>
      <c r="BC48" s="158" t="str">
        <f ca="1">IF($A48="","",IF(OR(ISTEXT($F48),ISTEXT(#REF!)),IF($F48=Settings!$A$11,INDEX(Settings!$A$6:$D$15,MATCH($F48,Settings!$A$6:$A$15,0),4),0),0))</f>
        <v/>
      </c>
      <c r="BD48" s="158" t="str">
        <f ca="1">IF($A48="","",IF(OR(ISTEXT($F48),ISTEXT(#REF!)),IF($F48=Settings!$A$12,INDEX(Settings!$A$6:$D$15,MATCH($F48,Settings!$A$6:$A$15,0),4),0),0))</f>
        <v/>
      </c>
      <c r="BE48" s="158" t="str">
        <f ca="1">IF($A48="","",IF(OR(ISTEXT($F48),ISTEXT(#REF!)),IF($F48=Settings!$A$13,INDEX(Settings!$A$6:$D$15,MATCH($F48,Settings!$A$6:$A$15,0),4),0),0))</f>
        <v/>
      </c>
      <c r="BF48" s="158" t="str">
        <f ca="1">IF($A48="","",IF(OR(ISTEXT($F48),ISTEXT(#REF!)),IF($F48=Settings!$A$14,INDEX(Settings!$A$6:$D$15,MATCH($F48,Settings!$A$6:$A$15,0),4),0),0))</f>
        <v/>
      </c>
      <c r="BG48" s="159" t="str">
        <f ca="1">IF($A48="","",IF(OR(ISTEXT($F48),ISTEXT(#REF!)),IF($F48=Settings!$A$15,INDEX(Settings!$A$6:$D$15,MATCH($F48,Settings!$A$6:$A$15,0),4),0),0))</f>
        <v/>
      </c>
      <c r="BH48" s="157" t="str">
        <f ca="1">IF($A48="","",IF(OR(ISTEXT($H48),ISTEXT(#REF!)),IF($H48=Settings!$A$6,INDEX(Settings!$A$6:$D$15,MATCH($H48,Settings!$A$6:$A$15,0),4),0),0))</f>
        <v/>
      </c>
      <c r="BI48" s="158" t="str">
        <f ca="1">IF($A48="","",IF(OR(ISTEXT($H48),ISTEXT(#REF!)),IF($H48=Settings!$A$7,INDEX(Settings!$A$6:$D$15,MATCH($H48,Settings!$A$6:$A$15,0),4),0),0))</f>
        <v/>
      </c>
      <c r="BJ48" s="158" t="str">
        <f ca="1">IF($A48="","",IF(OR(ISTEXT($H48),ISTEXT(#REF!)),IF($H48=Settings!$A$8,INDEX(Settings!$A$6:$D$15,MATCH($H48,Settings!$A$6:$A$15,0),4),0),0))</f>
        <v/>
      </c>
      <c r="BK48" s="158" t="str">
        <f ca="1">IF($A48="","",IF(OR(ISTEXT($H48),ISTEXT(#REF!)),IF($H48=Settings!$A$9,INDEX(Settings!$A$6:$D$15,MATCH($H48,Settings!$A$6:$A$15,0),4),0),0))</f>
        <v/>
      </c>
      <c r="BL48" s="158" t="str">
        <f ca="1">IF($A48="","",IF(OR(ISTEXT($H48),ISTEXT(#REF!)),IF($H48=Settings!$A$10,INDEX(Settings!$A$6:$D$15,MATCH($H48,Settings!$A$6:$A$15,0),4),0),0))</f>
        <v/>
      </c>
      <c r="BM48" s="158" t="str">
        <f ca="1">IF($A48="","",IF(OR(ISTEXT($H48),ISTEXT(#REF!)),IF($H48=Settings!$A$11,INDEX(Settings!$A$6:$D$15,MATCH($H48,Settings!$A$6:$A$15,0),4),0),0))</f>
        <v/>
      </c>
      <c r="BN48" s="158" t="str">
        <f ca="1">IF($A48="","",IF(OR(ISTEXT($H48),ISTEXT(#REF!)),IF($H48=Settings!$A$12,INDEX(Settings!$A$6:$D$15,MATCH($H48,Settings!$A$6:$A$15,0),4),0),0))</f>
        <v/>
      </c>
      <c r="BO48" s="158" t="str">
        <f ca="1">IF($A48="","",IF(OR(ISTEXT($H48),ISTEXT(#REF!)),IF($H48=Settings!$A$13,INDEX(Settings!$A$6:$D$15,MATCH($H48,Settings!$A$6:$A$15,0),4),0),0))</f>
        <v/>
      </c>
      <c r="BP48" s="158" t="str">
        <f ca="1">IF($A48="","",IF(OR(ISTEXT($H48),ISTEXT(#REF!)),IF($H48=Settings!$A$14,INDEX(Settings!$A$6:$D$15,MATCH($H48,Settings!$A$6:$A$15,0),4),0),0))</f>
        <v/>
      </c>
      <c r="BQ48" s="159" t="str">
        <f ca="1">IF($A48="","",IF(OR(ISTEXT($H48),ISTEXT(#REF!)),IF($H48=Settings!$A$15,INDEX(Settings!$A$6:$D$15,MATCH($H48,Settings!$A$6:$A$15,0),4),0),0))</f>
        <v/>
      </c>
      <c r="BR48" s="157" t="str">
        <f ca="1">IF($A48="","",IF(OR(ISTEXT($J48),ISTEXT(#REF!)),IF($J48=Settings!$A$6,INDEX(Settings!$A$6:$D$15,MATCH($J48,Settings!$A$6:$A$15,0),4),0),0))</f>
        <v/>
      </c>
      <c r="BS48" s="158" t="str">
        <f ca="1">IF($A48="","",IF(OR(ISTEXT($J48),ISTEXT(#REF!)),IF($J48=Settings!$A$7,INDEX(Settings!$A$6:$D$15,MATCH($J48,Settings!$A$6:$A$15,0),4),0),0))</f>
        <v/>
      </c>
      <c r="BT48" s="158" t="str">
        <f ca="1">IF($A48="","",IF(OR(ISTEXT($J48),ISTEXT(#REF!)),IF($J48=Settings!$A$8,INDEX(Settings!$A$6:$D$15,MATCH($J48,Settings!$A$6:$A$15,0),4),0),0))</f>
        <v/>
      </c>
      <c r="BU48" s="158" t="str">
        <f ca="1">IF($A48="","",IF(OR(ISTEXT($J48),ISTEXT(#REF!)),IF($J48=Settings!$A$9,INDEX(Settings!$A$6:$D$15,MATCH($J48,Settings!$A$6:$A$15,0),4),0),0))</f>
        <v/>
      </c>
      <c r="BV48" s="158" t="str">
        <f ca="1">IF($A48="","",IF(OR(ISTEXT($J48),ISTEXT(#REF!)),IF($J48=Settings!$A$10,INDEX(Settings!$A$6:$D$15,MATCH($J48,Settings!$A$6:$A$15,0),4),0),0))</f>
        <v/>
      </c>
      <c r="BW48" s="158" t="str">
        <f ca="1">IF($A48="","",IF(OR(ISTEXT($J48),ISTEXT(#REF!)),IF($J48=Settings!$A$11,INDEX(Settings!$A$6:$D$15,MATCH($J48,Settings!$A$6:$A$15,0),4),0),0))</f>
        <v/>
      </c>
      <c r="BX48" s="158" t="str">
        <f ca="1">IF($A48="","",IF(OR(ISTEXT($J48),ISTEXT(#REF!)),IF($J48=Settings!$A$12,INDEX(Settings!$A$6:$D$15,MATCH($J48,Settings!$A$6:$A$15,0),4),0),0))</f>
        <v/>
      </c>
      <c r="BY48" s="158" t="str">
        <f ca="1">IF($A48="","",IF(OR(ISTEXT($J48),ISTEXT(#REF!)),IF($J48=Settings!$A$13,INDEX(Settings!$A$6:$D$15,MATCH($J48,Settings!$A$6:$A$15,0),4),0),0))</f>
        <v/>
      </c>
      <c r="BZ48" s="158" t="str">
        <f ca="1">IF($A48="","",IF(OR(ISTEXT($J48),ISTEXT(#REF!)),IF($J48=Settings!$A$14,INDEX(Settings!$A$6:$D$15,MATCH($J48,Settings!$A$6:$A$15,0),4),0),0))</f>
        <v/>
      </c>
      <c r="CA48" s="159" t="str">
        <f ca="1">IF($A48="","",IF(OR(ISTEXT($J48),ISTEXT(#REF!)),IF($J48=Settings!$A$15,INDEX(Settings!$A$6:$D$15,MATCH($J48,Settings!$A$6:$A$15,0),4),0),0))</f>
        <v/>
      </c>
      <c r="CB48" s="157" t="str">
        <f ca="1">IF($A48="","",IF(OR(ISTEXT($L48),ISTEXT(#REF!)),IF($L48=Settings!$A$6,INDEX(Settings!$A$6:$D$15,MATCH($L48,Settings!$A$6:$A$15,0),4),0),0))</f>
        <v/>
      </c>
      <c r="CC48" s="158" t="str">
        <f ca="1">IF($A48="","",IF(OR(ISTEXT($L48),ISTEXT(#REF!)),IF($L48=Settings!$A$7,INDEX(Settings!$A$6:$D$15,MATCH($L48,Settings!$A$6:$A$15,0),4),0),0))</f>
        <v/>
      </c>
      <c r="CD48" s="158" t="str">
        <f ca="1">IF($A48="","",IF(OR(ISTEXT($L48),ISTEXT(#REF!)),IF($L48=Settings!$A$8,INDEX(Settings!$A$6:$D$15,MATCH($L48,Settings!$A$6:$A$15,0),4),0),0))</f>
        <v/>
      </c>
      <c r="CE48" s="158" t="str">
        <f ca="1">IF($A48="","",IF(OR(ISTEXT($L48),ISTEXT(#REF!)),IF($L48=Settings!$A$9,INDEX(Settings!$A$6:$D$15,MATCH($L48,Settings!$A$6:$A$15,0),4),0),0))</f>
        <v/>
      </c>
      <c r="CF48" s="158" t="str">
        <f ca="1">IF($A48="","",IF(OR(ISTEXT($L48),ISTEXT(#REF!)),IF($L48=Settings!$A$10,INDEX(Settings!$A$6:$D$15,MATCH($L48,Settings!$A$6:$A$15,0),4),0),0))</f>
        <v/>
      </c>
      <c r="CG48" s="158" t="str">
        <f ca="1">IF($A48="","",IF(OR(ISTEXT($L48),ISTEXT(#REF!)),IF($L48=Settings!$A$11,INDEX(Settings!$A$6:$D$15,MATCH($L48,Settings!$A$6:$A$15,0),4),0),0))</f>
        <v/>
      </c>
      <c r="CH48" s="158" t="str">
        <f ca="1">IF($A48="","",IF(OR(ISTEXT($L48),ISTEXT(#REF!)),IF($L48=Settings!$A$12,INDEX(Settings!$A$6:$D$15,MATCH($L48,Settings!$A$6:$A$15,0),4),0),0))</f>
        <v/>
      </c>
      <c r="CI48" s="158" t="str">
        <f ca="1">IF($A48="","",IF(OR(ISTEXT($L48),ISTEXT(#REF!)),IF($L48=Settings!$A$13,INDEX(Settings!$A$6:$D$15,MATCH($L48,Settings!$A$6:$A$15,0),4),0),0))</f>
        <v/>
      </c>
      <c r="CJ48" s="158" t="str">
        <f ca="1">IF($A48="","",IF(OR(ISTEXT($L48),ISTEXT(#REF!)),IF($L48=Settings!$A$14,INDEX(Settings!$A$6:$D$15,MATCH($L48,Settings!$A$6:$A$15,0),4),0),0))</f>
        <v/>
      </c>
      <c r="CK48" s="159" t="str">
        <f ca="1">IF($A48="","",IF(OR(ISTEXT($L48),ISTEXT(#REF!)),IF($L48=Settings!$A$15,INDEX(Settings!$A$6:$D$15,MATCH($L48,Settings!$A$6:$A$15,0),4),0),0))</f>
        <v/>
      </c>
      <c r="CL48" s="157" t="str">
        <f ca="1">IF($A48="","",IF(OR(ISTEXT($N48),ISTEXT(#REF!)),IF($N48=Settings!$A$6,INDEX(Settings!$A$6:$D$15,MATCH($N48,Settings!$A$6:$A$15,0),4),0),0))</f>
        <v/>
      </c>
      <c r="CM48" s="158" t="str">
        <f ca="1">IF($A48="","",IF(OR(ISTEXT($N48),ISTEXT(#REF!)),IF($N48=Settings!$A$7,INDEX(Settings!$A$6:$D$15,MATCH($N48,Settings!$A$6:$A$15,0),4),0),0))</f>
        <v/>
      </c>
      <c r="CN48" s="158" t="str">
        <f ca="1">IF($A48="","",IF(OR(ISTEXT($N48),ISTEXT(#REF!)),IF($N48=Settings!$A$8,INDEX(Settings!$A$6:$D$15,MATCH($N48,Settings!$A$6:$A$15,0),4),0),0))</f>
        <v/>
      </c>
      <c r="CO48" s="158" t="str">
        <f ca="1">IF($A48="","",IF(OR(ISTEXT($N48),ISTEXT(#REF!)),IF($N48=Settings!$A$9,INDEX(Settings!$A$6:$D$15,MATCH($N48,Settings!$A$6:$A$15,0),4),0),0))</f>
        <v/>
      </c>
      <c r="CP48" s="158" t="str">
        <f ca="1">IF($A48="","",IF(OR(ISTEXT($N48),ISTEXT(#REF!)),IF($N48=Settings!$A$10,INDEX(Settings!$A$6:$D$15,MATCH($N48,Settings!$A$6:$A$15,0),4),0),0))</f>
        <v/>
      </c>
      <c r="CQ48" s="158" t="str">
        <f ca="1">IF($A48="","",IF(OR(ISTEXT($N48),ISTEXT(#REF!)),IF($N48=Settings!$A$11,INDEX(Settings!$A$6:$D$15,MATCH($N48,Settings!$A$6:$A$15,0),4),0),0))</f>
        <v/>
      </c>
      <c r="CR48" s="158" t="str">
        <f ca="1">IF($A48="","",IF(OR(ISTEXT($N48),ISTEXT(#REF!)),IF($N48=Settings!$A$12,INDEX(Settings!$A$6:$D$15,MATCH($N48,Settings!$A$6:$A$15,0),4),0),0))</f>
        <v/>
      </c>
      <c r="CS48" s="158" t="str">
        <f ca="1">IF($A48="","",IF(OR(ISTEXT($N48),ISTEXT(#REF!)),IF($N48=Settings!$A$13,INDEX(Settings!$A$6:$D$15,MATCH($N48,Settings!$A$6:$A$15,0),4),0),0))</f>
        <v/>
      </c>
      <c r="CT48" s="158" t="str">
        <f ca="1">IF($A48="","",IF(OR(ISTEXT($N48),ISTEXT(#REF!)),IF($N48=Settings!$A$14,INDEX(Settings!$A$6:$D$15,MATCH($N48,Settings!$A$6:$A$15,0),4),0),0))</f>
        <v/>
      </c>
      <c r="CU48" s="158" t="str">
        <f ca="1">IF($A48="","",IF(OR(ISTEXT($N48),ISTEXT(#REF!)),IF($N48=Settings!$A$15,INDEX(Settings!$A$6:$D$15,MATCH($N48,Settings!$A$6:$A$15,0),4),0),0))</f>
        <v/>
      </c>
      <c r="CV48" s="160">
        <f t="shared" si="16"/>
        <v>0</v>
      </c>
      <c r="CW48" s="160">
        <f t="shared" si="17"/>
        <v>0</v>
      </c>
      <c r="CX48" s="161">
        <f ca="1">(($CV48+$CW48)*1440)/60-'Employee Register'!$C48</f>
        <v>0</v>
      </c>
      <c r="CY48" s="162">
        <f ca="1">((($CW48)*1440)/60)*'Employee Register'!$E48</f>
        <v>0</v>
      </c>
      <c r="CZ48" s="163">
        <f ca="1">$CX48*'Employee Register'!$F48</f>
        <v>0</v>
      </c>
      <c r="DA48" s="164">
        <f t="shared" si="3"/>
        <v>0</v>
      </c>
      <c r="DB48" s="157">
        <f t="shared" si="5"/>
        <v>0</v>
      </c>
      <c r="DC48" s="159">
        <f ca="1">$DB48*'Employee Register'!$E48</f>
        <v>0</v>
      </c>
      <c r="DD48" s="157">
        <f t="shared" si="6"/>
        <v>0</v>
      </c>
      <c r="DE48" s="159">
        <f ca="1">$DD48*'Employee Register'!$G48</f>
        <v>0</v>
      </c>
      <c r="DF48" s="157">
        <f t="shared" si="7"/>
        <v>0</v>
      </c>
      <c r="DG48" s="159">
        <f ca="1">$DF48*'Employee Register'!$E48</f>
        <v>0</v>
      </c>
      <c r="DH48" s="157">
        <f t="shared" si="8"/>
        <v>0</v>
      </c>
      <c r="DI48" s="159">
        <f ca="1">$DH48*'Employee Register'!$E48</f>
        <v>0</v>
      </c>
      <c r="DJ48" s="157">
        <f t="shared" si="9"/>
        <v>0</v>
      </c>
      <c r="DK48" s="159">
        <f ca="1">$DJ48*'Employee Register'!$E48</f>
        <v>0</v>
      </c>
      <c r="DL48" s="157">
        <f t="shared" si="10"/>
        <v>0</v>
      </c>
      <c r="DM48" s="159">
        <f ca="1">$DL48*'Employee Register'!$E48</f>
        <v>0</v>
      </c>
      <c r="DN48" s="157">
        <f t="shared" si="11"/>
        <v>0</v>
      </c>
      <c r="DO48" s="159">
        <f ca="1">$DN48*'Employee Register'!$E48</f>
        <v>0</v>
      </c>
      <c r="DP48" s="157">
        <f t="shared" si="12"/>
        <v>0</v>
      </c>
      <c r="DQ48" s="159">
        <f ca="1">$DP48*'Employee Register'!$E48</f>
        <v>0</v>
      </c>
      <c r="DR48" s="157">
        <f t="shared" si="13"/>
        <v>0</v>
      </c>
      <c r="DS48" s="159">
        <f ca="1">$DR48*'Employee Register'!$E48</f>
        <v>0</v>
      </c>
      <c r="DT48" s="157">
        <f t="shared" si="14"/>
        <v>0</v>
      </c>
      <c r="DU48" s="159">
        <f ca="1">$DT48*'Employee Register'!$E48</f>
        <v>0</v>
      </c>
      <c r="DV48" s="165">
        <f ca="1">IF('Employee Register'!$B48=0,0,IF(OR(ISBLANK($B48),ISTEXT($B48)),0,IF(VALUE($B48)&gt;=0,1,0)))</f>
        <v>0</v>
      </c>
      <c r="DW48" s="166">
        <f ca="1">IF('Employee Register'!$B48=0,0,IF(OR(ISBLANK($D48),ISTEXT($D48)),0,IF(VALUE($D48)&gt;=0,1,0)))</f>
        <v>0</v>
      </c>
      <c r="DX48" s="166">
        <f ca="1">IF('Employee Register'!$B48=0,0,IF(OR(ISBLANK($F48),ISTEXT($F48)),0,IF(VALUE($F48)&gt;=0,1,0)))</f>
        <v>0</v>
      </c>
      <c r="DY48" s="166">
        <f ca="1">IF('Employee Register'!$B48=0,0,IF(OR(ISBLANK($H48),ISTEXT($H48)),0,IF(VALUE($H48)&gt;=0,1,0)))</f>
        <v>0</v>
      </c>
      <c r="DZ48" s="166">
        <f ca="1">IF('Employee Register'!$B48=0,0,IF(OR(ISBLANK($J48),ISTEXT($J48)),0,IF(VALUE($J48)&gt;=0,1,0)))</f>
        <v>0</v>
      </c>
      <c r="EA48" s="166">
        <f ca="1">IF('Employee Register'!$B48=0,0,IF(OR(ISBLANK($L48),ISTEXT($L48)),0,IF(VALUE($L48)&gt;=0,1,0)))</f>
        <v>0</v>
      </c>
      <c r="EB48" s="167">
        <f ca="1">IF('Employee Register'!$B48=0,0,IF(OR(ISBLANK($N48),ISTEXT($N48)),0,IF(VALUE($N48)&gt;=0,1,0)))</f>
        <v>0</v>
      </c>
    </row>
    <row r="49" spans="1:132">
      <c r="A49" s="71" t="str">
        <f ca="1">IF('Employee Register'!B49=0,"",'Employee Register'!B49)</f>
        <v/>
      </c>
      <c r="B49" s="48"/>
      <c r="C49" s="49"/>
      <c r="D49" s="48"/>
      <c r="E49" s="49"/>
      <c r="F49" s="48"/>
      <c r="G49" s="49"/>
      <c r="H49" s="48"/>
      <c r="I49" s="49"/>
      <c r="J49" s="48"/>
      <c r="K49" s="49"/>
      <c r="L49" s="107"/>
      <c r="M49" s="108"/>
      <c r="N49" s="107"/>
      <c r="O49" s="109"/>
      <c r="P49" s="100">
        <f t="shared" si="4"/>
        <v>0</v>
      </c>
      <c r="Q49" s="101">
        <f t="shared" si="15"/>
        <v>0</v>
      </c>
      <c r="R49" s="69" t="str">
        <f ca="1">IF(ISBLANK('Employee Register'!$B49),"",INDEX('Employee Register'!$A$6:$D$55,MATCH($A49,'Employee Register'!$B$6:$B$55,0),4))</f>
        <v/>
      </c>
      <c r="AC49" s="66">
        <f ca="1">ROUND(($P49*1440)/60,2)-'Employee Register'!$C49</f>
        <v>0</v>
      </c>
      <c r="AD49" s="157" t="str">
        <f ca="1">IF($A49="","",IF(OR(ISTEXT($B49),ISTEXT(#REF!)),IF($B49=Settings!$A$6,INDEX(Settings!$A$6:$D$15,MATCH($B49,Settings!$A$6:$A$15,0),4),0),0))</f>
        <v/>
      </c>
      <c r="AE49" s="158" t="str">
        <f ca="1">IF($A49="","",IF(OR(ISTEXT($B49),ISTEXT(#REF!)),IF($B49=Settings!$A$7,INDEX(Settings!$A$6:$D$15,MATCH($B49,Settings!$A$6:$A$15,0),4),0),0))</f>
        <v/>
      </c>
      <c r="AF49" s="158" t="str">
        <f ca="1">IF($A49="","",IF(OR(ISTEXT($B49),ISTEXT(#REF!)),IF($B49=Settings!$A$8,INDEX(Settings!$A$6:$D$15,MATCH($B49,Settings!$A$6:$A$15,0),4),0),0))</f>
        <v/>
      </c>
      <c r="AG49" s="158" t="str">
        <f ca="1">IF($A49="","",IF(OR(ISTEXT($B49),ISTEXT(#REF!)),IF($B49=Settings!$A$9,INDEX(Settings!$A$6:$D$15,MATCH($B49,Settings!$A$6:$A$15,0),4),0),0))</f>
        <v/>
      </c>
      <c r="AH49" s="158" t="str">
        <f ca="1">IF($A49="","",IF(OR(ISTEXT($B49),ISTEXT(#REF!)),IF($B49=Settings!$A$10,INDEX(Settings!$A$6:$D$15,MATCH($B49,Settings!$A$6:$A$15,0),4),0),0))</f>
        <v/>
      </c>
      <c r="AI49" s="158" t="str">
        <f ca="1">IF($A49="","",IF(OR(ISTEXT($B49),ISTEXT(#REF!)),IF($B49=Settings!$A$11,INDEX(Settings!$A$6:$D$15,MATCH($B49,Settings!$A$6:$A$15,0),4),0),0))</f>
        <v/>
      </c>
      <c r="AJ49" s="158" t="str">
        <f ca="1">IF($A49="","",IF(OR(ISTEXT($B49),ISTEXT(#REF!)),IF($B49=Settings!$A$12,INDEX(Settings!$A$6:$D$15,MATCH($B49,Settings!$A$6:$A$15,0),4),0),0))</f>
        <v/>
      </c>
      <c r="AK49" s="158" t="str">
        <f ca="1">IF($A49="","",IF(OR(ISTEXT($B49),ISTEXT(#REF!)),IF($B49=Settings!$A$13,INDEX(Settings!$A$6:$D$15,MATCH($B49,Settings!$A$6:$A$15,0),4),0),0))</f>
        <v/>
      </c>
      <c r="AL49" s="158" t="str">
        <f ca="1">IF($A49="","",IF(OR(ISTEXT($B49),ISTEXT(#REF!)),IF($B49=Settings!$A$14,INDEX(Settings!$A$6:$D$15,MATCH($B49,Settings!$A$6:$A$15,0),4),0),0))</f>
        <v/>
      </c>
      <c r="AM49" s="159" t="str">
        <f ca="1">IF($A49="","",IF(OR(ISTEXT($B49),ISTEXT(#REF!)),IF($B49=Settings!$A$15,INDEX(Settings!$A$6:$D$15,MATCH($B49,Settings!$A$6:$A$15,0),4),0),0))</f>
        <v/>
      </c>
      <c r="AN49" s="157" t="str">
        <f ca="1">IF($A49="","",IF(OR(ISTEXT($D49),ISTEXT(#REF!)),IF($D49=Settings!$A$6,INDEX(Settings!$A$6:$D$15,MATCH($D49,Settings!$A$6:$A$15,0),4),0),0))</f>
        <v/>
      </c>
      <c r="AO49" s="158" t="str">
        <f ca="1">IF($A49="","",IF(OR(ISTEXT($D49),ISTEXT(#REF!)),IF($D49=Settings!$A$7,INDEX(Settings!$A$6:$D$15,MATCH($D49,Settings!$A$6:$A$15,0),4),0),0))</f>
        <v/>
      </c>
      <c r="AP49" s="158" t="str">
        <f ca="1">IF($A49="","",IF(OR(ISTEXT($D49),ISTEXT(#REF!)),IF($D49=Settings!$A$8,INDEX(Settings!$A$6:$D$15,MATCH($D49,Settings!$A$6:$A$15,0),4),0),0))</f>
        <v/>
      </c>
      <c r="AQ49" s="158" t="str">
        <f ca="1">IF($A49="","",IF(OR(ISTEXT($D49),ISTEXT(#REF!)),IF($D49=Settings!$A$9,INDEX(Settings!$A$6:$D$15,MATCH($D49,Settings!$A$6:$A$15,0),4),0),0))</f>
        <v/>
      </c>
      <c r="AR49" s="158" t="str">
        <f ca="1">IF($A49="","",IF(OR(ISTEXT($D49),ISTEXT(#REF!)),IF($D49=Settings!$A$10,INDEX(Settings!$A$6:$D$15,MATCH($D49,Settings!$A$6:$A$15,0),4),0),0))</f>
        <v/>
      </c>
      <c r="AS49" s="158" t="str">
        <f ca="1">IF($A49="","",IF(OR(ISTEXT($D49),ISTEXT(#REF!)),IF($D49=Settings!$A$11,INDEX(Settings!$A$6:$D$15,MATCH($D49,Settings!$A$6:$A$15,0),4),0),0))</f>
        <v/>
      </c>
      <c r="AT49" s="158" t="str">
        <f ca="1">IF($A49="","",IF(OR(ISTEXT($D49),ISTEXT(#REF!)),IF($D49=Settings!$A$12,INDEX(Settings!$A$6:$D$15,MATCH($D49,Settings!$A$6:$A$15,0),4),0),0))</f>
        <v/>
      </c>
      <c r="AU49" s="158" t="str">
        <f ca="1">IF($A49="","",IF(OR(ISTEXT($D49),ISTEXT(#REF!)),IF($D49=Settings!$A$13,INDEX(Settings!$A$6:$D$15,MATCH($D49,Settings!$A$6:$A$15,0),4),0),0))</f>
        <v/>
      </c>
      <c r="AV49" s="158" t="str">
        <f ca="1">IF($A49="","",IF(OR(ISTEXT($D49),ISTEXT(#REF!)),IF($D49=Settings!$A$14,INDEX(Settings!$A$6:$D$15,MATCH($D49,Settings!$A$6:$A$15,0),4),0),0))</f>
        <v/>
      </c>
      <c r="AW49" s="159" t="str">
        <f ca="1">IF($A49="","",IF(OR(ISTEXT($D49),ISTEXT(#REF!)),IF($D49=Settings!$A$15,INDEX(Settings!$A$6:$D$15,MATCH($D49,Settings!$A$6:$A$15,0),4),0),0))</f>
        <v/>
      </c>
      <c r="AX49" s="157" t="str">
        <f ca="1">IF($A49="","",IF(OR(ISTEXT($F49),ISTEXT(#REF!)),IF($F49=Settings!$A$6,INDEX(Settings!$A$6:$D$15,MATCH($F49,Settings!$A$6:$A$15,0),4),0),0))</f>
        <v/>
      </c>
      <c r="AY49" s="158" t="str">
        <f ca="1">IF($A49="","",IF(OR(ISTEXT($F49),ISTEXT(#REF!)),IF($F49=Settings!$A$7,INDEX(Settings!$A$6:$D$15,MATCH($F49,Settings!$A$6:$A$15,0),4),0),0))</f>
        <v/>
      </c>
      <c r="AZ49" s="158" t="str">
        <f ca="1">IF($A49="","",IF(OR(ISTEXT($F49),ISTEXT(#REF!)),IF($F49=Settings!$A$8,INDEX(Settings!$A$6:$D$15,MATCH($F49,Settings!$A$6:$A$15,0),4),0),0))</f>
        <v/>
      </c>
      <c r="BA49" s="158" t="str">
        <f ca="1">IF($A49="","",IF(OR(ISTEXT($F49),ISTEXT(#REF!)),IF($F49=Settings!$A$9,INDEX(Settings!$A$6:$D$15,MATCH($F49,Settings!$A$6:$A$15,0),4),0),0))</f>
        <v/>
      </c>
      <c r="BB49" s="158" t="str">
        <f ca="1">IF($A49="","",IF(OR(ISTEXT($F49),ISTEXT(#REF!)),IF($F49=Settings!$A$10,INDEX(Settings!$A$6:$D$15,MATCH($F49,Settings!$A$6:$A$15,0),4),0),0))</f>
        <v/>
      </c>
      <c r="BC49" s="158" t="str">
        <f ca="1">IF($A49="","",IF(OR(ISTEXT($F49),ISTEXT(#REF!)),IF($F49=Settings!$A$11,INDEX(Settings!$A$6:$D$15,MATCH($F49,Settings!$A$6:$A$15,0),4),0),0))</f>
        <v/>
      </c>
      <c r="BD49" s="158" t="str">
        <f ca="1">IF($A49="","",IF(OR(ISTEXT($F49),ISTEXT(#REF!)),IF($F49=Settings!$A$12,INDEX(Settings!$A$6:$D$15,MATCH($F49,Settings!$A$6:$A$15,0),4),0),0))</f>
        <v/>
      </c>
      <c r="BE49" s="158" t="str">
        <f ca="1">IF($A49="","",IF(OR(ISTEXT($F49),ISTEXT(#REF!)),IF($F49=Settings!$A$13,INDEX(Settings!$A$6:$D$15,MATCH($F49,Settings!$A$6:$A$15,0),4),0),0))</f>
        <v/>
      </c>
      <c r="BF49" s="158" t="str">
        <f ca="1">IF($A49="","",IF(OR(ISTEXT($F49),ISTEXT(#REF!)),IF($F49=Settings!$A$14,INDEX(Settings!$A$6:$D$15,MATCH($F49,Settings!$A$6:$A$15,0),4),0),0))</f>
        <v/>
      </c>
      <c r="BG49" s="159" t="str">
        <f ca="1">IF($A49="","",IF(OR(ISTEXT($F49),ISTEXT(#REF!)),IF($F49=Settings!$A$15,INDEX(Settings!$A$6:$D$15,MATCH($F49,Settings!$A$6:$A$15,0),4),0),0))</f>
        <v/>
      </c>
      <c r="BH49" s="157" t="str">
        <f ca="1">IF($A49="","",IF(OR(ISTEXT($H49),ISTEXT(#REF!)),IF($H49=Settings!$A$6,INDEX(Settings!$A$6:$D$15,MATCH($H49,Settings!$A$6:$A$15,0),4),0),0))</f>
        <v/>
      </c>
      <c r="BI49" s="158" t="str">
        <f ca="1">IF($A49="","",IF(OR(ISTEXT($H49),ISTEXT(#REF!)),IF($H49=Settings!$A$7,INDEX(Settings!$A$6:$D$15,MATCH($H49,Settings!$A$6:$A$15,0),4),0),0))</f>
        <v/>
      </c>
      <c r="BJ49" s="158" t="str">
        <f ca="1">IF($A49="","",IF(OR(ISTEXT($H49),ISTEXT(#REF!)),IF($H49=Settings!$A$8,INDEX(Settings!$A$6:$D$15,MATCH($H49,Settings!$A$6:$A$15,0),4),0),0))</f>
        <v/>
      </c>
      <c r="BK49" s="158" t="str">
        <f ca="1">IF($A49="","",IF(OR(ISTEXT($H49),ISTEXT(#REF!)),IF($H49=Settings!$A$9,INDEX(Settings!$A$6:$D$15,MATCH($H49,Settings!$A$6:$A$15,0),4),0),0))</f>
        <v/>
      </c>
      <c r="BL49" s="158" t="str">
        <f ca="1">IF($A49="","",IF(OR(ISTEXT($H49),ISTEXT(#REF!)),IF($H49=Settings!$A$10,INDEX(Settings!$A$6:$D$15,MATCH($H49,Settings!$A$6:$A$15,0),4),0),0))</f>
        <v/>
      </c>
      <c r="BM49" s="158" t="str">
        <f ca="1">IF($A49="","",IF(OR(ISTEXT($H49),ISTEXT(#REF!)),IF($H49=Settings!$A$11,INDEX(Settings!$A$6:$D$15,MATCH($H49,Settings!$A$6:$A$15,0),4),0),0))</f>
        <v/>
      </c>
      <c r="BN49" s="158" t="str">
        <f ca="1">IF($A49="","",IF(OR(ISTEXT($H49),ISTEXT(#REF!)),IF($H49=Settings!$A$12,INDEX(Settings!$A$6:$D$15,MATCH($H49,Settings!$A$6:$A$15,0),4),0),0))</f>
        <v/>
      </c>
      <c r="BO49" s="158" t="str">
        <f ca="1">IF($A49="","",IF(OR(ISTEXT($H49),ISTEXT(#REF!)),IF($H49=Settings!$A$13,INDEX(Settings!$A$6:$D$15,MATCH($H49,Settings!$A$6:$A$15,0),4),0),0))</f>
        <v/>
      </c>
      <c r="BP49" s="158" t="str">
        <f ca="1">IF($A49="","",IF(OR(ISTEXT($H49),ISTEXT(#REF!)),IF($H49=Settings!$A$14,INDEX(Settings!$A$6:$D$15,MATCH($H49,Settings!$A$6:$A$15,0),4),0),0))</f>
        <v/>
      </c>
      <c r="BQ49" s="159" t="str">
        <f ca="1">IF($A49="","",IF(OR(ISTEXT($H49),ISTEXT(#REF!)),IF($H49=Settings!$A$15,INDEX(Settings!$A$6:$D$15,MATCH($H49,Settings!$A$6:$A$15,0),4),0),0))</f>
        <v/>
      </c>
      <c r="BR49" s="157" t="str">
        <f ca="1">IF($A49="","",IF(OR(ISTEXT($J49),ISTEXT(#REF!)),IF($J49=Settings!$A$6,INDEX(Settings!$A$6:$D$15,MATCH($J49,Settings!$A$6:$A$15,0),4),0),0))</f>
        <v/>
      </c>
      <c r="BS49" s="158" t="str">
        <f ca="1">IF($A49="","",IF(OR(ISTEXT($J49),ISTEXT(#REF!)),IF($J49=Settings!$A$7,INDEX(Settings!$A$6:$D$15,MATCH($J49,Settings!$A$6:$A$15,0),4),0),0))</f>
        <v/>
      </c>
      <c r="BT49" s="158" t="str">
        <f ca="1">IF($A49="","",IF(OR(ISTEXT($J49),ISTEXT(#REF!)),IF($J49=Settings!$A$8,INDEX(Settings!$A$6:$D$15,MATCH($J49,Settings!$A$6:$A$15,0),4),0),0))</f>
        <v/>
      </c>
      <c r="BU49" s="158" t="str">
        <f ca="1">IF($A49="","",IF(OR(ISTEXT($J49),ISTEXT(#REF!)),IF($J49=Settings!$A$9,INDEX(Settings!$A$6:$D$15,MATCH($J49,Settings!$A$6:$A$15,0),4),0),0))</f>
        <v/>
      </c>
      <c r="BV49" s="158" t="str">
        <f ca="1">IF($A49="","",IF(OR(ISTEXT($J49),ISTEXT(#REF!)),IF($J49=Settings!$A$10,INDEX(Settings!$A$6:$D$15,MATCH($J49,Settings!$A$6:$A$15,0),4),0),0))</f>
        <v/>
      </c>
      <c r="BW49" s="158" t="str">
        <f ca="1">IF($A49="","",IF(OR(ISTEXT($J49),ISTEXT(#REF!)),IF($J49=Settings!$A$11,INDEX(Settings!$A$6:$D$15,MATCH($J49,Settings!$A$6:$A$15,0),4),0),0))</f>
        <v/>
      </c>
      <c r="BX49" s="158" t="str">
        <f ca="1">IF($A49="","",IF(OR(ISTEXT($J49),ISTEXT(#REF!)),IF($J49=Settings!$A$12,INDEX(Settings!$A$6:$D$15,MATCH($J49,Settings!$A$6:$A$15,0),4),0),0))</f>
        <v/>
      </c>
      <c r="BY49" s="158" t="str">
        <f ca="1">IF($A49="","",IF(OR(ISTEXT($J49),ISTEXT(#REF!)),IF($J49=Settings!$A$13,INDEX(Settings!$A$6:$D$15,MATCH($J49,Settings!$A$6:$A$15,0),4),0),0))</f>
        <v/>
      </c>
      <c r="BZ49" s="158" t="str">
        <f ca="1">IF($A49="","",IF(OR(ISTEXT($J49),ISTEXT(#REF!)),IF($J49=Settings!$A$14,INDEX(Settings!$A$6:$D$15,MATCH($J49,Settings!$A$6:$A$15,0),4),0),0))</f>
        <v/>
      </c>
      <c r="CA49" s="159" t="str">
        <f ca="1">IF($A49="","",IF(OR(ISTEXT($J49),ISTEXT(#REF!)),IF($J49=Settings!$A$15,INDEX(Settings!$A$6:$D$15,MATCH($J49,Settings!$A$6:$A$15,0),4),0),0))</f>
        <v/>
      </c>
      <c r="CB49" s="157" t="str">
        <f ca="1">IF($A49="","",IF(OR(ISTEXT($L49),ISTEXT(#REF!)),IF($L49=Settings!$A$6,INDEX(Settings!$A$6:$D$15,MATCH($L49,Settings!$A$6:$A$15,0),4),0),0))</f>
        <v/>
      </c>
      <c r="CC49" s="158" t="str">
        <f ca="1">IF($A49="","",IF(OR(ISTEXT($L49),ISTEXT(#REF!)),IF($L49=Settings!$A$7,INDEX(Settings!$A$6:$D$15,MATCH($L49,Settings!$A$6:$A$15,0),4),0),0))</f>
        <v/>
      </c>
      <c r="CD49" s="158" t="str">
        <f ca="1">IF($A49="","",IF(OR(ISTEXT($L49),ISTEXT(#REF!)),IF($L49=Settings!$A$8,INDEX(Settings!$A$6:$D$15,MATCH($L49,Settings!$A$6:$A$15,0),4),0),0))</f>
        <v/>
      </c>
      <c r="CE49" s="158" t="str">
        <f ca="1">IF($A49="","",IF(OR(ISTEXT($L49),ISTEXT(#REF!)),IF($L49=Settings!$A$9,INDEX(Settings!$A$6:$D$15,MATCH($L49,Settings!$A$6:$A$15,0),4),0),0))</f>
        <v/>
      </c>
      <c r="CF49" s="158" t="str">
        <f ca="1">IF($A49="","",IF(OR(ISTEXT($L49),ISTEXT(#REF!)),IF($L49=Settings!$A$10,INDEX(Settings!$A$6:$D$15,MATCH($L49,Settings!$A$6:$A$15,0),4),0),0))</f>
        <v/>
      </c>
      <c r="CG49" s="158" t="str">
        <f ca="1">IF($A49="","",IF(OR(ISTEXT($L49),ISTEXT(#REF!)),IF($L49=Settings!$A$11,INDEX(Settings!$A$6:$D$15,MATCH($L49,Settings!$A$6:$A$15,0),4),0),0))</f>
        <v/>
      </c>
      <c r="CH49" s="158" t="str">
        <f ca="1">IF($A49="","",IF(OR(ISTEXT($L49),ISTEXT(#REF!)),IF($L49=Settings!$A$12,INDEX(Settings!$A$6:$D$15,MATCH($L49,Settings!$A$6:$A$15,0),4),0),0))</f>
        <v/>
      </c>
      <c r="CI49" s="158" t="str">
        <f ca="1">IF($A49="","",IF(OR(ISTEXT($L49),ISTEXT(#REF!)),IF($L49=Settings!$A$13,INDEX(Settings!$A$6:$D$15,MATCH($L49,Settings!$A$6:$A$15,0),4),0),0))</f>
        <v/>
      </c>
      <c r="CJ49" s="158" t="str">
        <f ca="1">IF($A49="","",IF(OR(ISTEXT($L49),ISTEXT(#REF!)),IF($L49=Settings!$A$14,INDEX(Settings!$A$6:$D$15,MATCH($L49,Settings!$A$6:$A$15,0),4),0),0))</f>
        <v/>
      </c>
      <c r="CK49" s="159" t="str">
        <f ca="1">IF($A49="","",IF(OR(ISTEXT($L49),ISTEXT(#REF!)),IF($L49=Settings!$A$15,INDEX(Settings!$A$6:$D$15,MATCH($L49,Settings!$A$6:$A$15,0),4),0),0))</f>
        <v/>
      </c>
      <c r="CL49" s="157" t="str">
        <f ca="1">IF($A49="","",IF(OR(ISTEXT($N49),ISTEXT(#REF!)),IF($N49=Settings!$A$6,INDEX(Settings!$A$6:$D$15,MATCH($N49,Settings!$A$6:$A$15,0),4),0),0))</f>
        <v/>
      </c>
      <c r="CM49" s="158" t="str">
        <f ca="1">IF($A49="","",IF(OR(ISTEXT($N49),ISTEXT(#REF!)),IF($N49=Settings!$A$7,INDEX(Settings!$A$6:$D$15,MATCH($N49,Settings!$A$6:$A$15,0),4),0),0))</f>
        <v/>
      </c>
      <c r="CN49" s="158" t="str">
        <f ca="1">IF($A49="","",IF(OR(ISTEXT($N49),ISTEXT(#REF!)),IF($N49=Settings!$A$8,INDEX(Settings!$A$6:$D$15,MATCH($N49,Settings!$A$6:$A$15,0),4),0),0))</f>
        <v/>
      </c>
      <c r="CO49" s="158" t="str">
        <f ca="1">IF($A49="","",IF(OR(ISTEXT($N49),ISTEXT(#REF!)),IF($N49=Settings!$A$9,INDEX(Settings!$A$6:$D$15,MATCH($N49,Settings!$A$6:$A$15,0),4),0),0))</f>
        <v/>
      </c>
      <c r="CP49" s="158" t="str">
        <f ca="1">IF($A49="","",IF(OR(ISTEXT($N49),ISTEXT(#REF!)),IF($N49=Settings!$A$10,INDEX(Settings!$A$6:$D$15,MATCH($N49,Settings!$A$6:$A$15,0),4),0),0))</f>
        <v/>
      </c>
      <c r="CQ49" s="158" t="str">
        <f ca="1">IF($A49="","",IF(OR(ISTEXT($N49),ISTEXT(#REF!)),IF($N49=Settings!$A$11,INDEX(Settings!$A$6:$D$15,MATCH($N49,Settings!$A$6:$A$15,0),4),0),0))</f>
        <v/>
      </c>
      <c r="CR49" s="158" t="str">
        <f ca="1">IF($A49="","",IF(OR(ISTEXT($N49),ISTEXT(#REF!)),IF($N49=Settings!$A$12,INDEX(Settings!$A$6:$D$15,MATCH($N49,Settings!$A$6:$A$15,0),4),0),0))</f>
        <v/>
      </c>
      <c r="CS49" s="158" t="str">
        <f ca="1">IF($A49="","",IF(OR(ISTEXT($N49),ISTEXT(#REF!)),IF($N49=Settings!$A$13,INDEX(Settings!$A$6:$D$15,MATCH($N49,Settings!$A$6:$A$15,0),4),0),0))</f>
        <v/>
      </c>
      <c r="CT49" s="158" t="str">
        <f ca="1">IF($A49="","",IF(OR(ISTEXT($N49),ISTEXT(#REF!)),IF($N49=Settings!$A$14,INDEX(Settings!$A$6:$D$15,MATCH($N49,Settings!$A$6:$A$15,0),4),0),0))</f>
        <v/>
      </c>
      <c r="CU49" s="158" t="str">
        <f ca="1">IF($A49="","",IF(OR(ISTEXT($N49),ISTEXT(#REF!)),IF($N49=Settings!$A$15,INDEX(Settings!$A$6:$D$15,MATCH($N49,Settings!$A$6:$A$15,0),4),0),0))</f>
        <v/>
      </c>
      <c r="CV49" s="160">
        <f t="shared" si="16"/>
        <v>0</v>
      </c>
      <c r="CW49" s="160">
        <f t="shared" si="17"/>
        <v>0</v>
      </c>
      <c r="CX49" s="161">
        <f ca="1">(($CV49+$CW49)*1440)/60-'Employee Register'!$C49</f>
        <v>0</v>
      </c>
      <c r="CY49" s="162">
        <f ca="1">((($CW49)*1440)/60)*'Employee Register'!$E49</f>
        <v>0</v>
      </c>
      <c r="CZ49" s="163">
        <f ca="1">$CX49*'Employee Register'!$F49</f>
        <v>0</v>
      </c>
      <c r="DA49" s="164">
        <f t="shared" si="3"/>
        <v>0</v>
      </c>
      <c r="DB49" s="157">
        <f t="shared" si="5"/>
        <v>0</v>
      </c>
      <c r="DC49" s="159">
        <f ca="1">$DB49*'Employee Register'!$E49</f>
        <v>0</v>
      </c>
      <c r="DD49" s="157">
        <f t="shared" si="6"/>
        <v>0</v>
      </c>
      <c r="DE49" s="159">
        <f ca="1">$DD49*'Employee Register'!$G49</f>
        <v>0</v>
      </c>
      <c r="DF49" s="157">
        <f t="shared" si="7"/>
        <v>0</v>
      </c>
      <c r="DG49" s="159">
        <f ca="1">$DF49*'Employee Register'!$E49</f>
        <v>0</v>
      </c>
      <c r="DH49" s="157">
        <f t="shared" si="8"/>
        <v>0</v>
      </c>
      <c r="DI49" s="159">
        <f ca="1">$DH49*'Employee Register'!$E49</f>
        <v>0</v>
      </c>
      <c r="DJ49" s="157">
        <f t="shared" si="9"/>
        <v>0</v>
      </c>
      <c r="DK49" s="159">
        <f ca="1">$DJ49*'Employee Register'!$E49</f>
        <v>0</v>
      </c>
      <c r="DL49" s="157">
        <f t="shared" si="10"/>
        <v>0</v>
      </c>
      <c r="DM49" s="159">
        <f ca="1">$DL49*'Employee Register'!$E49</f>
        <v>0</v>
      </c>
      <c r="DN49" s="157">
        <f t="shared" si="11"/>
        <v>0</v>
      </c>
      <c r="DO49" s="159">
        <f ca="1">$DN49*'Employee Register'!$E49</f>
        <v>0</v>
      </c>
      <c r="DP49" s="157">
        <f t="shared" si="12"/>
        <v>0</v>
      </c>
      <c r="DQ49" s="159">
        <f ca="1">$DP49*'Employee Register'!$E49</f>
        <v>0</v>
      </c>
      <c r="DR49" s="157">
        <f t="shared" si="13"/>
        <v>0</v>
      </c>
      <c r="DS49" s="159">
        <f ca="1">$DR49*'Employee Register'!$E49</f>
        <v>0</v>
      </c>
      <c r="DT49" s="157">
        <f t="shared" si="14"/>
        <v>0</v>
      </c>
      <c r="DU49" s="159">
        <f ca="1">$DT49*'Employee Register'!$E49</f>
        <v>0</v>
      </c>
      <c r="DV49" s="165">
        <f ca="1">IF('Employee Register'!$B49=0,0,IF(OR(ISBLANK($B49),ISTEXT($B49)),0,IF(VALUE($B49)&gt;=0,1,0)))</f>
        <v>0</v>
      </c>
      <c r="DW49" s="166">
        <f ca="1">IF('Employee Register'!$B49=0,0,IF(OR(ISBLANK($D49),ISTEXT($D49)),0,IF(VALUE($D49)&gt;=0,1,0)))</f>
        <v>0</v>
      </c>
      <c r="DX49" s="166">
        <f ca="1">IF('Employee Register'!$B49=0,0,IF(OR(ISBLANK($F49),ISTEXT($F49)),0,IF(VALUE($F49)&gt;=0,1,0)))</f>
        <v>0</v>
      </c>
      <c r="DY49" s="166">
        <f ca="1">IF('Employee Register'!$B49=0,0,IF(OR(ISBLANK($H49),ISTEXT($H49)),0,IF(VALUE($H49)&gt;=0,1,0)))</f>
        <v>0</v>
      </c>
      <c r="DZ49" s="166">
        <f ca="1">IF('Employee Register'!$B49=0,0,IF(OR(ISBLANK($J49),ISTEXT($J49)),0,IF(VALUE($J49)&gt;=0,1,0)))</f>
        <v>0</v>
      </c>
      <c r="EA49" s="166">
        <f ca="1">IF('Employee Register'!$B49=0,0,IF(OR(ISBLANK($L49),ISTEXT($L49)),0,IF(VALUE($L49)&gt;=0,1,0)))</f>
        <v>0</v>
      </c>
      <c r="EB49" s="167">
        <f ca="1">IF('Employee Register'!$B49=0,0,IF(OR(ISBLANK($N49),ISTEXT($N49)),0,IF(VALUE($N49)&gt;=0,1,0)))</f>
        <v>0</v>
      </c>
    </row>
    <row r="50" spans="1:132">
      <c r="A50" s="71" t="str">
        <f ca="1">IF('Employee Register'!B50=0,"",'Employee Register'!B50)</f>
        <v/>
      </c>
      <c r="B50" s="48"/>
      <c r="C50" s="49"/>
      <c r="D50" s="48"/>
      <c r="E50" s="49"/>
      <c r="F50" s="48"/>
      <c r="G50" s="49"/>
      <c r="H50" s="48"/>
      <c r="I50" s="49"/>
      <c r="J50" s="48"/>
      <c r="K50" s="49"/>
      <c r="L50" s="107"/>
      <c r="M50" s="108"/>
      <c r="N50" s="107"/>
      <c r="O50" s="109"/>
      <c r="P50" s="100">
        <f t="shared" si="4"/>
        <v>0</v>
      </c>
      <c r="Q50" s="101">
        <f t="shared" si="15"/>
        <v>0</v>
      </c>
      <c r="R50" s="69" t="str">
        <f ca="1">IF(ISBLANK('Employee Register'!$B50),"",INDEX('Employee Register'!$A$6:$D$55,MATCH($A50,'Employee Register'!$B$6:$B$55,0),4))</f>
        <v/>
      </c>
      <c r="AC50" s="66">
        <f ca="1">ROUND(($P50*1440)/60,2)-'Employee Register'!$C50</f>
        <v>0</v>
      </c>
      <c r="AD50" s="157" t="str">
        <f ca="1">IF($A50="","",IF(OR(ISTEXT($B50),ISTEXT(#REF!)),IF($B50=Settings!$A$6,INDEX(Settings!$A$6:$D$15,MATCH($B50,Settings!$A$6:$A$15,0),4),0),0))</f>
        <v/>
      </c>
      <c r="AE50" s="158" t="str">
        <f ca="1">IF($A50="","",IF(OR(ISTEXT($B50),ISTEXT(#REF!)),IF($B50=Settings!$A$7,INDEX(Settings!$A$6:$D$15,MATCH($B50,Settings!$A$6:$A$15,0),4),0),0))</f>
        <v/>
      </c>
      <c r="AF50" s="158" t="str">
        <f ca="1">IF($A50="","",IF(OR(ISTEXT($B50),ISTEXT(#REF!)),IF($B50=Settings!$A$8,INDEX(Settings!$A$6:$D$15,MATCH($B50,Settings!$A$6:$A$15,0),4),0),0))</f>
        <v/>
      </c>
      <c r="AG50" s="158" t="str">
        <f ca="1">IF($A50="","",IF(OR(ISTEXT($B50),ISTEXT(#REF!)),IF($B50=Settings!$A$9,INDEX(Settings!$A$6:$D$15,MATCH($B50,Settings!$A$6:$A$15,0),4),0),0))</f>
        <v/>
      </c>
      <c r="AH50" s="158" t="str">
        <f ca="1">IF($A50="","",IF(OR(ISTEXT($B50),ISTEXT(#REF!)),IF($B50=Settings!$A$10,INDEX(Settings!$A$6:$D$15,MATCH($B50,Settings!$A$6:$A$15,0),4),0),0))</f>
        <v/>
      </c>
      <c r="AI50" s="158" t="str">
        <f ca="1">IF($A50="","",IF(OR(ISTEXT($B50),ISTEXT(#REF!)),IF($B50=Settings!$A$11,INDEX(Settings!$A$6:$D$15,MATCH($B50,Settings!$A$6:$A$15,0),4),0),0))</f>
        <v/>
      </c>
      <c r="AJ50" s="158" t="str">
        <f ca="1">IF($A50="","",IF(OR(ISTEXT($B50),ISTEXT(#REF!)),IF($B50=Settings!$A$12,INDEX(Settings!$A$6:$D$15,MATCH($B50,Settings!$A$6:$A$15,0),4),0),0))</f>
        <v/>
      </c>
      <c r="AK50" s="158" t="str">
        <f ca="1">IF($A50="","",IF(OR(ISTEXT($B50),ISTEXT(#REF!)),IF($B50=Settings!$A$13,INDEX(Settings!$A$6:$D$15,MATCH($B50,Settings!$A$6:$A$15,0),4),0),0))</f>
        <v/>
      </c>
      <c r="AL50" s="158" t="str">
        <f ca="1">IF($A50="","",IF(OR(ISTEXT($B50),ISTEXT(#REF!)),IF($B50=Settings!$A$14,INDEX(Settings!$A$6:$D$15,MATCH($B50,Settings!$A$6:$A$15,0),4),0),0))</f>
        <v/>
      </c>
      <c r="AM50" s="159" t="str">
        <f ca="1">IF($A50="","",IF(OR(ISTEXT($B50),ISTEXT(#REF!)),IF($B50=Settings!$A$15,INDEX(Settings!$A$6:$D$15,MATCH($B50,Settings!$A$6:$A$15,0),4),0),0))</f>
        <v/>
      </c>
      <c r="AN50" s="157" t="str">
        <f ca="1">IF($A50="","",IF(OR(ISTEXT($D50),ISTEXT(#REF!)),IF($D50=Settings!$A$6,INDEX(Settings!$A$6:$D$15,MATCH($D50,Settings!$A$6:$A$15,0),4),0),0))</f>
        <v/>
      </c>
      <c r="AO50" s="158" t="str">
        <f ca="1">IF($A50="","",IF(OR(ISTEXT($D50),ISTEXT(#REF!)),IF($D50=Settings!$A$7,INDEX(Settings!$A$6:$D$15,MATCH($D50,Settings!$A$6:$A$15,0),4),0),0))</f>
        <v/>
      </c>
      <c r="AP50" s="158" t="str">
        <f ca="1">IF($A50="","",IF(OR(ISTEXT($D50),ISTEXT(#REF!)),IF($D50=Settings!$A$8,INDEX(Settings!$A$6:$D$15,MATCH($D50,Settings!$A$6:$A$15,0),4),0),0))</f>
        <v/>
      </c>
      <c r="AQ50" s="158" t="str">
        <f ca="1">IF($A50="","",IF(OR(ISTEXT($D50),ISTEXT(#REF!)),IF($D50=Settings!$A$9,INDEX(Settings!$A$6:$D$15,MATCH($D50,Settings!$A$6:$A$15,0),4),0),0))</f>
        <v/>
      </c>
      <c r="AR50" s="158" t="str">
        <f ca="1">IF($A50="","",IF(OR(ISTEXT($D50),ISTEXT(#REF!)),IF($D50=Settings!$A$10,INDEX(Settings!$A$6:$D$15,MATCH($D50,Settings!$A$6:$A$15,0),4),0),0))</f>
        <v/>
      </c>
      <c r="AS50" s="158" t="str">
        <f ca="1">IF($A50="","",IF(OR(ISTEXT($D50),ISTEXT(#REF!)),IF($D50=Settings!$A$11,INDEX(Settings!$A$6:$D$15,MATCH($D50,Settings!$A$6:$A$15,0),4),0),0))</f>
        <v/>
      </c>
      <c r="AT50" s="158" t="str">
        <f ca="1">IF($A50="","",IF(OR(ISTEXT($D50),ISTEXT(#REF!)),IF($D50=Settings!$A$12,INDEX(Settings!$A$6:$D$15,MATCH($D50,Settings!$A$6:$A$15,0),4),0),0))</f>
        <v/>
      </c>
      <c r="AU50" s="158" t="str">
        <f ca="1">IF($A50="","",IF(OR(ISTEXT($D50),ISTEXT(#REF!)),IF($D50=Settings!$A$13,INDEX(Settings!$A$6:$D$15,MATCH($D50,Settings!$A$6:$A$15,0),4),0),0))</f>
        <v/>
      </c>
      <c r="AV50" s="158" t="str">
        <f ca="1">IF($A50="","",IF(OR(ISTEXT($D50),ISTEXT(#REF!)),IF($D50=Settings!$A$14,INDEX(Settings!$A$6:$D$15,MATCH($D50,Settings!$A$6:$A$15,0),4),0),0))</f>
        <v/>
      </c>
      <c r="AW50" s="159" t="str">
        <f ca="1">IF($A50="","",IF(OR(ISTEXT($D50),ISTEXT(#REF!)),IF($D50=Settings!$A$15,INDEX(Settings!$A$6:$D$15,MATCH($D50,Settings!$A$6:$A$15,0),4),0),0))</f>
        <v/>
      </c>
      <c r="AX50" s="157" t="str">
        <f ca="1">IF($A50="","",IF(OR(ISTEXT($F50),ISTEXT(#REF!)),IF($F50=Settings!$A$6,INDEX(Settings!$A$6:$D$15,MATCH($F50,Settings!$A$6:$A$15,0),4),0),0))</f>
        <v/>
      </c>
      <c r="AY50" s="158" t="str">
        <f ca="1">IF($A50="","",IF(OR(ISTEXT($F50),ISTEXT(#REF!)),IF($F50=Settings!$A$7,INDEX(Settings!$A$6:$D$15,MATCH($F50,Settings!$A$6:$A$15,0),4),0),0))</f>
        <v/>
      </c>
      <c r="AZ50" s="158" t="str">
        <f ca="1">IF($A50="","",IF(OR(ISTEXT($F50),ISTEXT(#REF!)),IF($F50=Settings!$A$8,INDEX(Settings!$A$6:$D$15,MATCH($F50,Settings!$A$6:$A$15,0),4),0),0))</f>
        <v/>
      </c>
      <c r="BA50" s="158" t="str">
        <f ca="1">IF($A50="","",IF(OR(ISTEXT($F50),ISTEXT(#REF!)),IF($F50=Settings!$A$9,INDEX(Settings!$A$6:$D$15,MATCH($F50,Settings!$A$6:$A$15,0),4),0),0))</f>
        <v/>
      </c>
      <c r="BB50" s="158" t="str">
        <f ca="1">IF($A50="","",IF(OR(ISTEXT($F50),ISTEXT(#REF!)),IF($F50=Settings!$A$10,INDEX(Settings!$A$6:$D$15,MATCH($F50,Settings!$A$6:$A$15,0),4),0),0))</f>
        <v/>
      </c>
      <c r="BC50" s="158" t="str">
        <f ca="1">IF($A50="","",IF(OR(ISTEXT($F50),ISTEXT(#REF!)),IF($F50=Settings!$A$11,INDEX(Settings!$A$6:$D$15,MATCH($F50,Settings!$A$6:$A$15,0),4),0),0))</f>
        <v/>
      </c>
      <c r="BD50" s="158" t="str">
        <f ca="1">IF($A50="","",IF(OR(ISTEXT($F50),ISTEXT(#REF!)),IF($F50=Settings!$A$12,INDEX(Settings!$A$6:$D$15,MATCH($F50,Settings!$A$6:$A$15,0),4),0),0))</f>
        <v/>
      </c>
      <c r="BE50" s="158" t="str">
        <f ca="1">IF($A50="","",IF(OR(ISTEXT($F50),ISTEXT(#REF!)),IF($F50=Settings!$A$13,INDEX(Settings!$A$6:$D$15,MATCH($F50,Settings!$A$6:$A$15,0),4),0),0))</f>
        <v/>
      </c>
      <c r="BF50" s="158" t="str">
        <f ca="1">IF($A50="","",IF(OR(ISTEXT($F50),ISTEXT(#REF!)),IF($F50=Settings!$A$14,INDEX(Settings!$A$6:$D$15,MATCH($F50,Settings!$A$6:$A$15,0),4),0),0))</f>
        <v/>
      </c>
      <c r="BG50" s="159" t="str">
        <f ca="1">IF($A50="","",IF(OR(ISTEXT($F50),ISTEXT(#REF!)),IF($F50=Settings!$A$15,INDEX(Settings!$A$6:$D$15,MATCH($F50,Settings!$A$6:$A$15,0),4),0),0))</f>
        <v/>
      </c>
      <c r="BH50" s="157" t="str">
        <f ca="1">IF($A50="","",IF(OR(ISTEXT($H50),ISTEXT(#REF!)),IF($H50=Settings!$A$6,INDEX(Settings!$A$6:$D$15,MATCH($H50,Settings!$A$6:$A$15,0),4),0),0))</f>
        <v/>
      </c>
      <c r="BI50" s="158" t="str">
        <f ca="1">IF($A50="","",IF(OR(ISTEXT($H50),ISTEXT(#REF!)),IF($H50=Settings!$A$7,INDEX(Settings!$A$6:$D$15,MATCH($H50,Settings!$A$6:$A$15,0),4),0),0))</f>
        <v/>
      </c>
      <c r="BJ50" s="158" t="str">
        <f ca="1">IF($A50="","",IF(OR(ISTEXT($H50),ISTEXT(#REF!)),IF($H50=Settings!$A$8,INDEX(Settings!$A$6:$D$15,MATCH($H50,Settings!$A$6:$A$15,0),4),0),0))</f>
        <v/>
      </c>
      <c r="BK50" s="158" t="str">
        <f ca="1">IF($A50="","",IF(OR(ISTEXT($H50),ISTEXT(#REF!)),IF($H50=Settings!$A$9,INDEX(Settings!$A$6:$D$15,MATCH($H50,Settings!$A$6:$A$15,0),4),0),0))</f>
        <v/>
      </c>
      <c r="BL50" s="158" t="str">
        <f ca="1">IF($A50="","",IF(OR(ISTEXT($H50),ISTEXT(#REF!)),IF($H50=Settings!$A$10,INDEX(Settings!$A$6:$D$15,MATCH($H50,Settings!$A$6:$A$15,0),4),0),0))</f>
        <v/>
      </c>
      <c r="BM50" s="158" t="str">
        <f ca="1">IF($A50="","",IF(OR(ISTEXT($H50),ISTEXT(#REF!)),IF($H50=Settings!$A$11,INDEX(Settings!$A$6:$D$15,MATCH($H50,Settings!$A$6:$A$15,0),4),0),0))</f>
        <v/>
      </c>
      <c r="BN50" s="158" t="str">
        <f ca="1">IF($A50="","",IF(OR(ISTEXT($H50),ISTEXT(#REF!)),IF($H50=Settings!$A$12,INDEX(Settings!$A$6:$D$15,MATCH($H50,Settings!$A$6:$A$15,0),4),0),0))</f>
        <v/>
      </c>
      <c r="BO50" s="158" t="str">
        <f ca="1">IF($A50="","",IF(OR(ISTEXT($H50),ISTEXT(#REF!)),IF($H50=Settings!$A$13,INDEX(Settings!$A$6:$D$15,MATCH($H50,Settings!$A$6:$A$15,0),4),0),0))</f>
        <v/>
      </c>
      <c r="BP50" s="158" t="str">
        <f ca="1">IF($A50="","",IF(OR(ISTEXT($H50),ISTEXT(#REF!)),IF($H50=Settings!$A$14,INDEX(Settings!$A$6:$D$15,MATCH($H50,Settings!$A$6:$A$15,0),4),0),0))</f>
        <v/>
      </c>
      <c r="BQ50" s="159" t="str">
        <f ca="1">IF($A50="","",IF(OR(ISTEXT($H50),ISTEXT(#REF!)),IF($H50=Settings!$A$15,INDEX(Settings!$A$6:$D$15,MATCH($H50,Settings!$A$6:$A$15,0),4),0),0))</f>
        <v/>
      </c>
      <c r="BR50" s="157" t="str">
        <f ca="1">IF($A50="","",IF(OR(ISTEXT($J50),ISTEXT(#REF!)),IF($J50=Settings!$A$6,INDEX(Settings!$A$6:$D$15,MATCH($J50,Settings!$A$6:$A$15,0),4),0),0))</f>
        <v/>
      </c>
      <c r="BS50" s="158" t="str">
        <f ca="1">IF($A50="","",IF(OR(ISTEXT($J50),ISTEXT(#REF!)),IF($J50=Settings!$A$7,INDEX(Settings!$A$6:$D$15,MATCH($J50,Settings!$A$6:$A$15,0),4),0),0))</f>
        <v/>
      </c>
      <c r="BT50" s="158" t="str">
        <f ca="1">IF($A50="","",IF(OR(ISTEXT($J50),ISTEXT(#REF!)),IF($J50=Settings!$A$8,INDEX(Settings!$A$6:$D$15,MATCH($J50,Settings!$A$6:$A$15,0),4),0),0))</f>
        <v/>
      </c>
      <c r="BU50" s="158" t="str">
        <f ca="1">IF($A50="","",IF(OR(ISTEXT($J50),ISTEXT(#REF!)),IF($J50=Settings!$A$9,INDEX(Settings!$A$6:$D$15,MATCH($J50,Settings!$A$6:$A$15,0),4),0),0))</f>
        <v/>
      </c>
      <c r="BV50" s="158" t="str">
        <f ca="1">IF($A50="","",IF(OR(ISTEXT($J50),ISTEXT(#REF!)),IF($J50=Settings!$A$10,INDEX(Settings!$A$6:$D$15,MATCH($J50,Settings!$A$6:$A$15,0),4),0),0))</f>
        <v/>
      </c>
      <c r="BW50" s="158" t="str">
        <f ca="1">IF($A50="","",IF(OR(ISTEXT($J50),ISTEXT(#REF!)),IF($J50=Settings!$A$11,INDEX(Settings!$A$6:$D$15,MATCH($J50,Settings!$A$6:$A$15,0),4),0),0))</f>
        <v/>
      </c>
      <c r="BX50" s="158" t="str">
        <f ca="1">IF($A50="","",IF(OR(ISTEXT($J50),ISTEXT(#REF!)),IF($J50=Settings!$A$12,INDEX(Settings!$A$6:$D$15,MATCH($J50,Settings!$A$6:$A$15,0),4),0),0))</f>
        <v/>
      </c>
      <c r="BY50" s="158" t="str">
        <f ca="1">IF($A50="","",IF(OR(ISTEXT($J50),ISTEXT(#REF!)),IF($J50=Settings!$A$13,INDEX(Settings!$A$6:$D$15,MATCH($J50,Settings!$A$6:$A$15,0),4),0),0))</f>
        <v/>
      </c>
      <c r="BZ50" s="158" t="str">
        <f ca="1">IF($A50="","",IF(OR(ISTEXT($J50),ISTEXT(#REF!)),IF($J50=Settings!$A$14,INDEX(Settings!$A$6:$D$15,MATCH($J50,Settings!$A$6:$A$15,0),4),0),0))</f>
        <v/>
      </c>
      <c r="CA50" s="159" t="str">
        <f ca="1">IF($A50="","",IF(OR(ISTEXT($J50),ISTEXT(#REF!)),IF($J50=Settings!$A$15,INDEX(Settings!$A$6:$D$15,MATCH($J50,Settings!$A$6:$A$15,0),4),0),0))</f>
        <v/>
      </c>
      <c r="CB50" s="157" t="str">
        <f ca="1">IF($A50="","",IF(OR(ISTEXT($L50),ISTEXT(#REF!)),IF($L50=Settings!$A$6,INDEX(Settings!$A$6:$D$15,MATCH($L50,Settings!$A$6:$A$15,0),4),0),0))</f>
        <v/>
      </c>
      <c r="CC50" s="158" t="str">
        <f ca="1">IF($A50="","",IF(OR(ISTEXT($L50),ISTEXT(#REF!)),IF($L50=Settings!$A$7,INDEX(Settings!$A$6:$D$15,MATCH($L50,Settings!$A$6:$A$15,0),4),0),0))</f>
        <v/>
      </c>
      <c r="CD50" s="158" t="str">
        <f ca="1">IF($A50="","",IF(OR(ISTEXT($L50),ISTEXT(#REF!)),IF($L50=Settings!$A$8,INDEX(Settings!$A$6:$D$15,MATCH($L50,Settings!$A$6:$A$15,0),4),0),0))</f>
        <v/>
      </c>
      <c r="CE50" s="158" t="str">
        <f ca="1">IF($A50="","",IF(OR(ISTEXT($L50),ISTEXT(#REF!)),IF($L50=Settings!$A$9,INDEX(Settings!$A$6:$D$15,MATCH($L50,Settings!$A$6:$A$15,0),4),0),0))</f>
        <v/>
      </c>
      <c r="CF50" s="158" t="str">
        <f ca="1">IF($A50="","",IF(OR(ISTEXT($L50),ISTEXT(#REF!)),IF($L50=Settings!$A$10,INDEX(Settings!$A$6:$D$15,MATCH($L50,Settings!$A$6:$A$15,0),4),0),0))</f>
        <v/>
      </c>
      <c r="CG50" s="158" t="str">
        <f ca="1">IF($A50="","",IF(OR(ISTEXT($L50),ISTEXT(#REF!)),IF($L50=Settings!$A$11,INDEX(Settings!$A$6:$D$15,MATCH($L50,Settings!$A$6:$A$15,0),4),0),0))</f>
        <v/>
      </c>
      <c r="CH50" s="158" t="str">
        <f ca="1">IF($A50="","",IF(OR(ISTEXT($L50),ISTEXT(#REF!)),IF($L50=Settings!$A$12,INDEX(Settings!$A$6:$D$15,MATCH($L50,Settings!$A$6:$A$15,0),4),0),0))</f>
        <v/>
      </c>
      <c r="CI50" s="158" t="str">
        <f ca="1">IF($A50="","",IF(OR(ISTEXT($L50),ISTEXT(#REF!)),IF($L50=Settings!$A$13,INDEX(Settings!$A$6:$D$15,MATCH($L50,Settings!$A$6:$A$15,0),4),0),0))</f>
        <v/>
      </c>
      <c r="CJ50" s="158" t="str">
        <f ca="1">IF($A50="","",IF(OR(ISTEXT($L50),ISTEXT(#REF!)),IF($L50=Settings!$A$14,INDEX(Settings!$A$6:$D$15,MATCH($L50,Settings!$A$6:$A$15,0),4),0),0))</f>
        <v/>
      </c>
      <c r="CK50" s="159" t="str">
        <f ca="1">IF($A50="","",IF(OR(ISTEXT($L50),ISTEXT(#REF!)),IF($L50=Settings!$A$15,INDEX(Settings!$A$6:$D$15,MATCH($L50,Settings!$A$6:$A$15,0),4),0),0))</f>
        <v/>
      </c>
      <c r="CL50" s="157" t="str">
        <f ca="1">IF($A50="","",IF(OR(ISTEXT($N50),ISTEXT(#REF!)),IF($N50=Settings!$A$6,INDEX(Settings!$A$6:$D$15,MATCH($N50,Settings!$A$6:$A$15,0),4),0),0))</f>
        <v/>
      </c>
      <c r="CM50" s="158" t="str">
        <f ca="1">IF($A50="","",IF(OR(ISTEXT($N50),ISTEXT(#REF!)),IF($N50=Settings!$A$7,INDEX(Settings!$A$6:$D$15,MATCH($N50,Settings!$A$6:$A$15,0),4),0),0))</f>
        <v/>
      </c>
      <c r="CN50" s="158" t="str">
        <f ca="1">IF($A50="","",IF(OR(ISTEXT($N50),ISTEXT(#REF!)),IF($N50=Settings!$A$8,INDEX(Settings!$A$6:$D$15,MATCH($N50,Settings!$A$6:$A$15,0),4),0),0))</f>
        <v/>
      </c>
      <c r="CO50" s="158" t="str">
        <f ca="1">IF($A50="","",IF(OR(ISTEXT($N50),ISTEXT(#REF!)),IF($N50=Settings!$A$9,INDEX(Settings!$A$6:$D$15,MATCH($N50,Settings!$A$6:$A$15,0),4),0),0))</f>
        <v/>
      </c>
      <c r="CP50" s="158" t="str">
        <f ca="1">IF($A50="","",IF(OR(ISTEXT($N50),ISTEXT(#REF!)),IF($N50=Settings!$A$10,INDEX(Settings!$A$6:$D$15,MATCH($N50,Settings!$A$6:$A$15,0),4),0),0))</f>
        <v/>
      </c>
      <c r="CQ50" s="158" t="str">
        <f ca="1">IF($A50="","",IF(OR(ISTEXT($N50),ISTEXT(#REF!)),IF($N50=Settings!$A$11,INDEX(Settings!$A$6:$D$15,MATCH($N50,Settings!$A$6:$A$15,0),4),0),0))</f>
        <v/>
      </c>
      <c r="CR50" s="158" t="str">
        <f ca="1">IF($A50="","",IF(OR(ISTEXT($N50),ISTEXT(#REF!)),IF($N50=Settings!$A$12,INDEX(Settings!$A$6:$D$15,MATCH($N50,Settings!$A$6:$A$15,0),4),0),0))</f>
        <v/>
      </c>
      <c r="CS50" s="158" t="str">
        <f ca="1">IF($A50="","",IF(OR(ISTEXT($N50),ISTEXT(#REF!)),IF($N50=Settings!$A$13,INDEX(Settings!$A$6:$D$15,MATCH($N50,Settings!$A$6:$A$15,0),4),0),0))</f>
        <v/>
      </c>
      <c r="CT50" s="158" t="str">
        <f ca="1">IF($A50="","",IF(OR(ISTEXT($N50),ISTEXT(#REF!)),IF($N50=Settings!$A$14,INDEX(Settings!$A$6:$D$15,MATCH($N50,Settings!$A$6:$A$15,0),4),0),0))</f>
        <v/>
      </c>
      <c r="CU50" s="158" t="str">
        <f ca="1">IF($A50="","",IF(OR(ISTEXT($N50),ISTEXT(#REF!)),IF($N50=Settings!$A$15,INDEX(Settings!$A$6:$D$15,MATCH($N50,Settings!$A$6:$A$15,0),4),0),0))</f>
        <v/>
      </c>
      <c r="CV50" s="160">
        <f t="shared" ref="CV50:CV55" si="18">(SUM(AD50:CU50)/1440)*60</f>
        <v>0</v>
      </c>
      <c r="CW50" s="160">
        <f t="shared" si="17"/>
        <v>0</v>
      </c>
      <c r="CX50" s="161">
        <f ca="1">(($CV50+$CW50)*1440)/60-'Employee Register'!$C50</f>
        <v>0</v>
      </c>
      <c r="CY50" s="162">
        <f ca="1">((($CW50)*1440)/60)*'Employee Register'!$E50</f>
        <v>0</v>
      </c>
      <c r="CZ50" s="163">
        <f ca="1">$CX50*'Employee Register'!$F50</f>
        <v>0</v>
      </c>
      <c r="DA50" s="164">
        <f t="shared" si="3"/>
        <v>0</v>
      </c>
      <c r="DB50" s="157">
        <f t="shared" si="5"/>
        <v>0</v>
      </c>
      <c r="DC50" s="159">
        <f ca="1">$DB50*'Employee Register'!$E50</f>
        <v>0</v>
      </c>
      <c r="DD50" s="157">
        <f t="shared" si="6"/>
        <v>0</v>
      </c>
      <c r="DE50" s="159">
        <f ca="1">$DD50*'Employee Register'!$G50</f>
        <v>0</v>
      </c>
      <c r="DF50" s="157">
        <f t="shared" si="7"/>
        <v>0</v>
      </c>
      <c r="DG50" s="159">
        <f ca="1">$DF50*'Employee Register'!$E50</f>
        <v>0</v>
      </c>
      <c r="DH50" s="157">
        <f t="shared" si="8"/>
        <v>0</v>
      </c>
      <c r="DI50" s="159">
        <f ca="1">$DH50*'Employee Register'!$E50</f>
        <v>0</v>
      </c>
      <c r="DJ50" s="157">
        <f t="shared" si="9"/>
        <v>0</v>
      </c>
      <c r="DK50" s="159">
        <f ca="1">$DJ50*'Employee Register'!$E50</f>
        <v>0</v>
      </c>
      <c r="DL50" s="157">
        <f t="shared" si="10"/>
        <v>0</v>
      </c>
      <c r="DM50" s="159">
        <f ca="1">$DL50*'Employee Register'!$E50</f>
        <v>0</v>
      </c>
      <c r="DN50" s="157">
        <f t="shared" si="11"/>
        <v>0</v>
      </c>
      <c r="DO50" s="159">
        <f ca="1">$DN50*'Employee Register'!$E50</f>
        <v>0</v>
      </c>
      <c r="DP50" s="157">
        <f t="shared" si="12"/>
        <v>0</v>
      </c>
      <c r="DQ50" s="159">
        <f ca="1">$DP50*'Employee Register'!$E50</f>
        <v>0</v>
      </c>
      <c r="DR50" s="157">
        <f t="shared" si="13"/>
        <v>0</v>
      </c>
      <c r="DS50" s="159">
        <f ca="1">$DR50*'Employee Register'!$E50</f>
        <v>0</v>
      </c>
      <c r="DT50" s="157">
        <f t="shared" si="14"/>
        <v>0</v>
      </c>
      <c r="DU50" s="159">
        <f ca="1">$DT50*'Employee Register'!$E50</f>
        <v>0</v>
      </c>
      <c r="DV50" s="165">
        <f ca="1">IF('Employee Register'!$B50=0,0,IF(OR(ISBLANK($B50),ISTEXT($B50)),0,IF(VALUE($B50)&gt;=0,1,0)))</f>
        <v>0</v>
      </c>
      <c r="DW50" s="166">
        <f ca="1">IF('Employee Register'!$B50=0,0,IF(OR(ISBLANK($D50),ISTEXT($D50)),0,IF(VALUE($D50)&gt;=0,1,0)))</f>
        <v>0</v>
      </c>
      <c r="DX50" s="166">
        <f ca="1">IF('Employee Register'!$B50=0,0,IF(OR(ISBLANK($F50),ISTEXT($F50)),0,IF(VALUE($F50)&gt;=0,1,0)))</f>
        <v>0</v>
      </c>
      <c r="DY50" s="166">
        <f ca="1">IF('Employee Register'!$B50=0,0,IF(OR(ISBLANK($H50),ISTEXT($H50)),0,IF(VALUE($H50)&gt;=0,1,0)))</f>
        <v>0</v>
      </c>
      <c r="DZ50" s="166">
        <f ca="1">IF('Employee Register'!$B50=0,0,IF(OR(ISBLANK($J50),ISTEXT($J50)),0,IF(VALUE($J50)&gt;=0,1,0)))</f>
        <v>0</v>
      </c>
      <c r="EA50" s="166">
        <f ca="1">IF('Employee Register'!$B50=0,0,IF(OR(ISBLANK($L50),ISTEXT($L50)),0,IF(VALUE($L50)&gt;=0,1,0)))</f>
        <v>0</v>
      </c>
      <c r="EB50" s="167">
        <f ca="1">IF('Employee Register'!$B50=0,0,IF(OR(ISBLANK($N50),ISTEXT($N50)),0,IF(VALUE($N50)&gt;=0,1,0)))</f>
        <v>0</v>
      </c>
    </row>
    <row r="51" spans="1:132">
      <c r="A51" s="71" t="str">
        <f ca="1">IF('Employee Register'!B51=0,"",'Employee Register'!B51)</f>
        <v/>
      </c>
      <c r="B51" s="48"/>
      <c r="C51" s="49"/>
      <c r="D51" s="48"/>
      <c r="E51" s="49"/>
      <c r="F51" s="48"/>
      <c r="G51" s="49"/>
      <c r="H51" s="48"/>
      <c r="I51" s="49"/>
      <c r="J51" s="48"/>
      <c r="K51" s="49"/>
      <c r="L51" s="107"/>
      <c r="M51" s="108"/>
      <c r="N51" s="107"/>
      <c r="O51" s="109"/>
      <c r="P51" s="100">
        <f t="shared" si="4"/>
        <v>0</v>
      </c>
      <c r="Q51" s="101">
        <f t="shared" si="15"/>
        <v>0</v>
      </c>
      <c r="R51" s="69" t="str">
        <f ca="1">IF(ISBLANK('Employee Register'!$B51),"",INDEX('Employee Register'!$A$6:$D$55,MATCH($A51,'Employee Register'!$B$6:$B$55,0),4))</f>
        <v/>
      </c>
      <c r="AC51" s="66">
        <f ca="1">ROUND(($P51*1440)/60,2)-'Employee Register'!$C51</f>
        <v>0</v>
      </c>
      <c r="AD51" s="157" t="str">
        <f ca="1">IF($A51="","",IF(OR(ISTEXT($B51),ISTEXT(#REF!)),IF($B51=Settings!$A$6,INDEX(Settings!$A$6:$D$15,MATCH($B51,Settings!$A$6:$A$15,0),4),0),0))</f>
        <v/>
      </c>
      <c r="AE51" s="158" t="str">
        <f ca="1">IF($A51="","",IF(OR(ISTEXT($B51),ISTEXT(#REF!)),IF($B51=Settings!$A$7,INDEX(Settings!$A$6:$D$15,MATCH($B51,Settings!$A$6:$A$15,0),4),0),0))</f>
        <v/>
      </c>
      <c r="AF51" s="158" t="str">
        <f ca="1">IF($A51="","",IF(OR(ISTEXT($B51),ISTEXT(#REF!)),IF($B51=Settings!$A$8,INDEX(Settings!$A$6:$D$15,MATCH($B51,Settings!$A$6:$A$15,0),4),0),0))</f>
        <v/>
      </c>
      <c r="AG51" s="158" t="str">
        <f ca="1">IF($A51="","",IF(OR(ISTEXT($B51),ISTEXT(#REF!)),IF($B51=Settings!$A$9,INDEX(Settings!$A$6:$D$15,MATCH($B51,Settings!$A$6:$A$15,0),4),0),0))</f>
        <v/>
      </c>
      <c r="AH51" s="158" t="str">
        <f ca="1">IF($A51="","",IF(OR(ISTEXT($B51),ISTEXT(#REF!)),IF($B51=Settings!$A$10,INDEX(Settings!$A$6:$D$15,MATCH($B51,Settings!$A$6:$A$15,0),4),0),0))</f>
        <v/>
      </c>
      <c r="AI51" s="158" t="str">
        <f ca="1">IF($A51="","",IF(OR(ISTEXT($B51),ISTEXT(#REF!)),IF($B51=Settings!$A$11,INDEX(Settings!$A$6:$D$15,MATCH($B51,Settings!$A$6:$A$15,0),4),0),0))</f>
        <v/>
      </c>
      <c r="AJ51" s="158" t="str">
        <f ca="1">IF($A51="","",IF(OR(ISTEXT($B51),ISTEXT(#REF!)),IF($B51=Settings!$A$12,INDEX(Settings!$A$6:$D$15,MATCH($B51,Settings!$A$6:$A$15,0),4),0),0))</f>
        <v/>
      </c>
      <c r="AK51" s="158" t="str">
        <f ca="1">IF($A51="","",IF(OR(ISTEXT($B51),ISTEXT(#REF!)),IF($B51=Settings!$A$13,INDEX(Settings!$A$6:$D$15,MATCH($B51,Settings!$A$6:$A$15,0),4),0),0))</f>
        <v/>
      </c>
      <c r="AL51" s="158" t="str">
        <f ca="1">IF($A51="","",IF(OR(ISTEXT($B51),ISTEXT(#REF!)),IF($B51=Settings!$A$14,INDEX(Settings!$A$6:$D$15,MATCH($B51,Settings!$A$6:$A$15,0),4),0),0))</f>
        <v/>
      </c>
      <c r="AM51" s="159" t="str">
        <f ca="1">IF($A51="","",IF(OR(ISTEXT($B51),ISTEXT(#REF!)),IF($B51=Settings!$A$15,INDEX(Settings!$A$6:$D$15,MATCH($B51,Settings!$A$6:$A$15,0),4),0),0))</f>
        <v/>
      </c>
      <c r="AN51" s="157" t="str">
        <f ca="1">IF($A51="","",IF(OR(ISTEXT($D51),ISTEXT(#REF!)),IF($D51=Settings!$A$6,INDEX(Settings!$A$6:$D$15,MATCH($D51,Settings!$A$6:$A$15,0),4),0),0))</f>
        <v/>
      </c>
      <c r="AO51" s="158" t="str">
        <f ca="1">IF($A51="","",IF(OR(ISTEXT($D51),ISTEXT(#REF!)),IF($D51=Settings!$A$7,INDEX(Settings!$A$6:$D$15,MATCH($D51,Settings!$A$6:$A$15,0),4),0),0))</f>
        <v/>
      </c>
      <c r="AP51" s="158" t="str">
        <f ca="1">IF($A51="","",IF(OR(ISTEXT($D51),ISTEXT(#REF!)),IF($D51=Settings!$A$8,INDEX(Settings!$A$6:$D$15,MATCH($D51,Settings!$A$6:$A$15,0),4),0),0))</f>
        <v/>
      </c>
      <c r="AQ51" s="158" t="str">
        <f ca="1">IF($A51="","",IF(OR(ISTEXT($D51),ISTEXT(#REF!)),IF($D51=Settings!$A$9,INDEX(Settings!$A$6:$D$15,MATCH($D51,Settings!$A$6:$A$15,0),4),0),0))</f>
        <v/>
      </c>
      <c r="AR51" s="158" t="str">
        <f ca="1">IF($A51="","",IF(OR(ISTEXT($D51),ISTEXT(#REF!)),IF($D51=Settings!$A$10,INDEX(Settings!$A$6:$D$15,MATCH($D51,Settings!$A$6:$A$15,0),4),0),0))</f>
        <v/>
      </c>
      <c r="AS51" s="158" t="str">
        <f ca="1">IF($A51="","",IF(OR(ISTEXT($D51),ISTEXT(#REF!)),IF($D51=Settings!$A$11,INDEX(Settings!$A$6:$D$15,MATCH($D51,Settings!$A$6:$A$15,0),4),0),0))</f>
        <v/>
      </c>
      <c r="AT51" s="158" t="str">
        <f ca="1">IF($A51="","",IF(OR(ISTEXT($D51),ISTEXT(#REF!)),IF($D51=Settings!$A$12,INDEX(Settings!$A$6:$D$15,MATCH($D51,Settings!$A$6:$A$15,0),4),0),0))</f>
        <v/>
      </c>
      <c r="AU51" s="158" t="str">
        <f ca="1">IF($A51="","",IF(OR(ISTEXT($D51),ISTEXT(#REF!)),IF($D51=Settings!$A$13,INDEX(Settings!$A$6:$D$15,MATCH($D51,Settings!$A$6:$A$15,0),4),0),0))</f>
        <v/>
      </c>
      <c r="AV51" s="158" t="str">
        <f ca="1">IF($A51="","",IF(OR(ISTEXT($D51),ISTEXT(#REF!)),IF($D51=Settings!$A$14,INDEX(Settings!$A$6:$D$15,MATCH($D51,Settings!$A$6:$A$15,0),4),0),0))</f>
        <v/>
      </c>
      <c r="AW51" s="159" t="str">
        <f ca="1">IF($A51="","",IF(OR(ISTEXT($D51),ISTEXT(#REF!)),IF($D51=Settings!$A$15,INDEX(Settings!$A$6:$D$15,MATCH($D51,Settings!$A$6:$A$15,0),4),0),0))</f>
        <v/>
      </c>
      <c r="AX51" s="157" t="str">
        <f ca="1">IF($A51="","",IF(OR(ISTEXT($F51),ISTEXT(#REF!)),IF($F51=Settings!$A$6,INDEX(Settings!$A$6:$D$15,MATCH($F51,Settings!$A$6:$A$15,0),4),0),0))</f>
        <v/>
      </c>
      <c r="AY51" s="158" t="str">
        <f ca="1">IF($A51="","",IF(OR(ISTEXT($F51),ISTEXT(#REF!)),IF($F51=Settings!$A$7,INDEX(Settings!$A$6:$D$15,MATCH($F51,Settings!$A$6:$A$15,0),4),0),0))</f>
        <v/>
      </c>
      <c r="AZ51" s="158" t="str">
        <f ca="1">IF($A51="","",IF(OR(ISTEXT($F51),ISTEXT(#REF!)),IF($F51=Settings!$A$8,INDEX(Settings!$A$6:$D$15,MATCH($F51,Settings!$A$6:$A$15,0),4),0),0))</f>
        <v/>
      </c>
      <c r="BA51" s="158" t="str">
        <f ca="1">IF($A51="","",IF(OR(ISTEXT($F51),ISTEXT(#REF!)),IF($F51=Settings!$A$9,INDEX(Settings!$A$6:$D$15,MATCH($F51,Settings!$A$6:$A$15,0),4),0),0))</f>
        <v/>
      </c>
      <c r="BB51" s="158" t="str">
        <f ca="1">IF($A51="","",IF(OR(ISTEXT($F51),ISTEXT(#REF!)),IF($F51=Settings!$A$10,INDEX(Settings!$A$6:$D$15,MATCH($F51,Settings!$A$6:$A$15,0),4),0),0))</f>
        <v/>
      </c>
      <c r="BC51" s="158" t="str">
        <f ca="1">IF($A51="","",IF(OR(ISTEXT($F51),ISTEXT(#REF!)),IF($F51=Settings!$A$11,INDEX(Settings!$A$6:$D$15,MATCH($F51,Settings!$A$6:$A$15,0),4),0),0))</f>
        <v/>
      </c>
      <c r="BD51" s="158" t="str">
        <f ca="1">IF($A51="","",IF(OR(ISTEXT($F51),ISTEXT(#REF!)),IF($F51=Settings!$A$12,INDEX(Settings!$A$6:$D$15,MATCH($F51,Settings!$A$6:$A$15,0),4),0),0))</f>
        <v/>
      </c>
      <c r="BE51" s="158" t="str">
        <f ca="1">IF($A51="","",IF(OR(ISTEXT($F51),ISTEXT(#REF!)),IF($F51=Settings!$A$13,INDEX(Settings!$A$6:$D$15,MATCH($F51,Settings!$A$6:$A$15,0),4),0),0))</f>
        <v/>
      </c>
      <c r="BF51" s="158" t="str">
        <f ca="1">IF($A51="","",IF(OR(ISTEXT($F51),ISTEXT(#REF!)),IF($F51=Settings!$A$14,INDEX(Settings!$A$6:$D$15,MATCH($F51,Settings!$A$6:$A$15,0),4),0),0))</f>
        <v/>
      </c>
      <c r="BG51" s="159" t="str">
        <f ca="1">IF($A51="","",IF(OR(ISTEXT($F51),ISTEXT(#REF!)),IF($F51=Settings!$A$15,INDEX(Settings!$A$6:$D$15,MATCH($F51,Settings!$A$6:$A$15,0),4),0),0))</f>
        <v/>
      </c>
      <c r="BH51" s="157" t="str">
        <f ca="1">IF($A51="","",IF(OR(ISTEXT($H51),ISTEXT(#REF!)),IF($H51=Settings!$A$6,INDEX(Settings!$A$6:$D$15,MATCH($H51,Settings!$A$6:$A$15,0),4),0),0))</f>
        <v/>
      </c>
      <c r="BI51" s="158" t="str">
        <f ca="1">IF($A51="","",IF(OR(ISTEXT($H51),ISTEXT(#REF!)),IF($H51=Settings!$A$7,INDEX(Settings!$A$6:$D$15,MATCH($H51,Settings!$A$6:$A$15,0),4),0),0))</f>
        <v/>
      </c>
      <c r="BJ51" s="158" t="str">
        <f ca="1">IF($A51="","",IF(OR(ISTEXT($H51),ISTEXT(#REF!)),IF($H51=Settings!$A$8,INDEX(Settings!$A$6:$D$15,MATCH($H51,Settings!$A$6:$A$15,0),4),0),0))</f>
        <v/>
      </c>
      <c r="BK51" s="158" t="str">
        <f ca="1">IF($A51="","",IF(OR(ISTEXT($H51),ISTEXT(#REF!)),IF($H51=Settings!$A$9,INDEX(Settings!$A$6:$D$15,MATCH($H51,Settings!$A$6:$A$15,0),4),0),0))</f>
        <v/>
      </c>
      <c r="BL51" s="158" t="str">
        <f ca="1">IF($A51="","",IF(OR(ISTEXT($H51),ISTEXT(#REF!)),IF($H51=Settings!$A$10,INDEX(Settings!$A$6:$D$15,MATCH($H51,Settings!$A$6:$A$15,0),4),0),0))</f>
        <v/>
      </c>
      <c r="BM51" s="158" t="str">
        <f ca="1">IF($A51="","",IF(OR(ISTEXT($H51),ISTEXT(#REF!)),IF($H51=Settings!$A$11,INDEX(Settings!$A$6:$D$15,MATCH($H51,Settings!$A$6:$A$15,0),4),0),0))</f>
        <v/>
      </c>
      <c r="BN51" s="158" t="str">
        <f ca="1">IF($A51="","",IF(OR(ISTEXT($H51),ISTEXT(#REF!)),IF($H51=Settings!$A$12,INDEX(Settings!$A$6:$D$15,MATCH($H51,Settings!$A$6:$A$15,0),4),0),0))</f>
        <v/>
      </c>
      <c r="BO51" s="158" t="str">
        <f ca="1">IF($A51="","",IF(OR(ISTEXT($H51),ISTEXT(#REF!)),IF($H51=Settings!$A$13,INDEX(Settings!$A$6:$D$15,MATCH($H51,Settings!$A$6:$A$15,0),4),0),0))</f>
        <v/>
      </c>
      <c r="BP51" s="158" t="str">
        <f ca="1">IF($A51="","",IF(OR(ISTEXT($H51),ISTEXT(#REF!)),IF($H51=Settings!$A$14,INDEX(Settings!$A$6:$D$15,MATCH($H51,Settings!$A$6:$A$15,0),4),0),0))</f>
        <v/>
      </c>
      <c r="BQ51" s="159" t="str">
        <f ca="1">IF($A51="","",IF(OR(ISTEXT($H51),ISTEXT(#REF!)),IF($H51=Settings!$A$15,INDEX(Settings!$A$6:$D$15,MATCH($H51,Settings!$A$6:$A$15,0),4),0),0))</f>
        <v/>
      </c>
      <c r="BR51" s="157" t="str">
        <f ca="1">IF($A51="","",IF(OR(ISTEXT($J51),ISTEXT(#REF!)),IF($J51=Settings!$A$6,INDEX(Settings!$A$6:$D$15,MATCH($J51,Settings!$A$6:$A$15,0),4),0),0))</f>
        <v/>
      </c>
      <c r="BS51" s="158" t="str">
        <f ca="1">IF($A51="","",IF(OR(ISTEXT($J51),ISTEXT(#REF!)),IF($J51=Settings!$A$7,INDEX(Settings!$A$6:$D$15,MATCH($J51,Settings!$A$6:$A$15,0),4),0),0))</f>
        <v/>
      </c>
      <c r="BT51" s="158" t="str">
        <f ca="1">IF($A51="","",IF(OR(ISTEXT($J51),ISTEXT(#REF!)),IF($J51=Settings!$A$8,INDEX(Settings!$A$6:$D$15,MATCH($J51,Settings!$A$6:$A$15,0),4),0),0))</f>
        <v/>
      </c>
      <c r="BU51" s="158" t="str">
        <f ca="1">IF($A51="","",IF(OR(ISTEXT($J51),ISTEXT(#REF!)),IF($J51=Settings!$A$9,INDEX(Settings!$A$6:$D$15,MATCH($J51,Settings!$A$6:$A$15,0),4),0),0))</f>
        <v/>
      </c>
      <c r="BV51" s="158" t="str">
        <f ca="1">IF($A51="","",IF(OR(ISTEXT($J51),ISTEXT(#REF!)),IF($J51=Settings!$A$10,INDEX(Settings!$A$6:$D$15,MATCH($J51,Settings!$A$6:$A$15,0),4),0),0))</f>
        <v/>
      </c>
      <c r="BW51" s="158" t="str">
        <f ca="1">IF($A51="","",IF(OR(ISTEXT($J51),ISTEXT(#REF!)),IF($J51=Settings!$A$11,INDEX(Settings!$A$6:$D$15,MATCH($J51,Settings!$A$6:$A$15,0),4),0),0))</f>
        <v/>
      </c>
      <c r="BX51" s="158" t="str">
        <f ca="1">IF($A51="","",IF(OR(ISTEXT($J51),ISTEXT(#REF!)),IF($J51=Settings!$A$12,INDEX(Settings!$A$6:$D$15,MATCH($J51,Settings!$A$6:$A$15,0),4),0),0))</f>
        <v/>
      </c>
      <c r="BY51" s="158" t="str">
        <f ca="1">IF($A51="","",IF(OR(ISTEXT($J51),ISTEXT(#REF!)),IF($J51=Settings!$A$13,INDEX(Settings!$A$6:$D$15,MATCH($J51,Settings!$A$6:$A$15,0),4),0),0))</f>
        <v/>
      </c>
      <c r="BZ51" s="158" t="str">
        <f ca="1">IF($A51="","",IF(OR(ISTEXT($J51),ISTEXT(#REF!)),IF($J51=Settings!$A$14,INDEX(Settings!$A$6:$D$15,MATCH($J51,Settings!$A$6:$A$15,0),4),0),0))</f>
        <v/>
      </c>
      <c r="CA51" s="159" t="str">
        <f ca="1">IF($A51="","",IF(OR(ISTEXT($J51),ISTEXT(#REF!)),IF($J51=Settings!$A$15,INDEX(Settings!$A$6:$D$15,MATCH($J51,Settings!$A$6:$A$15,0),4),0),0))</f>
        <v/>
      </c>
      <c r="CB51" s="157" t="str">
        <f ca="1">IF($A51="","",IF(OR(ISTEXT($L51),ISTEXT(#REF!)),IF($L51=Settings!$A$6,INDEX(Settings!$A$6:$D$15,MATCH($L51,Settings!$A$6:$A$15,0),4),0),0))</f>
        <v/>
      </c>
      <c r="CC51" s="158" t="str">
        <f ca="1">IF($A51="","",IF(OR(ISTEXT($L51),ISTEXT(#REF!)),IF($L51=Settings!$A$7,INDEX(Settings!$A$6:$D$15,MATCH($L51,Settings!$A$6:$A$15,0),4),0),0))</f>
        <v/>
      </c>
      <c r="CD51" s="158" t="str">
        <f ca="1">IF($A51="","",IF(OR(ISTEXT($L51),ISTEXT(#REF!)),IF($L51=Settings!$A$8,INDEX(Settings!$A$6:$D$15,MATCH($L51,Settings!$A$6:$A$15,0),4),0),0))</f>
        <v/>
      </c>
      <c r="CE51" s="158" t="str">
        <f ca="1">IF($A51="","",IF(OR(ISTEXT($L51),ISTEXT(#REF!)),IF($L51=Settings!$A$9,INDEX(Settings!$A$6:$D$15,MATCH($L51,Settings!$A$6:$A$15,0),4),0),0))</f>
        <v/>
      </c>
      <c r="CF51" s="158" t="str">
        <f ca="1">IF($A51="","",IF(OR(ISTEXT($L51),ISTEXT(#REF!)),IF($L51=Settings!$A$10,INDEX(Settings!$A$6:$D$15,MATCH($L51,Settings!$A$6:$A$15,0),4),0),0))</f>
        <v/>
      </c>
      <c r="CG51" s="158" t="str">
        <f ca="1">IF($A51="","",IF(OR(ISTEXT($L51),ISTEXT(#REF!)),IF($L51=Settings!$A$11,INDEX(Settings!$A$6:$D$15,MATCH($L51,Settings!$A$6:$A$15,0),4),0),0))</f>
        <v/>
      </c>
      <c r="CH51" s="158" t="str">
        <f ca="1">IF($A51="","",IF(OR(ISTEXT($L51),ISTEXT(#REF!)),IF($L51=Settings!$A$12,INDEX(Settings!$A$6:$D$15,MATCH($L51,Settings!$A$6:$A$15,0),4),0),0))</f>
        <v/>
      </c>
      <c r="CI51" s="158" t="str">
        <f ca="1">IF($A51="","",IF(OR(ISTEXT($L51),ISTEXT(#REF!)),IF($L51=Settings!$A$13,INDEX(Settings!$A$6:$D$15,MATCH($L51,Settings!$A$6:$A$15,0),4),0),0))</f>
        <v/>
      </c>
      <c r="CJ51" s="158" t="str">
        <f ca="1">IF($A51="","",IF(OR(ISTEXT($L51),ISTEXT(#REF!)),IF($L51=Settings!$A$14,INDEX(Settings!$A$6:$D$15,MATCH($L51,Settings!$A$6:$A$15,0),4),0),0))</f>
        <v/>
      </c>
      <c r="CK51" s="159" t="str">
        <f ca="1">IF($A51="","",IF(OR(ISTEXT($L51),ISTEXT(#REF!)),IF($L51=Settings!$A$15,INDEX(Settings!$A$6:$D$15,MATCH($L51,Settings!$A$6:$A$15,0),4),0),0))</f>
        <v/>
      </c>
      <c r="CL51" s="157" t="str">
        <f ca="1">IF($A51="","",IF(OR(ISTEXT($N51),ISTEXT(#REF!)),IF($N51=Settings!$A$6,INDEX(Settings!$A$6:$D$15,MATCH($N51,Settings!$A$6:$A$15,0),4),0),0))</f>
        <v/>
      </c>
      <c r="CM51" s="158" t="str">
        <f ca="1">IF($A51="","",IF(OR(ISTEXT($N51),ISTEXT(#REF!)),IF($N51=Settings!$A$7,INDEX(Settings!$A$6:$D$15,MATCH($N51,Settings!$A$6:$A$15,0),4),0),0))</f>
        <v/>
      </c>
      <c r="CN51" s="158" t="str">
        <f ca="1">IF($A51="","",IF(OR(ISTEXT($N51),ISTEXT(#REF!)),IF($N51=Settings!$A$8,INDEX(Settings!$A$6:$D$15,MATCH($N51,Settings!$A$6:$A$15,0),4),0),0))</f>
        <v/>
      </c>
      <c r="CO51" s="158" t="str">
        <f ca="1">IF($A51="","",IF(OR(ISTEXT($N51),ISTEXT(#REF!)),IF($N51=Settings!$A$9,INDEX(Settings!$A$6:$D$15,MATCH($N51,Settings!$A$6:$A$15,0),4),0),0))</f>
        <v/>
      </c>
      <c r="CP51" s="158" t="str">
        <f ca="1">IF($A51="","",IF(OR(ISTEXT($N51),ISTEXT(#REF!)),IF($N51=Settings!$A$10,INDEX(Settings!$A$6:$D$15,MATCH($N51,Settings!$A$6:$A$15,0),4),0),0))</f>
        <v/>
      </c>
      <c r="CQ51" s="158" t="str">
        <f ca="1">IF($A51="","",IF(OR(ISTEXT($N51),ISTEXT(#REF!)),IF($N51=Settings!$A$11,INDEX(Settings!$A$6:$D$15,MATCH($N51,Settings!$A$6:$A$15,0),4),0),0))</f>
        <v/>
      </c>
      <c r="CR51" s="158" t="str">
        <f ca="1">IF($A51="","",IF(OR(ISTEXT($N51),ISTEXT(#REF!)),IF($N51=Settings!$A$12,INDEX(Settings!$A$6:$D$15,MATCH($N51,Settings!$A$6:$A$15,0),4),0),0))</f>
        <v/>
      </c>
      <c r="CS51" s="158" t="str">
        <f ca="1">IF($A51="","",IF(OR(ISTEXT($N51),ISTEXT(#REF!)),IF($N51=Settings!$A$13,INDEX(Settings!$A$6:$D$15,MATCH($N51,Settings!$A$6:$A$15,0),4),0),0))</f>
        <v/>
      </c>
      <c r="CT51" s="158" t="str">
        <f ca="1">IF($A51="","",IF(OR(ISTEXT($N51),ISTEXT(#REF!)),IF($N51=Settings!$A$14,INDEX(Settings!$A$6:$D$15,MATCH($N51,Settings!$A$6:$A$15,0),4),0),0))</f>
        <v/>
      </c>
      <c r="CU51" s="158" t="str">
        <f ca="1">IF($A51="","",IF(OR(ISTEXT($N51),ISTEXT(#REF!)),IF($N51=Settings!$A$15,INDEX(Settings!$A$6:$D$15,MATCH($N51,Settings!$A$6:$A$15,0),4),0),0))</f>
        <v/>
      </c>
      <c r="CV51" s="160">
        <f t="shared" si="18"/>
        <v>0</v>
      </c>
      <c r="CW51" s="160">
        <f t="shared" si="17"/>
        <v>0</v>
      </c>
      <c r="CX51" s="161">
        <f ca="1">(($CV51+$CW51)*1440)/60-'Employee Register'!$C51</f>
        <v>0</v>
      </c>
      <c r="CY51" s="162">
        <f ca="1">((($CW51)*1440)/60)*'Employee Register'!$E51</f>
        <v>0</v>
      </c>
      <c r="CZ51" s="163">
        <f ca="1">$CX51*'Employee Register'!$F51</f>
        <v>0</v>
      </c>
      <c r="DA51" s="164">
        <f t="shared" si="3"/>
        <v>0</v>
      </c>
      <c r="DB51" s="157">
        <f t="shared" si="5"/>
        <v>0</v>
      </c>
      <c r="DC51" s="159">
        <f ca="1">$DB51*'Employee Register'!$E51</f>
        <v>0</v>
      </c>
      <c r="DD51" s="157">
        <f t="shared" si="6"/>
        <v>0</v>
      </c>
      <c r="DE51" s="159">
        <f ca="1">$DD51*'Employee Register'!$G51</f>
        <v>0</v>
      </c>
      <c r="DF51" s="157">
        <f t="shared" si="7"/>
        <v>0</v>
      </c>
      <c r="DG51" s="159">
        <f ca="1">$DF51*'Employee Register'!$E51</f>
        <v>0</v>
      </c>
      <c r="DH51" s="157">
        <f t="shared" si="8"/>
        <v>0</v>
      </c>
      <c r="DI51" s="159">
        <f ca="1">$DH51*'Employee Register'!$E51</f>
        <v>0</v>
      </c>
      <c r="DJ51" s="157">
        <f t="shared" si="9"/>
        <v>0</v>
      </c>
      <c r="DK51" s="159">
        <f ca="1">$DJ51*'Employee Register'!$E51</f>
        <v>0</v>
      </c>
      <c r="DL51" s="157">
        <f t="shared" si="10"/>
        <v>0</v>
      </c>
      <c r="DM51" s="159">
        <f ca="1">$DL51*'Employee Register'!$E51</f>
        <v>0</v>
      </c>
      <c r="DN51" s="157">
        <f t="shared" si="11"/>
        <v>0</v>
      </c>
      <c r="DO51" s="159">
        <f ca="1">$DN51*'Employee Register'!$E51</f>
        <v>0</v>
      </c>
      <c r="DP51" s="157">
        <f t="shared" si="12"/>
        <v>0</v>
      </c>
      <c r="DQ51" s="159">
        <f ca="1">$DP51*'Employee Register'!$E51</f>
        <v>0</v>
      </c>
      <c r="DR51" s="157">
        <f t="shared" si="13"/>
        <v>0</v>
      </c>
      <c r="DS51" s="159">
        <f ca="1">$DR51*'Employee Register'!$E51</f>
        <v>0</v>
      </c>
      <c r="DT51" s="157">
        <f t="shared" si="14"/>
        <v>0</v>
      </c>
      <c r="DU51" s="159">
        <f ca="1">$DT51*'Employee Register'!$E51</f>
        <v>0</v>
      </c>
      <c r="DV51" s="165">
        <f ca="1">IF('Employee Register'!$B51=0,0,IF(OR(ISBLANK($B51),ISTEXT($B51)),0,IF(VALUE($B51)&gt;=0,1,0)))</f>
        <v>0</v>
      </c>
      <c r="DW51" s="166">
        <f ca="1">IF('Employee Register'!$B51=0,0,IF(OR(ISBLANK($D51),ISTEXT($D51)),0,IF(VALUE($D51)&gt;=0,1,0)))</f>
        <v>0</v>
      </c>
      <c r="DX51" s="166">
        <f ca="1">IF('Employee Register'!$B51=0,0,IF(OR(ISBLANK($F51),ISTEXT($F51)),0,IF(VALUE($F51)&gt;=0,1,0)))</f>
        <v>0</v>
      </c>
      <c r="DY51" s="166">
        <f ca="1">IF('Employee Register'!$B51=0,0,IF(OR(ISBLANK($H51),ISTEXT($H51)),0,IF(VALUE($H51)&gt;=0,1,0)))</f>
        <v>0</v>
      </c>
      <c r="DZ51" s="166">
        <f ca="1">IF('Employee Register'!$B51=0,0,IF(OR(ISBLANK($J51),ISTEXT($J51)),0,IF(VALUE($J51)&gt;=0,1,0)))</f>
        <v>0</v>
      </c>
      <c r="EA51" s="166">
        <f ca="1">IF('Employee Register'!$B51=0,0,IF(OR(ISBLANK($L51),ISTEXT($L51)),0,IF(VALUE($L51)&gt;=0,1,0)))</f>
        <v>0</v>
      </c>
      <c r="EB51" s="167">
        <f ca="1">IF('Employee Register'!$B51=0,0,IF(OR(ISBLANK($N51),ISTEXT($N51)),0,IF(VALUE($N51)&gt;=0,1,0)))</f>
        <v>0</v>
      </c>
    </row>
    <row r="52" spans="1:132">
      <c r="A52" s="71" t="str">
        <f ca="1">IF('Employee Register'!B52=0,"",'Employee Register'!B52)</f>
        <v/>
      </c>
      <c r="B52" s="48"/>
      <c r="C52" s="49"/>
      <c r="D52" s="48"/>
      <c r="E52" s="49"/>
      <c r="F52" s="48"/>
      <c r="G52" s="49"/>
      <c r="H52" s="48"/>
      <c r="I52" s="49"/>
      <c r="J52" s="48"/>
      <c r="K52" s="49"/>
      <c r="L52" s="107"/>
      <c r="M52" s="108"/>
      <c r="N52" s="107"/>
      <c r="O52" s="109"/>
      <c r="P52" s="100">
        <f t="shared" si="4"/>
        <v>0</v>
      </c>
      <c r="Q52" s="101">
        <f t="shared" si="15"/>
        <v>0</v>
      </c>
      <c r="R52" s="69" t="str">
        <f ca="1">IF(ISBLANK('Employee Register'!$B52),"",INDEX('Employee Register'!$A$6:$D$55,MATCH($A52,'Employee Register'!$B$6:$B$55,0),4))</f>
        <v/>
      </c>
      <c r="AC52" s="66">
        <f ca="1">ROUND(($P52*1440)/60,2)-'Employee Register'!$C52</f>
        <v>0</v>
      </c>
      <c r="AD52" s="157" t="str">
        <f ca="1">IF($A52="","",IF(OR(ISTEXT($B52),ISTEXT(#REF!)),IF($B52=Settings!$A$6,INDEX(Settings!$A$6:$D$15,MATCH($B52,Settings!$A$6:$A$15,0),4),0),0))</f>
        <v/>
      </c>
      <c r="AE52" s="158" t="str">
        <f ca="1">IF($A52="","",IF(OR(ISTEXT($B52),ISTEXT(#REF!)),IF($B52=Settings!$A$7,INDEX(Settings!$A$6:$D$15,MATCH($B52,Settings!$A$6:$A$15,0),4),0),0))</f>
        <v/>
      </c>
      <c r="AF52" s="158" t="str">
        <f ca="1">IF($A52="","",IF(OR(ISTEXT($B52),ISTEXT(#REF!)),IF($B52=Settings!$A$8,INDEX(Settings!$A$6:$D$15,MATCH($B52,Settings!$A$6:$A$15,0),4),0),0))</f>
        <v/>
      </c>
      <c r="AG52" s="158" t="str">
        <f ca="1">IF($A52="","",IF(OR(ISTEXT($B52),ISTEXT(#REF!)),IF($B52=Settings!$A$9,INDEX(Settings!$A$6:$D$15,MATCH($B52,Settings!$A$6:$A$15,0),4),0),0))</f>
        <v/>
      </c>
      <c r="AH52" s="158" t="str">
        <f ca="1">IF($A52="","",IF(OR(ISTEXT($B52),ISTEXT(#REF!)),IF($B52=Settings!$A$10,INDEX(Settings!$A$6:$D$15,MATCH($B52,Settings!$A$6:$A$15,0),4),0),0))</f>
        <v/>
      </c>
      <c r="AI52" s="158" t="str">
        <f ca="1">IF($A52="","",IF(OR(ISTEXT($B52),ISTEXT(#REF!)),IF($B52=Settings!$A$11,INDEX(Settings!$A$6:$D$15,MATCH($B52,Settings!$A$6:$A$15,0),4),0),0))</f>
        <v/>
      </c>
      <c r="AJ52" s="158" t="str">
        <f ca="1">IF($A52="","",IF(OR(ISTEXT($B52),ISTEXT(#REF!)),IF($B52=Settings!$A$12,INDEX(Settings!$A$6:$D$15,MATCH($B52,Settings!$A$6:$A$15,0),4),0),0))</f>
        <v/>
      </c>
      <c r="AK52" s="158" t="str">
        <f ca="1">IF($A52="","",IF(OR(ISTEXT($B52),ISTEXT(#REF!)),IF($B52=Settings!$A$13,INDEX(Settings!$A$6:$D$15,MATCH($B52,Settings!$A$6:$A$15,0),4),0),0))</f>
        <v/>
      </c>
      <c r="AL52" s="158" t="str">
        <f ca="1">IF($A52="","",IF(OR(ISTEXT($B52),ISTEXT(#REF!)),IF($B52=Settings!$A$14,INDEX(Settings!$A$6:$D$15,MATCH($B52,Settings!$A$6:$A$15,0),4),0),0))</f>
        <v/>
      </c>
      <c r="AM52" s="159" t="str">
        <f ca="1">IF($A52="","",IF(OR(ISTEXT($B52),ISTEXT(#REF!)),IF($B52=Settings!$A$15,INDEX(Settings!$A$6:$D$15,MATCH($B52,Settings!$A$6:$A$15,0),4),0),0))</f>
        <v/>
      </c>
      <c r="AN52" s="157" t="str">
        <f ca="1">IF($A52="","",IF(OR(ISTEXT($D52),ISTEXT(#REF!)),IF($D52=Settings!$A$6,INDEX(Settings!$A$6:$D$15,MATCH($D52,Settings!$A$6:$A$15,0),4),0),0))</f>
        <v/>
      </c>
      <c r="AO52" s="158" t="str">
        <f ca="1">IF($A52="","",IF(OR(ISTEXT($D52),ISTEXT(#REF!)),IF($D52=Settings!$A$7,INDEX(Settings!$A$6:$D$15,MATCH($D52,Settings!$A$6:$A$15,0),4),0),0))</f>
        <v/>
      </c>
      <c r="AP52" s="158" t="str">
        <f ca="1">IF($A52="","",IF(OR(ISTEXT($D52),ISTEXT(#REF!)),IF($D52=Settings!$A$8,INDEX(Settings!$A$6:$D$15,MATCH($D52,Settings!$A$6:$A$15,0),4),0),0))</f>
        <v/>
      </c>
      <c r="AQ52" s="158" t="str">
        <f ca="1">IF($A52="","",IF(OR(ISTEXT($D52),ISTEXT(#REF!)),IF($D52=Settings!$A$9,INDEX(Settings!$A$6:$D$15,MATCH($D52,Settings!$A$6:$A$15,0),4),0),0))</f>
        <v/>
      </c>
      <c r="AR52" s="158" t="str">
        <f ca="1">IF($A52="","",IF(OR(ISTEXT($D52),ISTEXT(#REF!)),IF($D52=Settings!$A$10,INDEX(Settings!$A$6:$D$15,MATCH($D52,Settings!$A$6:$A$15,0),4),0),0))</f>
        <v/>
      </c>
      <c r="AS52" s="158" t="str">
        <f ca="1">IF($A52="","",IF(OR(ISTEXT($D52),ISTEXT(#REF!)),IF($D52=Settings!$A$11,INDEX(Settings!$A$6:$D$15,MATCH($D52,Settings!$A$6:$A$15,0),4),0),0))</f>
        <v/>
      </c>
      <c r="AT52" s="158" t="str">
        <f ca="1">IF($A52="","",IF(OR(ISTEXT($D52),ISTEXT(#REF!)),IF($D52=Settings!$A$12,INDEX(Settings!$A$6:$D$15,MATCH($D52,Settings!$A$6:$A$15,0),4),0),0))</f>
        <v/>
      </c>
      <c r="AU52" s="158" t="str">
        <f ca="1">IF($A52="","",IF(OR(ISTEXT($D52),ISTEXT(#REF!)),IF($D52=Settings!$A$13,INDEX(Settings!$A$6:$D$15,MATCH($D52,Settings!$A$6:$A$15,0),4),0),0))</f>
        <v/>
      </c>
      <c r="AV52" s="158" t="str">
        <f ca="1">IF($A52="","",IF(OR(ISTEXT($D52),ISTEXT(#REF!)),IF($D52=Settings!$A$14,INDEX(Settings!$A$6:$D$15,MATCH($D52,Settings!$A$6:$A$15,0),4),0),0))</f>
        <v/>
      </c>
      <c r="AW52" s="159" t="str">
        <f ca="1">IF($A52="","",IF(OR(ISTEXT($D52),ISTEXT(#REF!)),IF($D52=Settings!$A$15,INDEX(Settings!$A$6:$D$15,MATCH($D52,Settings!$A$6:$A$15,0),4),0),0))</f>
        <v/>
      </c>
      <c r="AX52" s="157" t="str">
        <f ca="1">IF($A52="","",IF(OR(ISTEXT($F52),ISTEXT(#REF!)),IF($F52=Settings!$A$6,INDEX(Settings!$A$6:$D$15,MATCH($F52,Settings!$A$6:$A$15,0),4),0),0))</f>
        <v/>
      </c>
      <c r="AY52" s="158" t="str">
        <f ca="1">IF($A52="","",IF(OR(ISTEXT($F52),ISTEXT(#REF!)),IF($F52=Settings!$A$7,INDEX(Settings!$A$6:$D$15,MATCH($F52,Settings!$A$6:$A$15,0),4),0),0))</f>
        <v/>
      </c>
      <c r="AZ52" s="158" t="str">
        <f ca="1">IF($A52="","",IF(OR(ISTEXT($F52),ISTEXT(#REF!)),IF($F52=Settings!$A$8,INDEX(Settings!$A$6:$D$15,MATCH($F52,Settings!$A$6:$A$15,0),4),0),0))</f>
        <v/>
      </c>
      <c r="BA52" s="158" t="str">
        <f ca="1">IF($A52="","",IF(OR(ISTEXT($F52),ISTEXT(#REF!)),IF($F52=Settings!$A$9,INDEX(Settings!$A$6:$D$15,MATCH($F52,Settings!$A$6:$A$15,0),4),0),0))</f>
        <v/>
      </c>
      <c r="BB52" s="158" t="str">
        <f ca="1">IF($A52="","",IF(OR(ISTEXT($F52),ISTEXT(#REF!)),IF($F52=Settings!$A$10,INDEX(Settings!$A$6:$D$15,MATCH($F52,Settings!$A$6:$A$15,0),4),0),0))</f>
        <v/>
      </c>
      <c r="BC52" s="158" t="str">
        <f ca="1">IF($A52="","",IF(OR(ISTEXT($F52),ISTEXT(#REF!)),IF($F52=Settings!$A$11,INDEX(Settings!$A$6:$D$15,MATCH($F52,Settings!$A$6:$A$15,0),4),0),0))</f>
        <v/>
      </c>
      <c r="BD52" s="158" t="str">
        <f ca="1">IF($A52="","",IF(OR(ISTEXT($F52),ISTEXT(#REF!)),IF($F52=Settings!$A$12,INDEX(Settings!$A$6:$D$15,MATCH($F52,Settings!$A$6:$A$15,0),4),0),0))</f>
        <v/>
      </c>
      <c r="BE52" s="158" t="str">
        <f ca="1">IF($A52="","",IF(OR(ISTEXT($F52),ISTEXT(#REF!)),IF($F52=Settings!$A$13,INDEX(Settings!$A$6:$D$15,MATCH($F52,Settings!$A$6:$A$15,0),4),0),0))</f>
        <v/>
      </c>
      <c r="BF52" s="158" t="str">
        <f ca="1">IF($A52="","",IF(OR(ISTEXT($F52),ISTEXT(#REF!)),IF($F52=Settings!$A$14,INDEX(Settings!$A$6:$D$15,MATCH($F52,Settings!$A$6:$A$15,0),4),0),0))</f>
        <v/>
      </c>
      <c r="BG52" s="159" t="str">
        <f ca="1">IF($A52="","",IF(OR(ISTEXT($F52),ISTEXT(#REF!)),IF($F52=Settings!$A$15,INDEX(Settings!$A$6:$D$15,MATCH($F52,Settings!$A$6:$A$15,0),4),0),0))</f>
        <v/>
      </c>
      <c r="BH52" s="157" t="str">
        <f ca="1">IF($A52="","",IF(OR(ISTEXT($H52),ISTEXT(#REF!)),IF($H52=Settings!$A$6,INDEX(Settings!$A$6:$D$15,MATCH($H52,Settings!$A$6:$A$15,0),4),0),0))</f>
        <v/>
      </c>
      <c r="BI52" s="158" t="str">
        <f ca="1">IF($A52="","",IF(OR(ISTEXT($H52),ISTEXT(#REF!)),IF($H52=Settings!$A$7,INDEX(Settings!$A$6:$D$15,MATCH($H52,Settings!$A$6:$A$15,0),4),0),0))</f>
        <v/>
      </c>
      <c r="BJ52" s="158" t="str">
        <f ca="1">IF($A52="","",IF(OR(ISTEXT($H52),ISTEXT(#REF!)),IF($H52=Settings!$A$8,INDEX(Settings!$A$6:$D$15,MATCH($H52,Settings!$A$6:$A$15,0),4),0),0))</f>
        <v/>
      </c>
      <c r="BK52" s="158" t="str">
        <f ca="1">IF($A52="","",IF(OR(ISTEXT($H52),ISTEXT(#REF!)),IF($H52=Settings!$A$9,INDEX(Settings!$A$6:$D$15,MATCH($H52,Settings!$A$6:$A$15,0),4),0),0))</f>
        <v/>
      </c>
      <c r="BL52" s="158" t="str">
        <f ca="1">IF($A52="","",IF(OR(ISTEXT($H52),ISTEXT(#REF!)),IF($H52=Settings!$A$10,INDEX(Settings!$A$6:$D$15,MATCH($H52,Settings!$A$6:$A$15,0),4),0),0))</f>
        <v/>
      </c>
      <c r="BM52" s="158" t="str">
        <f ca="1">IF($A52="","",IF(OR(ISTEXT($H52),ISTEXT(#REF!)),IF($H52=Settings!$A$11,INDEX(Settings!$A$6:$D$15,MATCH($H52,Settings!$A$6:$A$15,0),4),0),0))</f>
        <v/>
      </c>
      <c r="BN52" s="158" t="str">
        <f ca="1">IF($A52="","",IF(OR(ISTEXT($H52),ISTEXT(#REF!)),IF($H52=Settings!$A$12,INDEX(Settings!$A$6:$D$15,MATCH($H52,Settings!$A$6:$A$15,0),4),0),0))</f>
        <v/>
      </c>
      <c r="BO52" s="158" t="str">
        <f ca="1">IF($A52="","",IF(OR(ISTEXT($H52),ISTEXT(#REF!)),IF($H52=Settings!$A$13,INDEX(Settings!$A$6:$D$15,MATCH($H52,Settings!$A$6:$A$15,0),4),0),0))</f>
        <v/>
      </c>
      <c r="BP52" s="158" t="str">
        <f ca="1">IF($A52="","",IF(OR(ISTEXT($H52),ISTEXT(#REF!)),IF($H52=Settings!$A$14,INDEX(Settings!$A$6:$D$15,MATCH($H52,Settings!$A$6:$A$15,0),4),0),0))</f>
        <v/>
      </c>
      <c r="BQ52" s="159" t="str">
        <f ca="1">IF($A52="","",IF(OR(ISTEXT($H52),ISTEXT(#REF!)),IF($H52=Settings!$A$15,INDEX(Settings!$A$6:$D$15,MATCH($H52,Settings!$A$6:$A$15,0),4),0),0))</f>
        <v/>
      </c>
      <c r="BR52" s="157" t="str">
        <f ca="1">IF($A52="","",IF(OR(ISTEXT($J52),ISTEXT(#REF!)),IF($J52=Settings!$A$6,INDEX(Settings!$A$6:$D$15,MATCH($J52,Settings!$A$6:$A$15,0),4),0),0))</f>
        <v/>
      </c>
      <c r="BS52" s="158" t="str">
        <f ca="1">IF($A52="","",IF(OR(ISTEXT($J52),ISTEXT(#REF!)),IF($J52=Settings!$A$7,INDEX(Settings!$A$6:$D$15,MATCH($J52,Settings!$A$6:$A$15,0),4),0),0))</f>
        <v/>
      </c>
      <c r="BT52" s="158" t="str">
        <f ca="1">IF($A52="","",IF(OR(ISTEXT($J52),ISTEXT(#REF!)),IF($J52=Settings!$A$8,INDEX(Settings!$A$6:$D$15,MATCH($J52,Settings!$A$6:$A$15,0),4),0),0))</f>
        <v/>
      </c>
      <c r="BU52" s="158" t="str">
        <f ca="1">IF($A52="","",IF(OR(ISTEXT($J52),ISTEXT(#REF!)),IF($J52=Settings!$A$9,INDEX(Settings!$A$6:$D$15,MATCH($J52,Settings!$A$6:$A$15,0),4),0),0))</f>
        <v/>
      </c>
      <c r="BV52" s="158" t="str">
        <f ca="1">IF($A52="","",IF(OR(ISTEXT($J52),ISTEXT(#REF!)),IF($J52=Settings!$A$10,INDEX(Settings!$A$6:$D$15,MATCH($J52,Settings!$A$6:$A$15,0),4),0),0))</f>
        <v/>
      </c>
      <c r="BW52" s="158" t="str">
        <f ca="1">IF($A52="","",IF(OR(ISTEXT($J52),ISTEXT(#REF!)),IF($J52=Settings!$A$11,INDEX(Settings!$A$6:$D$15,MATCH($J52,Settings!$A$6:$A$15,0),4),0),0))</f>
        <v/>
      </c>
      <c r="BX52" s="158" t="str">
        <f ca="1">IF($A52="","",IF(OR(ISTEXT($J52),ISTEXT(#REF!)),IF($J52=Settings!$A$12,INDEX(Settings!$A$6:$D$15,MATCH($J52,Settings!$A$6:$A$15,0),4),0),0))</f>
        <v/>
      </c>
      <c r="BY52" s="158" t="str">
        <f ca="1">IF($A52="","",IF(OR(ISTEXT($J52),ISTEXT(#REF!)),IF($J52=Settings!$A$13,INDEX(Settings!$A$6:$D$15,MATCH($J52,Settings!$A$6:$A$15,0),4),0),0))</f>
        <v/>
      </c>
      <c r="BZ52" s="158" t="str">
        <f ca="1">IF($A52="","",IF(OR(ISTEXT($J52),ISTEXT(#REF!)),IF($J52=Settings!$A$14,INDEX(Settings!$A$6:$D$15,MATCH($J52,Settings!$A$6:$A$15,0),4),0),0))</f>
        <v/>
      </c>
      <c r="CA52" s="159" t="str">
        <f ca="1">IF($A52="","",IF(OR(ISTEXT($J52),ISTEXT(#REF!)),IF($J52=Settings!$A$15,INDEX(Settings!$A$6:$D$15,MATCH($J52,Settings!$A$6:$A$15,0),4),0),0))</f>
        <v/>
      </c>
      <c r="CB52" s="157" t="str">
        <f ca="1">IF($A52="","",IF(OR(ISTEXT($L52),ISTEXT(#REF!)),IF($L52=Settings!$A$6,INDEX(Settings!$A$6:$D$15,MATCH($L52,Settings!$A$6:$A$15,0),4),0),0))</f>
        <v/>
      </c>
      <c r="CC52" s="158" t="str">
        <f ca="1">IF($A52="","",IF(OR(ISTEXT($L52),ISTEXT(#REF!)),IF($L52=Settings!$A$7,INDEX(Settings!$A$6:$D$15,MATCH($L52,Settings!$A$6:$A$15,0),4),0),0))</f>
        <v/>
      </c>
      <c r="CD52" s="158" t="str">
        <f ca="1">IF($A52="","",IF(OR(ISTEXT($L52),ISTEXT(#REF!)),IF($L52=Settings!$A$8,INDEX(Settings!$A$6:$D$15,MATCH($L52,Settings!$A$6:$A$15,0),4),0),0))</f>
        <v/>
      </c>
      <c r="CE52" s="158" t="str">
        <f ca="1">IF($A52="","",IF(OR(ISTEXT($L52),ISTEXT(#REF!)),IF($L52=Settings!$A$9,INDEX(Settings!$A$6:$D$15,MATCH($L52,Settings!$A$6:$A$15,0),4),0),0))</f>
        <v/>
      </c>
      <c r="CF52" s="158" t="str">
        <f ca="1">IF($A52="","",IF(OR(ISTEXT($L52),ISTEXT(#REF!)),IF($L52=Settings!$A$10,INDEX(Settings!$A$6:$D$15,MATCH($L52,Settings!$A$6:$A$15,0),4),0),0))</f>
        <v/>
      </c>
      <c r="CG52" s="158" t="str">
        <f ca="1">IF($A52="","",IF(OR(ISTEXT($L52),ISTEXT(#REF!)),IF($L52=Settings!$A$11,INDEX(Settings!$A$6:$D$15,MATCH($L52,Settings!$A$6:$A$15,0),4),0),0))</f>
        <v/>
      </c>
      <c r="CH52" s="158" t="str">
        <f ca="1">IF($A52="","",IF(OR(ISTEXT($L52),ISTEXT(#REF!)),IF($L52=Settings!$A$12,INDEX(Settings!$A$6:$D$15,MATCH($L52,Settings!$A$6:$A$15,0),4),0),0))</f>
        <v/>
      </c>
      <c r="CI52" s="158" t="str">
        <f ca="1">IF($A52="","",IF(OR(ISTEXT($L52),ISTEXT(#REF!)),IF($L52=Settings!$A$13,INDEX(Settings!$A$6:$D$15,MATCH($L52,Settings!$A$6:$A$15,0),4),0),0))</f>
        <v/>
      </c>
      <c r="CJ52" s="158" t="str">
        <f ca="1">IF($A52="","",IF(OR(ISTEXT($L52),ISTEXT(#REF!)),IF($L52=Settings!$A$14,INDEX(Settings!$A$6:$D$15,MATCH($L52,Settings!$A$6:$A$15,0),4),0),0))</f>
        <v/>
      </c>
      <c r="CK52" s="159" t="str">
        <f ca="1">IF($A52="","",IF(OR(ISTEXT($L52),ISTEXT(#REF!)),IF($L52=Settings!$A$15,INDEX(Settings!$A$6:$D$15,MATCH($L52,Settings!$A$6:$A$15,0),4),0),0))</f>
        <v/>
      </c>
      <c r="CL52" s="157" t="str">
        <f ca="1">IF($A52="","",IF(OR(ISTEXT($N52),ISTEXT(#REF!)),IF($N52=Settings!$A$6,INDEX(Settings!$A$6:$D$15,MATCH($N52,Settings!$A$6:$A$15,0),4),0),0))</f>
        <v/>
      </c>
      <c r="CM52" s="158" t="str">
        <f ca="1">IF($A52="","",IF(OR(ISTEXT($N52),ISTEXT(#REF!)),IF($N52=Settings!$A$7,INDEX(Settings!$A$6:$D$15,MATCH($N52,Settings!$A$6:$A$15,0),4),0),0))</f>
        <v/>
      </c>
      <c r="CN52" s="158" t="str">
        <f ca="1">IF($A52="","",IF(OR(ISTEXT($N52),ISTEXT(#REF!)),IF($N52=Settings!$A$8,INDEX(Settings!$A$6:$D$15,MATCH($N52,Settings!$A$6:$A$15,0),4),0),0))</f>
        <v/>
      </c>
      <c r="CO52" s="158" t="str">
        <f ca="1">IF($A52="","",IF(OR(ISTEXT($N52),ISTEXT(#REF!)),IF($N52=Settings!$A$9,INDEX(Settings!$A$6:$D$15,MATCH($N52,Settings!$A$6:$A$15,0),4),0),0))</f>
        <v/>
      </c>
      <c r="CP52" s="158" t="str">
        <f ca="1">IF($A52="","",IF(OR(ISTEXT($N52),ISTEXT(#REF!)),IF($N52=Settings!$A$10,INDEX(Settings!$A$6:$D$15,MATCH($N52,Settings!$A$6:$A$15,0),4),0),0))</f>
        <v/>
      </c>
      <c r="CQ52" s="158" t="str">
        <f ca="1">IF($A52="","",IF(OR(ISTEXT($N52),ISTEXT(#REF!)),IF($N52=Settings!$A$11,INDEX(Settings!$A$6:$D$15,MATCH($N52,Settings!$A$6:$A$15,0),4),0),0))</f>
        <v/>
      </c>
      <c r="CR52" s="158" t="str">
        <f ca="1">IF($A52="","",IF(OR(ISTEXT($N52),ISTEXT(#REF!)),IF($N52=Settings!$A$12,INDEX(Settings!$A$6:$D$15,MATCH($N52,Settings!$A$6:$A$15,0),4),0),0))</f>
        <v/>
      </c>
      <c r="CS52" s="158" t="str">
        <f ca="1">IF($A52="","",IF(OR(ISTEXT($N52),ISTEXT(#REF!)),IF($N52=Settings!$A$13,INDEX(Settings!$A$6:$D$15,MATCH($N52,Settings!$A$6:$A$15,0),4),0),0))</f>
        <v/>
      </c>
      <c r="CT52" s="158" t="str">
        <f ca="1">IF($A52="","",IF(OR(ISTEXT($N52),ISTEXT(#REF!)),IF($N52=Settings!$A$14,INDEX(Settings!$A$6:$D$15,MATCH($N52,Settings!$A$6:$A$15,0),4),0),0))</f>
        <v/>
      </c>
      <c r="CU52" s="158" t="str">
        <f ca="1">IF($A52="","",IF(OR(ISTEXT($N52),ISTEXT(#REF!)),IF($N52=Settings!$A$15,INDEX(Settings!$A$6:$D$15,MATCH($N52,Settings!$A$6:$A$15,0),4),0),0))</f>
        <v/>
      </c>
      <c r="CV52" s="160">
        <f t="shared" si="18"/>
        <v>0</v>
      </c>
      <c r="CW52" s="160">
        <f t="shared" si="17"/>
        <v>0</v>
      </c>
      <c r="CX52" s="161">
        <f ca="1">(($CV52+$CW52)*1440)/60-'Employee Register'!$C52</f>
        <v>0</v>
      </c>
      <c r="CY52" s="162">
        <f ca="1">((($CW52)*1440)/60)*'Employee Register'!$E52</f>
        <v>0</v>
      </c>
      <c r="CZ52" s="163">
        <f ca="1">$CX52*'Employee Register'!$F52</f>
        <v>0</v>
      </c>
      <c r="DA52" s="164">
        <f t="shared" si="3"/>
        <v>0</v>
      </c>
      <c r="DB52" s="157">
        <f t="shared" si="5"/>
        <v>0</v>
      </c>
      <c r="DC52" s="159">
        <f ca="1">$DB52*'Employee Register'!$E52</f>
        <v>0</v>
      </c>
      <c r="DD52" s="157">
        <f t="shared" si="6"/>
        <v>0</v>
      </c>
      <c r="DE52" s="159">
        <f ca="1">$DD52*'Employee Register'!$G52</f>
        <v>0</v>
      </c>
      <c r="DF52" s="157">
        <f t="shared" si="7"/>
        <v>0</v>
      </c>
      <c r="DG52" s="159">
        <f ca="1">$DF52*'Employee Register'!$E52</f>
        <v>0</v>
      </c>
      <c r="DH52" s="157">
        <f t="shared" si="8"/>
        <v>0</v>
      </c>
      <c r="DI52" s="159">
        <f ca="1">$DH52*'Employee Register'!$E52</f>
        <v>0</v>
      </c>
      <c r="DJ52" s="157">
        <f t="shared" si="9"/>
        <v>0</v>
      </c>
      <c r="DK52" s="159">
        <f ca="1">$DJ52*'Employee Register'!$E52</f>
        <v>0</v>
      </c>
      <c r="DL52" s="157">
        <f t="shared" si="10"/>
        <v>0</v>
      </c>
      <c r="DM52" s="159">
        <f ca="1">$DL52*'Employee Register'!$E52</f>
        <v>0</v>
      </c>
      <c r="DN52" s="157">
        <f t="shared" si="11"/>
        <v>0</v>
      </c>
      <c r="DO52" s="159">
        <f ca="1">$DN52*'Employee Register'!$E52</f>
        <v>0</v>
      </c>
      <c r="DP52" s="157">
        <f t="shared" si="12"/>
        <v>0</v>
      </c>
      <c r="DQ52" s="159">
        <f ca="1">$DP52*'Employee Register'!$E52</f>
        <v>0</v>
      </c>
      <c r="DR52" s="157">
        <f t="shared" si="13"/>
        <v>0</v>
      </c>
      <c r="DS52" s="159">
        <f ca="1">$DR52*'Employee Register'!$E52</f>
        <v>0</v>
      </c>
      <c r="DT52" s="157">
        <f t="shared" si="14"/>
        <v>0</v>
      </c>
      <c r="DU52" s="159">
        <f ca="1">$DT52*'Employee Register'!$E52</f>
        <v>0</v>
      </c>
      <c r="DV52" s="165">
        <f ca="1">IF('Employee Register'!$B52=0,0,IF(OR(ISBLANK($B52),ISTEXT($B52)),0,IF(VALUE($B52)&gt;=0,1,0)))</f>
        <v>0</v>
      </c>
      <c r="DW52" s="166">
        <f ca="1">IF('Employee Register'!$B52=0,0,IF(OR(ISBLANK($D52),ISTEXT($D52)),0,IF(VALUE($D52)&gt;=0,1,0)))</f>
        <v>0</v>
      </c>
      <c r="DX52" s="166">
        <f ca="1">IF('Employee Register'!$B52=0,0,IF(OR(ISBLANK($F52),ISTEXT($F52)),0,IF(VALUE($F52)&gt;=0,1,0)))</f>
        <v>0</v>
      </c>
      <c r="DY52" s="166">
        <f ca="1">IF('Employee Register'!$B52=0,0,IF(OR(ISBLANK($H52),ISTEXT($H52)),0,IF(VALUE($H52)&gt;=0,1,0)))</f>
        <v>0</v>
      </c>
      <c r="DZ52" s="166">
        <f ca="1">IF('Employee Register'!$B52=0,0,IF(OR(ISBLANK($J52),ISTEXT($J52)),0,IF(VALUE($J52)&gt;=0,1,0)))</f>
        <v>0</v>
      </c>
      <c r="EA52" s="166">
        <f ca="1">IF('Employee Register'!$B52=0,0,IF(OR(ISBLANK($L52),ISTEXT($L52)),0,IF(VALUE($L52)&gt;=0,1,0)))</f>
        <v>0</v>
      </c>
      <c r="EB52" s="167">
        <f ca="1">IF('Employee Register'!$B52=0,0,IF(OR(ISBLANK($N52),ISTEXT($N52)),0,IF(VALUE($N52)&gt;=0,1,0)))</f>
        <v>0</v>
      </c>
    </row>
    <row r="53" spans="1:132">
      <c r="A53" s="71" t="str">
        <f ca="1">IF('Employee Register'!B53=0,"",'Employee Register'!B53)</f>
        <v/>
      </c>
      <c r="B53" s="48"/>
      <c r="C53" s="49"/>
      <c r="D53" s="48"/>
      <c r="E53" s="49"/>
      <c r="F53" s="48"/>
      <c r="G53" s="49"/>
      <c r="H53" s="48"/>
      <c r="I53" s="49"/>
      <c r="J53" s="48"/>
      <c r="K53" s="49"/>
      <c r="L53" s="107"/>
      <c r="M53" s="108"/>
      <c r="N53" s="107"/>
      <c r="O53" s="109"/>
      <c r="P53" s="100">
        <f t="shared" si="4"/>
        <v>0</v>
      </c>
      <c r="Q53" s="101">
        <f t="shared" si="15"/>
        <v>0</v>
      </c>
      <c r="R53" s="69" t="str">
        <f ca="1">IF(ISBLANK('Employee Register'!$B53),"",INDEX('Employee Register'!$A$6:$D$55,MATCH($A53,'Employee Register'!$B$6:$B$55,0),4))</f>
        <v/>
      </c>
      <c r="AC53" s="66">
        <f ca="1">ROUND(($P53*1440)/60,2)-'Employee Register'!$C53</f>
        <v>0</v>
      </c>
      <c r="AD53" s="157" t="str">
        <f ca="1">IF($A53="","",IF(OR(ISTEXT($B53),ISTEXT(#REF!)),IF($B53=Settings!$A$6,INDEX(Settings!$A$6:$D$15,MATCH($B53,Settings!$A$6:$A$15,0),4),0),0))</f>
        <v/>
      </c>
      <c r="AE53" s="158" t="str">
        <f ca="1">IF($A53="","",IF(OR(ISTEXT($B53),ISTEXT(#REF!)),IF($B53=Settings!$A$7,INDEX(Settings!$A$6:$D$15,MATCH($B53,Settings!$A$6:$A$15,0),4),0),0))</f>
        <v/>
      </c>
      <c r="AF53" s="158" t="str">
        <f ca="1">IF($A53="","",IF(OR(ISTEXT($B53),ISTEXT(#REF!)),IF($B53=Settings!$A$8,INDEX(Settings!$A$6:$D$15,MATCH($B53,Settings!$A$6:$A$15,0),4),0),0))</f>
        <v/>
      </c>
      <c r="AG53" s="158" t="str">
        <f ca="1">IF($A53="","",IF(OR(ISTEXT($B53),ISTEXT(#REF!)),IF($B53=Settings!$A$9,INDEX(Settings!$A$6:$D$15,MATCH($B53,Settings!$A$6:$A$15,0),4),0),0))</f>
        <v/>
      </c>
      <c r="AH53" s="158" t="str">
        <f ca="1">IF($A53="","",IF(OR(ISTEXT($B53),ISTEXT(#REF!)),IF($B53=Settings!$A$10,INDEX(Settings!$A$6:$D$15,MATCH($B53,Settings!$A$6:$A$15,0),4),0),0))</f>
        <v/>
      </c>
      <c r="AI53" s="158" t="str">
        <f ca="1">IF($A53="","",IF(OR(ISTEXT($B53),ISTEXT(#REF!)),IF($B53=Settings!$A$11,INDEX(Settings!$A$6:$D$15,MATCH($B53,Settings!$A$6:$A$15,0),4),0),0))</f>
        <v/>
      </c>
      <c r="AJ53" s="158" t="str">
        <f ca="1">IF($A53="","",IF(OR(ISTEXT($B53),ISTEXT(#REF!)),IF($B53=Settings!$A$12,INDEX(Settings!$A$6:$D$15,MATCH($B53,Settings!$A$6:$A$15,0),4),0),0))</f>
        <v/>
      </c>
      <c r="AK53" s="158" t="str">
        <f ca="1">IF($A53="","",IF(OR(ISTEXT($B53),ISTEXT(#REF!)),IF($B53=Settings!$A$13,INDEX(Settings!$A$6:$D$15,MATCH($B53,Settings!$A$6:$A$15,0),4),0),0))</f>
        <v/>
      </c>
      <c r="AL53" s="158" t="str">
        <f ca="1">IF($A53="","",IF(OR(ISTEXT($B53),ISTEXT(#REF!)),IF($B53=Settings!$A$14,INDEX(Settings!$A$6:$D$15,MATCH($B53,Settings!$A$6:$A$15,0),4),0),0))</f>
        <v/>
      </c>
      <c r="AM53" s="159" t="str">
        <f ca="1">IF($A53="","",IF(OR(ISTEXT($B53),ISTEXT(#REF!)),IF($B53=Settings!$A$15,INDEX(Settings!$A$6:$D$15,MATCH($B53,Settings!$A$6:$A$15,0),4),0),0))</f>
        <v/>
      </c>
      <c r="AN53" s="157" t="str">
        <f ca="1">IF($A53="","",IF(OR(ISTEXT($D53),ISTEXT(#REF!)),IF($D53=Settings!$A$6,INDEX(Settings!$A$6:$D$15,MATCH($D53,Settings!$A$6:$A$15,0),4),0),0))</f>
        <v/>
      </c>
      <c r="AO53" s="158" t="str">
        <f ca="1">IF($A53="","",IF(OR(ISTEXT($D53),ISTEXT(#REF!)),IF($D53=Settings!$A$7,INDEX(Settings!$A$6:$D$15,MATCH($D53,Settings!$A$6:$A$15,0),4),0),0))</f>
        <v/>
      </c>
      <c r="AP53" s="158" t="str">
        <f ca="1">IF($A53="","",IF(OR(ISTEXT($D53),ISTEXT(#REF!)),IF($D53=Settings!$A$8,INDEX(Settings!$A$6:$D$15,MATCH($D53,Settings!$A$6:$A$15,0),4),0),0))</f>
        <v/>
      </c>
      <c r="AQ53" s="158" t="str">
        <f ca="1">IF($A53="","",IF(OR(ISTEXT($D53),ISTEXT(#REF!)),IF($D53=Settings!$A$9,INDEX(Settings!$A$6:$D$15,MATCH($D53,Settings!$A$6:$A$15,0),4),0),0))</f>
        <v/>
      </c>
      <c r="AR53" s="158" t="str">
        <f ca="1">IF($A53="","",IF(OR(ISTEXT($D53),ISTEXT(#REF!)),IF($D53=Settings!$A$10,INDEX(Settings!$A$6:$D$15,MATCH($D53,Settings!$A$6:$A$15,0),4),0),0))</f>
        <v/>
      </c>
      <c r="AS53" s="158" t="str">
        <f ca="1">IF($A53="","",IF(OR(ISTEXT($D53),ISTEXT(#REF!)),IF($D53=Settings!$A$11,INDEX(Settings!$A$6:$D$15,MATCH($D53,Settings!$A$6:$A$15,0),4),0),0))</f>
        <v/>
      </c>
      <c r="AT53" s="158" t="str">
        <f ca="1">IF($A53="","",IF(OR(ISTEXT($D53),ISTEXT(#REF!)),IF($D53=Settings!$A$12,INDEX(Settings!$A$6:$D$15,MATCH($D53,Settings!$A$6:$A$15,0),4),0),0))</f>
        <v/>
      </c>
      <c r="AU53" s="158" t="str">
        <f ca="1">IF($A53="","",IF(OR(ISTEXT($D53),ISTEXT(#REF!)),IF($D53=Settings!$A$13,INDEX(Settings!$A$6:$D$15,MATCH($D53,Settings!$A$6:$A$15,0),4),0),0))</f>
        <v/>
      </c>
      <c r="AV53" s="158" t="str">
        <f ca="1">IF($A53="","",IF(OR(ISTEXT($D53),ISTEXT(#REF!)),IF($D53=Settings!$A$14,INDEX(Settings!$A$6:$D$15,MATCH($D53,Settings!$A$6:$A$15,0),4),0),0))</f>
        <v/>
      </c>
      <c r="AW53" s="159" t="str">
        <f ca="1">IF($A53="","",IF(OR(ISTEXT($D53),ISTEXT(#REF!)),IF($D53=Settings!$A$15,INDEX(Settings!$A$6:$D$15,MATCH($D53,Settings!$A$6:$A$15,0),4),0),0))</f>
        <v/>
      </c>
      <c r="AX53" s="157" t="str">
        <f ca="1">IF($A53="","",IF(OR(ISTEXT($F53),ISTEXT(#REF!)),IF($F53=Settings!$A$6,INDEX(Settings!$A$6:$D$15,MATCH($F53,Settings!$A$6:$A$15,0),4),0),0))</f>
        <v/>
      </c>
      <c r="AY53" s="158" t="str">
        <f ca="1">IF($A53="","",IF(OR(ISTEXT($F53),ISTEXT(#REF!)),IF($F53=Settings!$A$7,INDEX(Settings!$A$6:$D$15,MATCH($F53,Settings!$A$6:$A$15,0),4),0),0))</f>
        <v/>
      </c>
      <c r="AZ53" s="158" t="str">
        <f ca="1">IF($A53="","",IF(OR(ISTEXT($F53),ISTEXT(#REF!)),IF($F53=Settings!$A$8,INDEX(Settings!$A$6:$D$15,MATCH($F53,Settings!$A$6:$A$15,0),4),0),0))</f>
        <v/>
      </c>
      <c r="BA53" s="158" t="str">
        <f ca="1">IF($A53="","",IF(OR(ISTEXT($F53),ISTEXT(#REF!)),IF($F53=Settings!$A$9,INDEX(Settings!$A$6:$D$15,MATCH($F53,Settings!$A$6:$A$15,0),4),0),0))</f>
        <v/>
      </c>
      <c r="BB53" s="158" t="str">
        <f ca="1">IF($A53="","",IF(OR(ISTEXT($F53),ISTEXT(#REF!)),IF($F53=Settings!$A$10,INDEX(Settings!$A$6:$D$15,MATCH($F53,Settings!$A$6:$A$15,0),4),0),0))</f>
        <v/>
      </c>
      <c r="BC53" s="158" t="str">
        <f ca="1">IF($A53="","",IF(OR(ISTEXT($F53),ISTEXT(#REF!)),IF($F53=Settings!$A$11,INDEX(Settings!$A$6:$D$15,MATCH($F53,Settings!$A$6:$A$15,0),4),0),0))</f>
        <v/>
      </c>
      <c r="BD53" s="158" t="str">
        <f ca="1">IF($A53="","",IF(OR(ISTEXT($F53),ISTEXT(#REF!)),IF($F53=Settings!$A$12,INDEX(Settings!$A$6:$D$15,MATCH($F53,Settings!$A$6:$A$15,0),4),0),0))</f>
        <v/>
      </c>
      <c r="BE53" s="158" t="str">
        <f ca="1">IF($A53="","",IF(OR(ISTEXT($F53),ISTEXT(#REF!)),IF($F53=Settings!$A$13,INDEX(Settings!$A$6:$D$15,MATCH($F53,Settings!$A$6:$A$15,0),4),0),0))</f>
        <v/>
      </c>
      <c r="BF53" s="158" t="str">
        <f ca="1">IF($A53="","",IF(OR(ISTEXT($F53),ISTEXT(#REF!)),IF($F53=Settings!$A$14,INDEX(Settings!$A$6:$D$15,MATCH($F53,Settings!$A$6:$A$15,0),4),0),0))</f>
        <v/>
      </c>
      <c r="BG53" s="159" t="str">
        <f ca="1">IF($A53="","",IF(OR(ISTEXT($F53),ISTEXT(#REF!)),IF($F53=Settings!$A$15,INDEX(Settings!$A$6:$D$15,MATCH($F53,Settings!$A$6:$A$15,0),4),0),0))</f>
        <v/>
      </c>
      <c r="BH53" s="157" t="str">
        <f ca="1">IF($A53="","",IF(OR(ISTEXT($H53),ISTEXT(#REF!)),IF($H53=Settings!$A$6,INDEX(Settings!$A$6:$D$15,MATCH($H53,Settings!$A$6:$A$15,0),4),0),0))</f>
        <v/>
      </c>
      <c r="BI53" s="158" t="str">
        <f ca="1">IF($A53="","",IF(OR(ISTEXT($H53),ISTEXT(#REF!)),IF($H53=Settings!$A$7,INDEX(Settings!$A$6:$D$15,MATCH($H53,Settings!$A$6:$A$15,0),4),0),0))</f>
        <v/>
      </c>
      <c r="BJ53" s="158" t="str">
        <f ca="1">IF($A53="","",IF(OR(ISTEXT($H53),ISTEXT(#REF!)),IF($H53=Settings!$A$8,INDEX(Settings!$A$6:$D$15,MATCH($H53,Settings!$A$6:$A$15,0),4),0),0))</f>
        <v/>
      </c>
      <c r="BK53" s="158" t="str">
        <f ca="1">IF($A53="","",IF(OR(ISTEXT($H53),ISTEXT(#REF!)),IF($H53=Settings!$A$9,INDEX(Settings!$A$6:$D$15,MATCH($H53,Settings!$A$6:$A$15,0),4),0),0))</f>
        <v/>
      </c>
      <c r="BL53" s="158" t="str">
        <f ca="1">IF($A53="","",IF(OR(ISTEXT($H53),ISTEXT(#REF!)),IF($H53=Settings!$A$10,INDEX(Settings!$A$6:$D$15,MATCH($H53,Settings!$A$6:$A$15,0),4),0),0))</f>
        <v/>
      </c>
      <c r="BM53" s="158" t="str">
        <f ca="1">IF($A53="","",IF(OR(ISTEXT($H53),ISTEXT(#REF!)),IF($H53=Settings!$A$11,INDEX(Settings!$A$6:$D$15,MATCH($H53,Settings!$A$6:$A$15,0),4),0),0))</f>
        <v/>
      </c>
      <c r="BN53" s="158" t="str">
        <f ca="1">IF($A53="","",IF(OR(ISTEXT($H53),ISTEXT(#REF!)),IF($H53=Settings!$A$12,INDEX(Settings!$A$6:$D$15,MATCH($H53,Settings!$A$6:$A$15,0),4),0),0))</f>
        <v/>
      </c>
      <c r="BO53" s="158" t="str">
        <f ca="1">IF($A53="","",IF(OR(ISTEXT($H53),ISTEXT(#REF!)),IF($H53=Settings!$A$13,INDEX(Settings!$A$6:$D$15,MATCH($H53,Settings!$A$6:$A$15,0),4),0),0))</f>
        <v/>
      </c>
      <c r="BP53" s="158" t="str">
        <f ca="1">IF($A53="","",IF(OR(ISTEXT($H53),ISTEXT(#REF!)),IF($H53=Settings!$A$14,INDEX(Settings!$A$6:$D$15,MATCH($H53,Settings!$A$6:$A$15,0),4),0),0))</f>
        <v/>
      </c>
      <c r="BQ53" s="159" t="str">
        <f ca="1">IF($A53="","",IF(OR(ISTEXT($H53),ISTEXT(#REF!)),IF($H53=Settings!$A$15,INDEX(Settings!$A$6:$D$15,MATCH($H53,Settings!$A$6:$A$15,0),4),0),0))</f>
        <v/>
      </c>
      <c r="BR53" s="157" t="str">
        <f ca="1">IF($A53="","",IF(OR(ISTEXT($J53),ISTEXT(#REF!)),IF($J53=Settings!$A$6,INDEX(Settings!$A$6:$D$15,MATCH($J53,Settings!$A$6:$A$15,0),4),0),0))</f>
        <v/>
      </c>
      <c r="BS53" s="158" t="str">
        <f ca="1">IF($A53="","",IF(OR(ISTEXT($J53),ISTEXT(#REF!)),IF($J53=Settings!$A$7,INDEX(Settings!$A$6:$D$15,MATCH($J53,Settings!$A$6:$A$15,0),4),0),0))</f>
        <v/>
      </c>
      <c r="BT53" s="158" t="str">
        <f ca="1">IF($A53="","",IF(OR(ISTEXT($J53),ISTEXT(#REF!)),IF($J53=Settings!$A$8,INDEX(Settings!$A$6:$D$15,MATCH($J53,Settings!$A$6:$A$15,0),4),0),0))</f>
        <v/>
      </c>
      <c r="BU53" s="158" t="str">
        <f ca="1">IF($A53="","",IF(OR(ISTEXT($J53),ISTEXT(#REF!)),IF($J53=Settings!$A$9,INDEX(Settings!$A$6:$D$15,MATCH($J53,Settings!$A$6:$A$15,0),4),0),0))</f>
        <v/>
      </c>
      <c r="BV53" s="158" t="str">
        <f ca="1">IF($A53="","",IF(OR(ISTEXT($J53),ISTEXT(#REF!)),IF($J53=Settings!$A$10,INDEX(Settings!$A$6:$D$15,MATCH($J53,Settings!$A$6:$A$15,0),4),0),0))</f>
        <v/>
      </c>
      <c r="BW53" s="158" t="str">
        <f ca="1">IF($A53="","",IF(OR(ISTEXT($J53),ISTEXT(#REF!)),IF($J53=Settings!$A$11,INDEX(Settings!$A$6:$D$15,MATCH($J53,Settings!$A$6:$A$15,0),4),0),0))</f>
        <v/>
      </c>
      <c r="BX53" s="158" t="str">
        <f ca="1">IF($A53="","",IF(OR(ISTEXT($J53),ISTEXT(#REF!)),IF($J53=Settings!$A$12,INDEX(Settings!$A$6:$D$15,MATCH($J53,Settings!$A$6:$A$15,0),4),0),0))</f>
        <v/>
      </c>
      <c r="BY53" s="158" t="str">
        <f ca="1">IF($A53="","",IF(OR(ISTEXT($J53),ISTEXT(#REF!)),IF($J53=Settings!$A$13,INDEX(Settings!$A$6:$D$15,MATCH($J53,Settings!$A$6:$A$15,0),4),0),0))</f>
        <v/>
      </c>
      <c r="BZ53" s="158" t="str">
        <f ca="1">IF($A53="","",IF(OR(ISTEXT($J53),ISTEXT(#REF!)),IF($J53=Settings!$A$14,INDEX(Settings!$A$6:$D$15,MATCH($J53,Settings!$A$6:$A$15,0),4),0),0))</f>
        <v/>
      </c>
      <c r="CA53" s="159" t="str">
        <f ca="1">IF($A53="","",IF(OR(ISTEXT($J53),ISTEXT(#REF!)),IF($J53=Settings!$A$15,INDEX(Settings!$A$6:$D$15,MATCH($J53,Settings!$A$6:$A$15,0),4),0),0))</f>
        <v/>
      </c>
      <c r="CB53" s="157" t="str">
        <f ca="1">IF($A53="","",IF(OR(ISTEXT($L53),ISTEXT(#REF!)),IF($L53=Settings!$A$6,INDEX(Settings!$A$6:$D$15,MATCH($L53,Settings!$A$6:$A$15,0),4),0),0))</f>
        <v/>
      </c>
      <c r="CC53" s="158" t="str">
        <f ca="1">IF($A53="","",IF(OR(ISTEXT($L53),ISTEXT(#REF!)),IF($L53=Settings!$A$7,INDEX(Settings!$A$6:$D$15,MATCH($L53,Settings!$A$6:$A$15,0),4),0),0))</f>
        <v/>
      </c>
      <c r="CD53" s="158" t="str">
        <f ca="1">IF($A53="","",IF(OR(ISTEXT($L53),ISTEXT(#REF!)),IF($L53=Settings!$A$8,INDEX(Settings!$A$6:$D$15,MATCH($L53,Settings!$A$6:$A$15,0),4),0),0))</f>
        <v/>
      </c>
      <c r="CE53" s="158" t="str">
        <f ca="1">IF($A53="","",IF(OR(ISTEXT($L53),ISTEXT(#REF!)),IF($L53=Settings!$A$9,INDEX(Settings!$A$6:$D$15,MATCH($L53,Settings!$A$6:$A$15,0),4),0),0))</f>
        <v/>
      </c>
      <c r="CF53" s="158" t="str">
        <f ca="1">IF($A53="","",IF(OR(ISTEXT($L53),ISTEXT(#REF!)),IF($L53=Settings!$A$10,INDEX(Settings!$A$6:$D$15,MATCH($L53,Settings!$A$6:$A$15,0),4),0),0))</f>
        <v/>
      </c>
      <c r="CG53" s="158" t="str">
        <f ca="1">IF($A53="","",IF(OR(ISTEXT($L53),ISTEXT(#REF!)),IF($L53=Settings!$A$11,INDEX(Settings!$A$6:$D$15,MATCH($L53,Settings!$A$6:$A$15,0),4),0),0))</f>
        <v/>
      </c>
      <c r="CH53" s="158" t="str">
        <f ca="1">IF($A53="","",IF(OR(ISTEXT($L53),ISTEXT(#REF!)),IF($L53=Settings!$A$12,INDEX(Settings!$A$6:$D$15,MATCH($L53,Settings!$A$6:$A$15,0),4),0),0))</f>
        <v/>
      </c>
      <c r="CI53" s="158" t="str">
        <f ca="1">IF($A53="","",IF(OR(ISTEXT($L53),ISTEXT(#REF!)),IF($L53=Settings!$A$13,INDEX(Settings!$A$6:$D$15,MATCH($L53,Settings!$A$6:$A$15,0),4),0),0))</f>
        <v/>
      </c>
      <c r="CJ53" s="158" t="str">
        <f ca="1">IF($A53="","",IF(OR(ISTEXT($L53),ISTEXT(#REF!)),IF($L53=Settings!$A$14,INDEX(Settings!$A$6:$D$15,MATCH($L53,Settings!$A$6:$A$15,0),4),0),0))</f>
        <v/>
      </c>
      <c r="CK53" s="159" t="str">
        <f ca="1">IF($A53="","",IF(OR(ISTEXT($L53),ISTEXT(#REF!)),IF($L53=Settings!$A$15,INDEX(Settings!$A$6:$D$15,MATCH($L53,Settings!$A$6:$A$15,0),4),0),0))</f>
        <v/>
      </c>
      <c r="CL53" s="157" t="str">
        <f ca="1">IF($A53="","",IF(OR(ISTEXT($N53),ISTEXT(#REF!)),IF($N53=Settings!$A$6,INDEX(Settings!$A$6:$D$15,MATCH($N53,Settings!$A$6:$A$15,0),4),0),0))</f>
        <v/>
      </c>
      <c r="CM53" s="158" t="str">
        <f ca="1">IF($A53="","",IF(OR(ISTEXT($N53),ISTEXT(#REF!)),IF($N53=Settings!$A$7,INDEX(Settings!$A$6:$D$15,MATCH($N53,Settings!$A$6:$A$15,0),4),0),0))</f>
        <v/>
      </c>
      <c r="CN53" s="158" t="str">
        <f ca="1">IF($A53="","",IF(OR(ISTEXT($N53),ISTEXT(#REF!)),IF($N53=Settings!$A$8,INDEX(Settings!$A$6:$D$15,MATCH($N53,Settings!$A$6:$A$15,0),4),0),0))</f>
        <v/>
      </c>
      <c r="CO53" s="158" t="str">
        <f ca="1">IF($A53="","",IF(OR(ISTEXT($N53),ISTEXT(#REF!)),IF($N53=Settings!$A$9,INDEX(Settings!$A$6:$D$15,MATCH($N53,Settings!$A$6:$A$15,0),4),0),0))</f>
        <v/>
      </c>
      <c r="CP53" s="158" t="str">
        <f ca="1">IF($A53="","",IF(OR(ISTEXT($N53),ISTEXT(#REF!)),IF($N53=Settings!$A$10,INDEX(Settings!$A$6:$D$15,MATCH($N53,Settings!$A$6:$A$15,0),4),0),0))</f>
        <v/>
      </c>
      <c r="CQ53" s="158" t="str">
        <f ca="1">IF($A53="","",IF(OR(ISTEXT($N53),ISTEXT(#REF!)),IF($N53=Settings!$A$11,INDEX(Settings!$A$6:$D$15,MATCH($N53,Settings!$A$6:$A$15,0),4),0),0))</f>
        <v/>
      </c>
      <c r="CR53" s="158" t="str">
        <f ca="1">IF($A53="","",IF(OR(ISTEXT($N53),ISTEXT(#REF!)),IF($N53=Settings!$A$12,INDEX(Settings!$A$6:$D$15,MATCH($N53,Settings!$A$6:$A$15,0),4),0),0))</f>
        <v/>
      </c>
      <c r="CS53" s="158" t="str">
        <f ca="1">IF($A53="","",IF(OR(ISTEXT($N53),ISTEXT(#REF!)),IF($N53=Settings!$A$13,INDEX(Settings!$A$6:$D$15,MATCH($N53,Settings!$A$6:$A$15,0),4),0),0))</f>
        <v/>
      </c>
      <c r="CT53" s="158" t="str">
        <f ca="1">IF($A53="","",IF(OR(ISTEXT($N53),ISTEXT(#REF!)),IF($N53=Settings!$A$14,INDEX(Settings!$A$6:$D$15,MATCH($N53,Settings!$A$6:$A$15,0),4),0),0))</f>
        <v/>
      </c>
      <c r="CU53" s="158" t="str">
        <f ca="1">IF($A53="","",IF(OR(ISTEXT($N53),ISTEXT(#REF!)),IF($N53=Settings!$A$15,INDEX(Settings!$A$6:$D$15,MATCH($N53,Settings!$A$6:$A$15,0),4),0),0))</f>
        <v/>
      </c>
      <c r="CV53" s="160">
        <f t="shared" si="18"/>
        <v>0</v>
      </c>
      <c r="CW53" s="160">
        <f t="shared" si="17"/>
        <v>0</v>
      </c>
      <c r="CX53" s="161">
        <f ca="1">(($CV53+$CW53)*1440)/60-'Employee Register'!$C53</f>
        <v>0</v>
      </c>
      <c r="CY53" s="162">
        <f ca="1">((($CW53)*1440)/60)*'Employee Register'!$E53</f>
        <v>0</v>
      </c>
      <c r="CZ53" s="163">
        <f ca="1">$CX53*'Employee Register'!$F53</f>
        <v>0</v>
      </c>
      <c r="DA53" s="164">
        <f t="shared" si="3"/>
        <v>0</v>
      </c>
      <c r="DB53" s="157">
        <f t="shared" si="5"/>
        <v>0</v>
      </c>
      <c r="DC53" s="159">
        <f ca="1">$DB53*'Employee Register'!$E53</f>
        <v>0</v>
      </c>
      <c r="DD53" s="157">
        <f t="shared" si="6"/>
        <v>0</v>
      </c>
      <c r="DE53" s="159">
        <f ca="1">$DD53*'Employee Register'!$G53</f>
        <v>0</v>
      </c>
      <c r="DF53" s="157">
        <f t="shared" si="7"/>
        <v>0</v>
      </c>
      <c r="DG53" s="159">
        <f ca="1">$DF53*'Employee Register'!$E53</f>
        <v>0</v>
      </c>
      <c r="DH53" s="157">
        <f t="shared" si="8"/>
        <v>0</v>
      </c>
      <c r="DI53" s="159">
        <f ca="1">$DH53*'Employee Register'!$E53</f>
        <v>0</v>
      </c>
      <c r="DJ53" s="157">
        <f t="shared" si="9"/>
        <v>0</v>
      </c>
      <c r="DK53" s="159">
        <f ca="1">$DJ53*'Employee Register'!$E53</f>
        <v>0</v>
      </c>
      <c r="DL53" s="157">
        <f t="shared" si="10"/>
        <v>0</v>
      </c>
      <c r="DM53" s="159">
        <f ca="1">$DL53*'Employee Register'!$E53</f>
        <v>0</v>
      </c>
      <c r="DN53" s="157">
        <f t="shared" si="11"/>
        <v>0</v>
      </c>
      <c r="DO53" s="159">
        <f ca="1">$DN53*'Employee Register'!$E53</f>
        <v>0</v>
      </c>
      <c r="DP53" s="157">
        <f t="shared" si="12"/>
        <v>0</v>
      </c>
      <c r="DQ53" s="159">
        <f ca="1">$DP53*'Employee Register'!$E53</f>
        <v>0</v>
      </c>
      <c r="DR53" s="157">
        <f t="shared" si="13"/>
        <v>0</v>
      </c>
      <c r="DS53" s="159">
        <f ca="1">$DR53*'Employee Register'!$E53</f>
        <v>0</v>
      </c>
      <c r="DT53" s="157">
        <f t="shared" si="14"/>
        <v>0</v>
      </c>
      <c r="DU53" s="159">
        <f ca="1">$DT53*'Employee Register'!$E53</f>
        <v>0</v>
      </c>
      <c r="DV53" s="165">
        <f ca="1">IF('Employee Register'!$B53=0,0,IF(OR(ISBLANK($B53),ISTEXT($B53)),0,IF(VALUE($B53)&gt;=0,1,0)))</f>
        <v>0</v>
      </c>
      <c r="DW53" s="166">
        <f ca="1">IF('Employee Register'!$B53=0,0,IF(OR(ISBLANK($D53),ISTEXT($D53)),0,IF(VALUE($D53)&gt;=0,1,0)))</f>
        <v>0</v>
      </c>
      <c r="DX53" s="166">
        <f ca="1">IF('Employee Register'!$B53=0,0,IF(OR(ISBLANK($F53),ISTEXT($F53)),0,IF(VALUE($F53)&gt;=0,1,0)))</f>
        <v>0</v>
      </c>
      <c r="DY53" s="166">
        <f ca="1">IF('Employee Register'!$B53=0,0,IF(OR(ISBLANK($H53),ISTEXT($H53)),0,IF(VALUE($H53)&gt;=0,1,0)))</f>
        <v>0</v>
      </c>
      <c r="DZ53" s="166">
        <f ca="1">IF('Employee Register'!$B53=0,0,IF(OR(ISBLANK($J53),ISTEXT($J53)),0,IF(VALUE($J53)&gt;=0,1,0)))</f>
        <v>0</v>
      </c>
      <c r="EA53" s="166">
        <f ca="1">IF('Employee Register'!$B53=0,0,IF(OR(ISBLANK($L53),ISTEXT($L53)),0,IF(VALUE($L53)&gt;=0,1,0)))</f>
        <v>0</v>
      </c>
      <c r="EB53" s="167">
        <f ca="1">IF('Employee Register'!$B53=0,0,IF(OR(ISBLANK($N53),ISTEXT($N53)),0,IF(VALUE($N53)&gt;=0,1,0)))</f>
        <v>0</v>
      </c>
    </row>
    <row r="54" spans="1:132">
      <c r="A54" s="71" t="str">
        <f ca="1">IF('Employee Register'!B54=0,"",'Employee Register'!B54)</f>
        <v/>
      </c>
      <c r="B54" s="48"/>
      <c r="C54" s="49"/>
      <c r="D54" s="48"/>
      <c r="E54" s="49"/>
      <c r="F54" s="48"/>
      <c r="G54" s="49"/>
      <c r="H54" s="48"/>
      <c r="I54" s="49"/>
      <c r="J54" s="48"/>
      <c r="K54" s="49"/>
      <c r="L54" s="107"/>
      <c r="M54" s="108"/>
      <c r="N54" s="107"/>
      <c r="O54" s="109"/>
      <c r="P54" s="100">
        <f t="shared" si="4"/>
        <v>0</v>
      </c>
      <c r="Q54" s="101">
        <f t="shared" si="15"/>
        <v>0</v>
      </c>
      <c r="R54" s="69" t="str">
        <f ca="1">IF(ISBLANK('Employee Register'!$B54),"",INDEX('Employee Register'!$A$6:$D$55,MATCH($A54,'Employee Register'!$B$6:$B$55,0),4))</f>
        <v/>
      </c>
      <c r="AC54" s="66">
        <f ca="1">ROUND(($P54*1440)/60,2)-'Employee Register'!$C54</f>
        <v>0</v>
      </c>
      <c r="AD54" s="157" t="str">
        <f ca="1">IF($A54="","",IF(OR(ISTEXT($B54),ISTEXT(#REF!)),IF($B54=Settings!$A$6,INDEX(Settings!$A$6:$D$15,MATCH($B54,Settings!$A$6:$A$15,0),4),0),0))</f>
        <v/>
      </c>
      <c r="AE54" s="158" t="str">
        <f ca="1">IF($A54="","",IF(OR(ISTEXT($B54),ISTEXT(#REF!)),IF($B54=Settings!$A$7,INDEX(Settings!$A$6:$D$15,MATCH($B54,Settings!$A$6:$A$15,0),4),0),0))</f>
        <v/>
      </c>
      <c r="AF54" s="158" t="str">
        <f ca="1">IF($A54="","",IF(OR(ISTEXT($B54),ISTEXT(#REF!)),IF($B54=Settings!$A$8,INDEX(Settings!$A$6:$D$15,MATCH($B54,Settings!$A$6:$A$15,0),4),0),0))</f>
        <v/>
      </c>
      <c r="AG54" s="158" t="str">
        <f ca="1">IF($A54="","",IF(OR(ISTEXT($B54),ISTEXT(#REF!)),IF($B54=Settings!$A$9,INDEX(Settings!$A$6:$D$15,MATCH($B54,Settings!$A$6:$A$15,0),4),0),0))</f>
        <v/>
      </c>
      <c r="AH54" s="158" t="str">
        <f ca="1">IF($A54="","",IF(OR(ISTEXT($B54),ISTEXT(#REF!)),IF($B54=Settings!$A$10,INDEX(Settings!$A$6:$D$15,MATCH($B54,Settings!$A$6:$A$15,0),4),0),0))</f>
        <v/>
      </c>
      <c r="AI54" s="158" t="str">
        <f ca="1">IF($A54="","",IF(OR(ISTEXT($B54),ISTEXT(#REF!)),IF($B54=Settings!$A$11,INDEX(Settings!$A$6:$D$15,MATCH($B54,Settings!$A$6:$A$15,0),4),0),0))</f>
        <v/>
      </c>
      <c r="AJ54" s="158" t="str">
        <f ca="1">IF($A54="","",IF(OR(ISTEXT($B54),ISTEXT(#REF!)),IF($B54=Settings!$A$12,INDEX(Settings!$A$6:$D$15,MATCH($B54,Settings!$A$6:$A$15,0),4),0),0))</f>
        <v/>
      </c>
      <c r="AK54" s="158" t="str">
        <f ca="1">IF($A54="","",IF(OR(ISTEXT($B54),ISTEXT(#REF!)),IF($B54=Settings!$A$13,INDEX(Settings!$A$6:$D$15,MATCH($B54,Settings!$A$6:$A$15,0),4),0),0))</f>
        <v/>
      </c>
      <c r="AL54" s="158" t="str">
        <f ca="1">IF($A54="","",IF(OR(ISTEXT($B54),ISTEXT(#REF!)),IF($B54=Settings!$A$14,INDEX(Settings!$A$6:$D$15,MATCH($B54,Settings!$A$6:$A$15,0),4),0),0))</f>
        <v/>
      </c>
      <c r="AM54" s="159" t="str">
        <f ca="1">IF($A54="","",IF(OR(ISTEXT($B54),ISTEXT(#REF!)),IF($B54=Settings!$A$15,INDEX(Settings!$A$6:$D$15,MATCH($B54,Settings!$A$6:$A$15,0),4),0),0))</f>
        <v/>
      </c>
      <c r="AN54" s="157" t="str">
        <f ca="1">IF($A54="","",IF(OR(ISTEXT($D54),ISTEXT(#REF!)),IF($D54=Settings!$A$6,INDEX(Settings!$A$6:$D$15,MATCH($D54,Settings!$A$6:$A$15,0),4),0),0))</f>
        <v/>
      </c>
      <c r="AO54" s="158" t="str">
        <f ca="1">IF($A54="","",IF(OR(ISTEXT($D54),ISTEXT(#REF!)),IF($D54=Settings!$A$7,INDEX(Settings!$A$6:$D$15,MATCH($D54,Settings!$A$6:$A$15,0),4),0),0))</f>
        <v/>
      </c>
      <c r="AP54" s="158" t="str">
        <f ca="1">IF($A54="","",IF(OR(ISTEXT($D54),ISTEXT(#REF!)),IF($D54=Settings!$A$8,INDEX(Settings!$A$6:$D$15,MATCH($D54,Settings!$A$6:$A$15,0),4),0),0))</f>
        <v/>
      </c>
      <c r="AQ54" s="158" t="str">
        <f ca="1">IF($A54="","",IF(OR(ISTEXT($D54),ISTEXT(#REF!)),IF($D54=Settings!$A$9,INDEX(Settings!$A$6:$D$15,MATCH($D54,Settings!$A$6:$A$15,0),4),0),0))</f>
        <v/>
      </c>
      <c r="AR54" s="158" t="str">
        <f ca="1">IF($A54="","",IF(OR(ISTEXT($D54),ISTEXT(#REF!)),IF($D54=Settings!$A$10,INDEX(Settings!$A$6:$D$15,MATCH($D54,Settings!$A$6:$A$15,0),4),0),0))</f>
        <v/>
      </c>
      <c r="AS54" s="158" t="str">
        <f ca="1">IF($A54="","",IF(OR(ISTEXT($D54),ISTEXT(#REF!)),IF($D54=Settings!$A$11,INDEX(Settings!$A$6:$D$15,MATCH($D54,Settings!$A$6:$A$15,0),4),0),0))</f>
        <v/>
      </c>
      <c r="AT54" s="158" t="str">
        <f ca="1">IF($A54="","",IF(OR(ISTEXT($D54),ISTEXT(#REF!)),IF($D54=Settings!$A$12,INDEX(Settings!$A$6:$D$15,MATCH($D54,Settings!$A$6:$A$15,0),4),0),0))</f>
        <v/>
      </c>
      <c r="AU54" s="158" t="str">
        <f ca="1">IF($A54="","",IF(OR(ISTEXT($D54),ISTEXT(#REF!)),IF($D54=Settings!$A$13,INDEX(Settings!$A$6:$D$15,MATCH($D54,Settings!$A$6:$A$15,0),4),0),0))</f>
        <v/>
      </c>
      <c r="AV54" s="158" t="str">
        <f ca="1">IF($A54="","",IF(OR(ISTEXT($D54),ISTEXT(#REF!)),IF($D54=Settings!$A$14,INDEX(Settings!$A$6:$D$15,MATCH($D54,Settings!$A$6:$A$15,0),4),0),0))</f>
        <v/>
      </c>
      <c r="AW54" s="159" t="str">
        <f ca="1">IF($A54="","",IF(OR(ISTEXT($D54),ISTEXT(#REF!)),IF($D54=Settings!$A$15,INDEX(Settings!$A$6:$D$15,MATCH($D54,Settings!$A$6:$A$15,0),4),0),0))</f>
        <v/>
      </c>
      <c r="AX54" s="157" t="str">
        <f ca="1">IF($A54="","",IF(OR(ISTEXT($F54),ISTEXT(#REF!)),IF($F54=Settings!$A$6,INDEX(Settings!$A$6:$D$15,MATCH($F54,Settings!$A$6:$A$15,0),4),0),0))</f>
        <v/>
      </c>
      <c r="AY54" s="158" t="str">
        <f ca="1">IF($A54="","",IF(OR(ISTEXT($F54),ISTEXT(#REF!)),IF($F54=Settings!$A$7,INDEX(Settings!$A$6:$D$15,MATCH($F54,Settings!$A$6:$A$15,0),4),0),0))</f>
        <v/>
      </c>
      <c r="AZ54" s="158" t="str">
        <f ca="1">IF($A54="","",IF(OR(ISTEXT($F54),ISTEXT(#REF!)),IF($F54=Settings!$A$8,INDEX(Settings!$A$6:$D$15,MATCH($F54,Settings!$A$6:$A$15,0),4),0),0))</f>
        <v/>
      </c>
      <c r="BA54" s="158" t="str">
        <f ca="1">IF($A54="","",IF(OR(ISTEXT($F54),ISTEXT(#REF!)),IF($F54=Settings!$A$9,INDEX(Settings!$A$6:$D$15,MATCH($F54,Settings!$A$6:$A$15,0),4),0),0))</f>
        <v/>
      </c>
      <c r="BB54" s="158" t="str">
        <f ca="1">IF($A54="","",IF(OR(ISTEXT($F54),ISTEXT(#REF!)),IF($F54=Settings!$A$10,INDEX(Settings!$A$6:$D$15,MATCH($F54,Settings!$A$6:$A$15,0),4),0),0))</f>
        <v/>
      </c>
      <c r="BC54" s="158" t="str">
        <f ca="1">IF($A54="","",IF(OR(ISTEXT($F54),ISTEXT(#REF!)),IF($F54=Settings!$A$11,INDEX(Settings!$A$6:$D$15,MATCH($F54,Settings!$A$6:$A$15,0),4),0),0))</f>
        <v/>
      </c>
      <c r="BD54" s="158" t="str">
        <f ca="1">IF($A54="","",IF(OR(ISTEXT($F54),ISTEXT(#REF!)),IF($F54=Settings!$A$12,INDEX(Settings!$A$6:$D$15,MATCH($F54,Settings!$A$6:$A$15,0),4),0),0))</f>
        <v/>
      </c>
      <c r="BE54" s="158" t="str">
        <f ca="1">IF($A54="","",IF(OR(ISTEXT($F54),ISTEXT(#REF!)),IF($F54=Settings!$A$13,INDEX(Settings!$A$6:$D$15,MATCH($F54,Settings!$A$6:$A$15,0),4),0),0))</f>
        <v/>
      </c>
      <c r="BF54" s="158" t="str">
        <f ca="1">IF($A54="","",IF(OR(ISTEXT($F54),ISTEXT(#REF!)),IF($F54=Settings!$A$14,INDEX(Settings!$A$6:$D$15,MATCH($F54,Settings!$A$6:$A$15,0),4),0),0))</f>
        <v/>
      </c>
      <c r="BG54" s="159" t="str">
        <f ca="1">IF($A54="","",IF(OR(ISTEXT($F54),ISTEXT(#REF!)),IF($F54=Settings!$A$15,INDEX(Settings!$A$6:$D$15,MATCH($F54,Settings!$A$6:$A$15,0),4),0),0))</f>
        <v/>
      </c>
      <c r="BH54" s="157" t="str">
        <f ca="1">IF($A54="","",IF(OR(ISTEXT($H54),ISTEXT(#REF!)),IF($H54=Settings!$A$6,INDEX(Settings!$A$6:$D$15,MATCH($H54,Settings!$A$6:$A$15,0),4),0),0))</f>
        <v/>
      </c>
      <c r="BI54" s="158" t="str">
        <f ca="1">IF($A54="","",IF(OR(ISTEXT($H54),ISTEXT(#REF!)),IF($H54=Settings!$A$7,INDEX(Settings!$A$6:$D$15,MATCH($H54,Settings!$A$6:$A$15,0),4),0),0))</f>
        <v/>
      </c>
      <c r="BJ54" s="158" t="str">
        <f ca="1">IF($A54="","",IF(OR(ISTEXT($H54),ISTEXT(#REF!)),IF($H54=Settings!$A$8,INDEX(Settings!$A$6:$D$15,MATCH($H54,Settings!$A$6:$A$15,0),4),0),0))</f>
        <v/>
      </c>
      <c r="BK54" s="158" t="str">
        <f ca="1">IF($A54="","",IF(OR(ISTEXT($H54),ISTEXT(#REF!)),IF($H54=Settings!$A$9,INDEX(Settings!$A$6:$D$15,MATCH($H54,Settings!$A$6:$A$15,0),4),0),0))</f>
        <v/>
      </c>
      <c r="BL54" s="158" t="str">
        <f ca="1">IF($A54="","",IF(OR(ISTEXT($H54),ISTEXT(#REF!)),IF($H54=Settings!$A$10,INDEX(Settings!$A$6:$D$15,MATCH($H54,Settings!$A$6:$A$15,0),4),0),0))</f>
        <v/>
      </c>
      <c r="BM54" s="158" t="str">
        <f ca="1">IF($A54="","",IF(OR(ISTEXT($H54),ISTEXT(#REF!)),IF($H54=Settings!$A$11,INDEX(Settings!$A$6:$D$15,MATCH($H54,Settings!$A$6:$A$15,0),4),0),0))</f>
        <v/>
      </c>
      <c r="BN54" s="158" t="str">
        <f ca="1">IF($A54="","",IF(OR(ISTEXT($H54),ISTEXT(#REF!)),IF($H54=Settings!$A$12,INDEX(Settings!$A$6:$D$15,MATCH($H54,Settings!$A$6:$A$15,0),4),0),0))</f>
        <v/>
      </c>
      <c r="BO54" s="158" t="str">
        <f ca="1">IF($A54="","",IF(OR(ISTEXT($H54),ISTEXT(#REF!)),IF($H54=Settings!$A$13,INDEX(Settings!$A$6:$D$15,MATCH($H54,Settings!$A$6:$A$15,0),4),0),0))</f>
        <v/>
      </c>
      <c r="BP54" s="158" t="str">
        <f ca="1">IF($A54="","",IF(OR(ISTEXT($H54),ISTEXT(#REF!)),IF($H54=Settings!$A$14,INDEX(Settings!$A$6:$D$15,MATCH($H54,Settings!$A$6:$A$15,0),4),0),0))</f>
        <v/>
      </c>
      <c r="BQ54" s="159" t="str">
        <f ca="1">IF($A54="","",IF(OR(ISTEXT($H54),ISTEXT(#REF!)),IF($H54=Settings!$A$15,INDEX(Settings!$A$6:$D$15,MATCH($H54,Settings!$A$6:$A$15,0),4),0),0))</f>
        <v/>
      </c>
      <c r="BR54" s="157" t="str">
        <f ca="1">IF($A54="","",IF(OR(ISTEXT($J54),ISTEXT(#REF!)),IF($J54=Settings!$A$6,INDEX(Settings!$A$6:$D$15,MATCH($J54,Settings!$A$6:$A$15,0),4),0),0))</f>
        <v/>
      </c>
      <c r="BS54" s="158" t="str">
        <f ca="1">IF($A54="","",IF(OR(ISTEXT($J54),ISTEXT(#REF!)),IF($J54=Settings!$A$7,INDEX(Settings!$A$6:$D$15,MATCH($J54,Settings!$A$6:$A$15,0),4),0),0))</f>
        <v/>
      </c>
      <c r="BT54" s="158" t="str">
        <f ca="1">IF($A54="","",IF(OR(ISTEXT($J54),ISTEXT(#REF!)),IF($J54=Settings!$A$8,INDEX(Settings!$A$6:$D$15,MATCH($J54,Settings!$A$6:$A$15,0),4),0),0))</f>
        <v/>
      </c>
      <c r="BU54" s="158" t="str">
        <f ca="1">IF($A54="","",IF(OR(ISTEXT($J54),ISTEXT(#REF!)),IF($J54=Settings!$A$9,INDEX(Settings!$A$6:$D$15,MATCH($J54,Settings!$A$6:$A$15,0),4),0),0))</f>
        <v/>
      </c>
      <c r="BV54" s="158" t="str">
        <f ca="1">IF($A54="","",IF(OR(ISTEXT($J54),ISTEXT(#REF!)),IF($J54=Settings!$A$10,INDEX(Settings!$A$6:$D$15,MATCH($J54,Settings!$A$6:$A$15,0),4),0),0))</f>
        <v/>
      </c>
      <c r="BW54" s="158" t="str">
        <f ca="1">IF($A54="","",IF(OR(ISTEXT($J54),ISTEXT(#REF!)),IF($J54=Settings!$A$11,INDEX(Settings!$A$6:$D$15,MATCH($J54,Settings!$A$6:$A$15,0),4),0),0))</f>
        <v/>
      </c>
      <c r="BX54" s="158" t="str">
        <f ca="1">IF($A54="","",IF(OR(ISTEXT($J54),ISTEXT(#REF!)),IF($J54=Settings!$A$12,INDEX(Settings!$A$6:$D$15,MATCH($J54,Settings!$A$6:$A$15,0),4),0),0))</f>
        <v/>
      </c>
      <c r="BY54" s="158" t="str">
        <f ca="1">IF($A54="","",IF(OR(ISTEXT($J54),ISTEXT(#REF!)),IF($J54=Settings!$A$13,INDEX(Settings!$A$6:$D$15,MATCH($J54,Settings!$A$6:$A$15,0),4),0),0))</f>
        <v/>
      </c>
      <c r="BZ54" s="158" t="str">
        <f ca="1">IF($A54="","",IF(OR(ISTEXT($J54),ISTEXT(#REF!)),IF($J54=Settings!$A$14,INDEX(Settings!$A$6:$D$15,MATCH($J54,Settings!$A$6:$A$15,0),4),0),0))</f>
        <v/>
      </c>
      <c r="CA54" s="159" t="str">
        <f ca="1">IF($A54="","",IF(OR(ISTEXT($J54),ISTEXT(#REF!)),IF($J54=Settings!$A$15,INDEX(Settings!$A$6:$D$15,MATCH($J54,Settings!$A$6:$A$15,0),4),0),0))</f>
        <v/>
      </c>
      <c r="CB54" s="157" t="str">
        <f ca="1">IF($A54="","",IF(OR(ISTEXT($L54),ISTEXT(#REF!)),IF($L54=Settings!$A$6,INDEX(Settings!$A$6:$D$15,MATCH($L54,Settings!$A$6:$A$15,0),4),0),0))</f>
        <v/>
      </c>
      <c r="CC54" s="158" t="str">
        <f ca="1">IF($A54="","",IF(OR(ISTEXT($L54),ISTEXT(#REF!)),IF($L54=Settings!$A$7,INDEX(Settings!$A$6:$D$15,MATCH($L54,Settings!$A$6:$A$15,0),4),0),0))</f>
        <v/>
      </c>
      <c r="CD54" s="158" t="str">
        <f ca="1">IF($A54="","",IF(OR(ISTEXT($L54),ISTEXT(#REF!)),IF($L54=Settings!$A$8,INDEX(Settings!$A$6:$D$15,MATCH($L54,Settings!$A$6:$A$15,0),4),0),0))</f>
        <v/>
      </c>
      <c r="CE54" s="158" t="str">
        <f ca="1">IF($A54="","",IF(OR(ISTEXT($L54),ISTEXT(#REF!)),IF($L54=Settings!$A$9,INDEX(Settings!$A$6:$D$15,MATCH($L54,Settings!$A$6:$A$15,0),4),0),0))</f>
        <v/>
      </c>
      <c r="CF54" s="158" t="str">
        <f ca="1">IF($A54="","",IF(OR(ISTEXT($L54),ISTEXT(#REF!)),IF($L54=Settings!$A$10,INDEX(Settings!$A$6:$D$15,MATCH($L54,Settings!$A$6:$A$15,0),4),0),0))</f>
        <v/>
      </c>
      <c r="CG54" s="158" t="str">
        <f ca="1">IF($A54="","",IF(OR(ISTEXT($L54),ISTEXT(#REF!)),IF($L54=Settings!$A$11,INDEX(Settings!$A$6:$D$15,MATCH($L54,Settings!$A$6:$A$15,0),4),0),0))</f>
        <v/>
      </c>
      <c r="CH54" s="158" t="str">
        <f ca="1">IF($A54="","",IF(OR(ISTEXT($L54),ISTEXT(#REF!)),IF($L54=Settings!$A$12,INDEX(Settings!$A$6:$D$15,MATCH($L54,Settings!$A$6:$A$15,0),4),0),0))</f>
        <v/>
      </c>
      <c r="CI54" s="158" t="str">
        <f ca="1">IF($A54="","",IF(OR(ISTEXT($L54),ISTEXT(#REF!)),IF($L54=Settings!$A$13,INDEX(Settings!$A$6:$D$15,MATCH($L54,Settings!$A$6:$A$15,0),4),0),0))</f>
        <v/>
      </c>
      <c r="CJ54" s="158" t="str">
        <f ca="1">IF($A54="","",IF(OR(ISTEXT($L54),ISTEXT(#REF!)),IF($L54=Settings!$A$14,INDEX(Settings!$A$6:$D$15,MATCH($L54,Settings!$A$6:$A$15,0),4),0),0))</f>
        <v/>
      </c>
      <c r="CK54" s="159" t="str">
        <f ca="1">IF($A54="","",IF(OR(ISTEXT($L54),ISTEXT(#REF!)),IF($L54=Settings!$A$15,INDEX(Settings!$A$6:$D$15,MATCH($L54,Settings!$A$6:$A$15,0),4),0),0))</f>
        <v/>
      </c>
      <c r="CL54" s="157" t="str">
        <f ca="1">IF($A54="","",IF(OR(ISTEXT($N54),ISTEXT(#REF!)),IF($N54=Settings!$A$6,INDEX(Settings!$A$6:$D$15,MATCH($N54,Settings!$A$6:$A$15,0),4),0),0))</f>
        <v/>
      </c>
      <c r="CM54" s="158" t="str">
        <f ca="1">IF($A54="","",IF(OR(ISTEXT($N54),ISTEXT(#REF!)),IF($N54=Settings!$A$7,INDEX(Settings!$A$6:$D$15,MATCH($N54,Settings!$A$6:$A$15,0),4),0),0))</f>
        <v/>
      </c>
      <c r="CN54" s="158" t="str">
        <f ca="1">IF($A54="","",IF(OR(ISTEXT($N54),ISTEXT(#REF!)),IF($N54=Settings!$A$8,INDEX(Settings!$A$6:$D$15,MATCH($N54,Settings!$A$6:$A$15,0),4),0),0))</f>
        <v/>
      </c>
      <c r="CO54" s="158" t="str">
        <f ca="1">IF($A54="","",IF(OR(ISTEXT($N54),ISTEXT(#REF!)),IF($N54=Settings!$A$9,INDEX(Settings!$A$6:$D$15,MATCH($N54,Settings!$A$6:$A$15,0),4),0),0))</f>
        <v/>
      </c>
      <c r="CP54" s="158" t="str">
        <f ca="1">IF($A54="","",IF(OR(ISTEXT($N54),ISTEXT(#REF!)),IF($N54=Settings!$A$10,INDEX(Settings!$A$6:$D$15,MATCH($N54,Settings!$A$6:$A$15,0),4),0),0))</f>
        <v/>
      </c>
      <c r="CQ54" s="158" t="str">
        <f ca="1">IF($A54="","",IF(OR(ISTEXT($N54),ISTEXT(#REF!)),IF($N54=Settings!$A$11,INDEX(Settings!$A$6:$D$15,MATCH($N54,Settings!$A$6:$A$15,0),4),0),0))</f>
        <v/>
      </c>
      <c r="CR54" s="158" t="str">
        <f ca="1">IF($A54="","",IF(OR(ISTEXT($N54),ISTEXT(#REF!)),IF($N54=Settings!$A$12,INDEX(Settings!$A$6:$D$15,MATCH($N54,Settings!$A$6:$A$15,0),4),0),0))</f>
        <v/>
      </c>
      <c r="CS54" s="158" t="str">
        <f ca="1">IF($A54="","",IF(OR(ISTEXT($N54),ISTEXT(#REF!)),IF($N54=Settings!$A$13,INDEX(Settings!$A$6:$D$15,MATCH($N54,Settings!$A$6:$A$15,0),4),0),0))</f>
        <v/>
      </c>
      <c r="CT54" s="158" t="str">
        <f ca="1">IF($A54="","",IF(OR(ISTEXT($N54),ISTEXT(#REF!)),IF($N54=Settings!$A$14,INDEX(Settings!$A$6:$D$15,MATCH($N54,Settings!$A$6:$A$15,0),4),0),0))</f>
        <v/>
      </c>
      <c r="CU54" s="158" t="str">
        <f ca="1">IF($A54="","",IF(OR(ISTEXT($N54),ISTEXT(#REF!)),IF($N54=Settings!$A$15,INDEX(Settings!$A$6:$D$15,MATCH($N54,Settings!$A$6:$A$15,0),4),0),0))</f>
        <v/>
      </c>
      <c r="CV54" s="160">
        <f t="shared" si="18"/>
        <v>0</v>
      </c>
      <c r="CW54" s="160">
        <f t="shared" si="17"/>
        <v>0</v>
      </c>
      <c r="CX54" s="161">
        <f ca="1">(($CV54+$CW54)*1440)/60-'Employee Register'!$C54</f>
        <v>0</v>
      </c>
      <c r="CY54" s="162">
        <f ca="1">((($CW54)*1440)/60)*'Employee Register'!$E54</f>
        <v>0</v>
      </c>
      <c r="CZ54" s="163">
        <f ca="1">$CX54*'Employee Register'!$F54</f>
        <v>0</v>
      </c>
      <c r="DA54" s="164">
        <f t="shared" si="3"/>
        <v>0</v>
      </c>
      <c r="DB54" s="157">
        <f t="shared" si="5"/>
        <v>0</v>
      </c>
      <c r="DC54" s="159">
        <f ca="1">$DB54*'Employee Register'!$E54</f>
        <v>0</v>
      </c>
      <c r="DD54" s="157">
        <f t="shared" si="6"/>
        <v>0</v>
      </c>
      <c r="DE54" s="159">
        <f ca="1">$DD54*'Employee Register'!$G54</f>
        <v>0</v>
      </c>
      <c r="DF54" s="157">
        <f t="shared" si="7"/>
        <v>0</v>
      </c>
      <c r="DG54" s="159">
        <f ca="1">$DF54*'Employee Register'!$E54</f>
        <v>0</v>
      </c>
      <c r="DH54" s="157">
        <f t="shared" si="8"/>
        <v>0</v>
      </c>
      <c r="DI54" s="159">
        <f ca="1">$DH54*'Employee Register'!$E54</f>
        <v>0</v>
      </c>
      <c r="DJ54" s="157">
        <f t="shared" si="9"/>
        <v>0</v>
      </c>
      <c r="DK54" s="159">
        <f ca="1">$DJ54*'Employee Register'!$E54</f>
        <v>0</v>
      </c>
      <c r="DL54" s="157">
        <f t="shared" si="10"/>
        <v>0</v>
      </c>
      <c r="DM54" s="159">
        <f ca="1">$DL54*'Employee Register'!$E54</f>
        <v>0</v>
      </c>
      <c r="DN54" s="157">
        <f t="shared" si="11"/>
        <v>0</v>
      </c>
      <c r="DO54" s="159">
        <f ca="1">$DN54*'Employee Register'!$E54</f>
        <v>0</v>
      </c>
      <c r="DP54" s="157">
        <f t="shared" si="12"/>
        <v>0</v>
      </c>
      <c r="DQ54" s="159">
        <f ca="1">$DP54*'Employee Register'!$E54</f>
        <v>0</v>
      </c>
      <c r="DR54" s="157">
        <f t="shared" si="13"/>
        <v>0</v>
      </c>
      <c r="DS54" s="159">
        <f ca="1">$DR54*'Employee Register'!$E54</f>
        <v>0</v>
      </c>
      <c r="DT54" s="157">
        <f t="shared" si="14"/>
        <v>0</v>
      </c>
      <c r="DU54" s="159">
        <f ca="1">$DT54*'Employee Register'!$E54</f>
        <v>0</v>
      </c>
      <c r="DV54" s="165">
        <f ca="1">IF('Employee Register'!$B54=0,0,IF(OR(ISBLANK($B54),ISTEXT($B54)),0,IF(VALUE($B54)&gt;=0,1,0)))</f>
        <v>0</v>
      </c>
      <c r="DW54" s="166">
        <f ca="1">IF('Employee Register'!$B54=0,0,IF(OR(ISBLANK($D54),ISTEXT($D54)),0,IF(VALUE($D54)&gt;=0,1,0)))</f>
        <v>0</v>
      </c>
      <c r="DX54" s="166">
        <f ca="1">IF('Employee Register'!$B54=0,0,IF(OR(ISBLANK($F54),ISTEXT($F54)),0,IF(VALUE($F54)&gt;=0,1,0)))</f>
        <v>0</v>
      </c>
      <c r="DY54" s="166">
        <f ca="1">IF('Employee Register'!$B54=0,0,IF(OR(ISBLANK($H54),ISTEXT($H54)),0,IF(VALUE($H54)&gt;=0,1,0)))</f>
        <v>0</v>
      </c>
      <c r="DZ54" s="166">
        <f ca="1">IF('Employee Register'!$B54=0,0,IF(OR(ISBLANK($J54),ISTEXT($J54)),0,IF(VALUE($J54)&gt;=0,1,0)))</f>
        <v>0</v>
      </c>
      <c r="EA54" s="166">
        <f ca="1">IF('Employee Register'!$B54=0,0,IF(OR(ISBLANK($L54),ISTEXT($L54)),0,IF(VALUE($L54)&gt;=0,1,0)))</f>
        <v>0</v>
      </c>
      <c r="EB54" s="167">
        <f ca="1">IF('Employee Register'!$B54=0,0,IF(OR(ISBLANK($N54),ISTEXT($N54)),0,IF(VALUE($N54)&gt;=0,1,0)))</f>
        <v>0</v>
      </c>
    </row>
    <row r="55" spans="1:132">
      <c r="A55" s="71" t="str">
        <f ca="1">IF('Employee Register'!B55=0,"",'Employee Register'!B55)</f>
        <v/>
      </c>
      <c r="B55" s="48"/>
      <c r="C55" s="49"/>
      <c r="D55" s="48"/>
      <c r="E55" s="49"/>
      <c r="F55" s="48"/>
      <c r="G55" s="49"/>
      <c r="H55" s="48"/>
      <c r="I55" s="49"/>
      <c r="J55" s="48"/>
      <c r="K55" s="49"/>
      <c r="L55" s="107"/>
      <c r="M55" s="108"/>
      <c r="N55" s="107"/>
      <c r="O55" s="109"/>
      <c r="P55" s="100">
        <f t="shared" si="4"/>
        <v>0</v>
      </c>
      <c r="Q55" s="101">
        <f t="shared" si="15"/>
        <v>0</v>
      </c>
      <c r="R55" s="69" t="str">
        <f ca="1">IF(ISBLANK('Employee Register'!$B55),"",INDEX('Employee Register'!$A$6:$D$55,MATCH($A55,'Employee Register'!$B$6:$B$55,0),4))</f>
        <v/>
      </c>
      <c r="AC55" s="66">
        <f ca="1">ROUND(($P55*1440)/60,2)-'Employee Register'!$C55</f>
        <v>0</v>
      </c>
      <c r="AD55" s="157" t="str">
        <f ca="1">IF($A55="","",IF(OR(ISTEXT($B55),ISTEXT(#REF!)),IF($B55=Settings!$A$6,INDEX(Settings!$A$6:$D$15,MATCH($B55,Settings!$A$6:$A$15,0),4),0),0))</f>
        <v/>
      </c>
      <c r="AE55" s="158" t="str">
        <f ca="1">IF($A55="","",IF(OR(ISTEXT($B55),ISTEXT(#REF!)),IF($B55=Settings!$A$7,INDEX(Settings!$A$6:$D$15,MATCH($B55,Settings!$A$6:$A$15,0),4),0),0))</f>
        <v/>
      </c>
      <c r="AF55" s="158" t="str">
        <f ca="1">IF($A55="","",IF(OR(ISTEXT($B55),ISTEXT(#REF!)),IF($B55=Settings!$A$8,INDEX(Settings!$A$6:$D$15,MATCH($B55,Settings!$A$6:$A$15,0),4),0),0))</f>
        <v/>
      </c>
      <c r="AG55" s="158" t="str">
        <f ca="1">IF($A55="","",IF(OR(ISTEXT($B55),ISTEXT(#REF!)),IF($B55=Settings!$A$9,INDEX(Settings!$A$6:$D$15,MATCH($B55,Settings!$A$6:$A$15,0),4),0),0))</f>
        <v/>
      </c>
      <c r="AH55" s="158" t="str">
        <f ca="1">IF($A55="","",IF(OR(ISTEXT($B55),ISTEXT(#REF!)),IF($B55=Settings!$A$10,INDEX(Settings!$A$6:$D$15,MATCH($B55,Settings!$A$6:$A$15,0),4),0),0))</f>
        <v/>
      </c>
      <c r="AI55" s="158" t="str">
        <f ca="1">IF($A55="","",IF(OR(ISTEXT($B55),ISTEXT(#REF!)),IF($B55=Settings!$A$11,INDEX(Settings!$A$6:$D$15,MATCH($B55,Settings!$A$6:$A$15,0),4),0),0))</f>
        <v/>
      </c>
      <c r="AJ55" s="158" t="str">
        <f ca="1">IF($A55="","",IF(OR(ISTEXT($B55),ISTEXT(#REF!)),IF($B55=Settings!$A$12,INDEX(Settings!$A$6:$D$15,MATCH($B55,Settings!$A$6:$A$15,0),4),0),0))</f>
        <v/>
      </c>
      <c r="AK55" s="158" t="str">
        <f ca="1">IF($A55="","",IF(OR(ISTEXT($B55),ISTEXT(#REF!)),IF($B55=Settings!$A$13,INDEX(Settings!$A$6:$D$15,MATCH($B55,Settings!$A$6:$A$15,0),4),0),0))</f>
        <v/>
      </c>
      <c r="AL55" s="158" t="str">
        <f ca="1">IF($A55="","",IF(OR(ISTEXT($B55),ISTEXT(#REF!)),IF($B55=Settings!$A$14,INDEX(Settings!$A$6:$D$15,MATCH($B55,Settings!$A$6:$A$15,0),4),0),0))</f>
        <v/>
      </c>
      <c r="AM55" s="159" t="str">
        <f ca="1">IF($A55="","",IF(OR(ISTEXT($B55),ISTEXT(#REF!)),IF($B55=Settings!$A$15,INDEX(Settings!$A$6:$D$15,MATCH($B55,Settings!$A$6:$A$15,0),4),0),0))</f>
        <v/>
      </c>
      <c r="AN55" s="157" t="str">
        <f ca="1">IF($A55="","",IF(OR(ISTEXT($D55),ISTEXT(#REF!)),IF($D55=Settings!$A$6,INDEX(Settings!$A$6:$D$15,MATCH($D55,Settings!$A$6:$A$15,0),4),0),0))</f>
        <v/>
      </c>
      <c r="AO55" s="158" t="str">
        <f ca="1">IF($A55="","",IF(OR(ISTEXT($D55),ISTEXT(#REF!)),IF($D55=Settings!$A$7,INDEX(Settings!$A$6:$D$15,MATCH($D55,Settings!$A$6:$A$15,0),4),0),0))</f>
        <v/>
      </c>
      <c r="AP55" s="158" t="str">
        <f ca="1">IF($A55="","",IF(OR(ISTEXT($D55),ISTEXT(#REF!)),IF($D55=Settings!$A$8,INDEX(Settings!$A$6:$D$15,MATCH($D55,Settings!$A$6:$A$15,0),4),0),0))</f>
        <v/>
      </c>
      <c r="AQ55" s="158" t="str">
        <f ca="1">IF($A55="","",IF(OR(ISTEXT($D55),ISTEXT(#REF!)),IF($D55=Settings!$A$9,INDEX(Settings!$A$6:$D$15,MATCH($D55,Settings!$A$6:$A$15,0),4),0),0))</f>
        <v/>
      </c>
      <c r="AR55" s="158" t="str">
        <f ca="1">IF($A55="","",IF(OR(ISTEXT($D55),ISTEXT(#REF!)),IF($D55=Settings!$A$10,INDEX(Settings!$A$6:$D$15,MATCH($D55,Settings!$A$6:$A$15,0),4),0),0))</f>
        <v/>
      </c>
      <c r="AS55" s="158" t="str">
        <f ca="1">IF($A55="","",IF(OR(ISTEXT($D55),ISTEXT(#REF!)),IF($D55=Settings!$A$11,INDEX(Settings!$A$6:$D$15,MATCH($D55,Settings!$A$6:$A$15,0),4),0),0))</f>
        <v/>
      </c>
      <c r="AT55" s="158" t="str">
        <f ca="1">IF($A55="","",IF(OR(ISTEXT($D55),ISTEXT(#REF!)),IF($D55=Settings!$A$12,INDEX(Settings!$A$6:$D$15,MATCH($D55,Settings!$A$6:$A$15,0),4),0),0))</f>
        <v/>
      </c>
      <c r="AU55" s="158" t="str">
        <f ca="1">IF($A55="","",IF(OR(ISTEXT($D55),ISTEXT(#REF!)),IF($D55=Settings!$A$13,INDEX(Settings!$A$6:$D$15,MATCH($D55,Settings!$A$6:$A$15,0),4),0),0))</f>
        <v/>
      </c>
      <c r="AV55" s="158" t="str">
        <f ca="1">IF($A55="","",IF(OR(ISTEXT($D55),ISTEXT(#REF!)),IF($D55=Settings!$A$14,INDEX(Settings!$A$6:$D$15,MATCH($D55,Settings!$A$6:$A$15,0),4),0),0))</f>
        <v/>
      </c>
      <c r="AW55" s="159" t="str">
        <f ca="1">IF($A55="","",IF(OR(ISTEXT($D55),ISTEXT(#REF!)),IF($D55=Settings!$A$15,INDEX(Settings!$A$6:$D$15,MATCH($D55,Settings!$A$6:$A$15,0),4),0),0))</f>
        <v/>
      </c>
      <c r="AX55" s="157" t="str">
        <f ca="1">IF($A55="","",IF(OR(ISTEXT($F55),ISTEXT(#REF!)),IF($F55=Settings!$A$6,INDEX(Settings!$A$6:$D$15,MATCH($F55,Settings!$A$6:$A$15,0),4),0),0))</f>
        <v/>
      </c>
      <c r="AY55" s="158" t="str">
        <f ca="1">IF($A55="","",IF(OR(ISTEXT($F55),ISTEXT(#REF!)),IF($F55=Settings!$A$7,INDEX(Settings!$A$6:$D$15,MATCH($F55,Settings!$A$6:$A$15,0),4),0),0))</f>
        <v/>
      </c>
      <c r="AZ55" s="158" t="str">
        <f ca="1">IF($A55="","",IF(OR(ISTEXT($F55),ISTEXT(#REF!)),IF($F55=Settings!$A$8,INDEX(Settings!$A$6:$D$15,MATCH($F55,Settings!$A$6:$A$15,0),4),0),0))</f>
        <v/>
      </c>
      <c r="BA55" s="158" t="str">
        <f ca="1">IF($A55="","",IF(OR(ISTEXT($F55),ISTEXT(#REF!)),IF($F55=Settings!$A$9,INDEX(Settings!$A$6:$D$15,MATCH($F55,Settings!$A$6:$A$15,0),4),0),0))</f>
        <v/>
      </c>
      <c r="BB55" s="158" t="str">
        <f ca="1">IF($A55="","",IF(OR(ISTEXT($F55),ISTEXT(#REF!)),IF($F55=Settings!$A$10,INDEX(Settings!$A$6:$D$15,MATCH($F55,Settings!$A$6:$A$15,0),4),0),0))</f>
        <v/>
      </c>
      <c r="BC55" s="158" t="str">
        <f ca="1">IF($A55="","",IF(OR(ISTEXT($F55),ISTEXT(#REF!)),IF($F55=Settings!$A$11,INDEX(Settings!$A$6:$D$15,MATCH($F55,Settings!$A$6:$A$15,0),4),0),0))</f>
        <v/>
      </c>
      <c r="BD55" s="158" t="str">
        <f ca="1">IF($A55="","",IF(OR(ISTEXT($F55),ISTEXT(#REF!)),IF($F55=Settings!$A$12,INDEX(Settings!$A$6:$D$15,MATCH($F55,Settings!$A$6:$A$15,0),4),0),0))</f>
        <v/>
      </c>
      <c r="BE55" s="158" t="str">
        <f ca="1">IF($A55="","",IF(OR(ISTEXT($F55),ISTEXT(#REF!)),IF($F55=Settings!$A$13,INDEX(Settings!$A$6:$D$15,MATCH($F55,Settings!$A$6:$A$15,0),4),0),0))</f>
        <v/>
      </c>
      <c r="BF55" s="158" t="str">
        <f ca="1">IF($A55="","",IF(OR(ISTEXT($F55),ISTEXT(#REF!)),IF($F55=Settings!$A$14,INDEX(Settings!$A$6:$D$15,MATCH($F55,Settings!$A$6:$A$15,0),4),0),0))</f>
        <v/>
      </c>
      <c r="BG55" s="159" t="str">
        <f ca="1">IF($A55="","",IF(OR(ISTEXT($F55),ISTEXT(#REF!)),IF($F55=Settings!$A$15,INDEX(Settings!$A$6:$D$15,MATCH($F55,Settings!$A$6:$A$15,0),4),0),0))</f>
        <v/>
      </c>
      <c r="BH55" s="157" t="str">
        <f ca="1">IF($A55="","",IF(OR(ISTEXT($H55),ISTEXT(#REF!)),IF($H55=Settings!$A$6,INDEX(Settings!$A$6:$D$15,MATCH($H55,Settings!$A$6:$A$15,0),4),0),0))</f>
        <v/>
      </c>
      <c r="BI55" s="158" t="str">
        <f ca="1">IF($A55="","",IF(OR(ISTEXT($H55),ISTEXT(#REF!)),IF($H55=Settings!$A$7,INDEX(Settings!$A$6:$D$15,MATCH($H55,Settings!$A$6:$A$15,0),4),0),0))</f>
        <v/>
      </c>
      <c r="BJ55" s="158" t="str">
        <f ca="1">IF($A55="","",IF(OR(ISTEXT($H55),ISTEXT(#REF!)),IF($H55=Settings!$A$8,INDEX(Settings!$A$6:$D$15,MATCH($H55,Settings!$A$6:$A$15,0),4),0),0))</f>
        <v/>
      </c>
      <c r="BK55" s="158" t="str">
        <f ca="1">IF($A55="","",IF(OR(ISTEXT($H55),ISTEXT(#REF!)),IF($H55=Settings!$A$9,INDEX(Settings!$A$6:$D$15,MATCH($H55,Settings!$A$6:$A$15,0),4),0),0))</f>
        <v/>
      </c>
      <c r="BL55" s="158" t="str">
        <f ca="1">IF($A55="","",IF(OR(ISTEXT($H55),ISTEXT(#REF!)),IF($H55=Settings!$A$10,INDEX(Settings!$A$6:$D$15,MATCH($H55,Settings!$A$6:$A$15,0),4),0),0))</f>
        <v/>
      </c>
      <c r="BM55" s="158" t="str">
        <f ca="1">IF($A55="","",IF(OR(ISTEXT($H55),ISTEXT(#REF!)),IF($H55=Settings!$A$11,INDEX(Settings!$A$6:$D$15,MATCH($H55,Settings!$A$6:$A$15,0),4),0),0))</f>
        <v/>
      </c>
      <c r="BN55" s="158" t="str">
        <f ca="1">IF($A55="","",IF(OR(ISTEXT($H55),ISTEXT(#REF!)),IF($H55=Settings!$A$12,INDEX(Settings!$A$6:$D$15,MATCH($H55,Settings!$A$6:$A$15,0),4),0),0))</f>
        <v/>
      </c>
      <c r="BO55" s="158" t="str">
        <f ca="1">IF($A55="","",IF(OR(ISTEXT($H55),ISTEXT(#REF!)),IF($H55=Settings!$A$13,INDEX(Settings!$A$6:$D$15,MATCH($H55,Settings!$A$6:$A$15,0),4),0),0))</f>
        <v/>
      </c>
      <c r="BP55" s="158" t="str">
        <f ca="1">IF($A55="","",IF(OR(ISTEXT($H55),ISTEXT(#REF!)),IF($H55=Settings!$A$14,INDEX(Settings!$A$6:$D$15,MATCH($H55,Settings!$A$6:$A$15,0),4),0),0))</f>
        <v/>
      </c>
      <c r="BQ55" s="159" t="str">
        <f ca="1">IF($A55="","",IF(OR(ISTEXT($H55),ISTEXT(#REF!)),IF($H55=Settings!$A$15,INDEX(Settings!$A$6:$D$15,MATCH($H55,Settings!$A$6:$A$15,0),4),0),0))</f>
        <v/>
      </c>
      <c r="BR55" s="157" t="str">
        <f ca="1">IF($A55="","",IF(OR(ISTEXT($J55),ISTEXT(#REF!)),IF($J55=Settings!$A$6,INDEX(Settings!$A$6:$D$15,MATCH($J55,Settings!$A$6:$A$15,0),4),0),0))</f>
        <v/>
      </c>
      <c r="BS55" s="158" t="str">
        <f ca="1">IF($A55="","",IF(OR(ISTEXT($J55),ISTEXT(#REF!)),IF($J55=Settings!$A$7,INDEX(Settings!$A$6:$D$15,MATCH($J55,Settings!$A$6:$A$15,0),4),0),0))</f>
        <v/>
      </c>
      <c r="BT55" s="158" t="str">
        <f ca="1">IF($A55="","",IF(OR(ISTEXT($J55),ISTEXT(#REF!)),IF($J55=Settings!$A$8,INDEX(Settings!$A$6:$D$15,MATCH($J55,Settings!$A$6:$A$15,0),4),0),0))</f>
        <v/>
      </c>
      <c r="BU55" s="158" t="str">
        <f ca="1">IF($A55="","",IF(OR(ISTEXT($J55),ISTEXT(#REF!)),IF($J55=Settings!$A$9,INDEX(Settings!$A$6:$D$15,MATCH($J55,Settings!$A$6:$A$15,0),4),0),0))</f>
        <v/>
      </c>
      <c r="BV55" s="158" t="str">
        <f ca="1">IF($A55="","",IF(OR(ISTEXT($J55),ISTEXT(#REF!)),IF($J55=Settings!$A$10,INDEX(Settings!$A$6:$D$15,MATCH($J55,Settings!$A$6:$A$15,0),4),0),0))</f>
        <v/>
      </c>
      <c r="BW55" s="158" t="str">
        <f ca="1">IF($A55="","",IF(OR(ISTEXT($J55),ISTEXT(#REF!)),IF($J55=Settings!$A$11,INDEX(Settings!$A$6:$D$15,MATCH($J55,Settings!$A$6:$A$15,0),4),0),0))</f>
        <v/>
      </c>
      <c r="BX55" s="158" t="str">
        <f ca="1">IF($A55="","",IF(OR(ISTEXT($J55),ISTEXT(#REF!)),IF($J55=Settings!$A$12,INDEX(Settings!$A$6:$D$15,MATCH($J55,Settings!$A$6:$A$15,0),4),0),0))</f>
        <v/>
      </c>
      <c r="BY55" s="158" t="str">
        <f ca="1">IF($A55="","",IF(OR(ISTEXT($J55),ISTEXT(#REF!)),IF($J55=Settings!$A$13,INDEX(Settings!$A$6:$D$15,MATCH($J55,Settings!$A$6:$A$15,0),4),0),0))</f>
        <v/>
      </c>
      <c r="BZ55" s="158" t="str">
        <f ca="1">IF($A55="","",IF(OR(ISTEXT($J55),ISTEXT(#REF!)),IF($J55=Settings!$A$14,INDEX(Settings!$A$6:$D$15,MATCH($J55,Settings!$A$6:$A$15,0),4),0),0))</f>
        <v/>
      </c>
      <c r="CA55" s="159" t="str">
        <f ca="1">IF($A55="","",IF(OR(ISTEXT($J55),ISTEXT(#REF!)),IF($J55=Settings!$A$15,INDEX(Settings!$A$6:$D$15,MATCH($J55,Settings!$A$6:$A$15,0),4),0),0))</f>
        <v/>
      </c>
      <c r="CB55" s="157" t="str">
        <f ca="1">IF($A55="","",IF(OR(ISTEXT($L55),ISTEXT(#REF!)),IF($L55=Settings!$A$6,INDEX(Settings!$A$6:$D$15,MATCH($L55,Settings!$A$6:$A$15,0),4),0),0))</f>
        <v/>
      </c>
      <c r="CC55" s="158" t="str">
        <f ca="1">IF($A55="","",IF(OR(ISTEXT($L55),ISTEXT(#REF!)),IF($L55=Settings!$A$7,INDEX(Settings!$A$6:$D$15,MATCH($L55,Settings!$A$6:$A$15,0),4),0),0))</f>
        <v/>
      </c>
      <c r="CD55" s="158" t="str">
        <f ca="1">IF($A55="","",IF(OR(ISTEXT($L55),ISTEXT(#REF!)),IF($L55=Settings!$A$8,INDEX(Settings!$A$6:$D$15,MATCH($L55,Settings!$A$6:$A$15,0),4),0),0))</f>
        <v/>
      </c>
      <c r="CE55" s="158" t="str">
        <f ca="1">IF($A55="","",IF(OR(ISTEXT($L55),ISTEXT(#REF!)),IF($L55=Settings!$A$9,INDEX(Settings!$A$6:$D$15,MATCH($L55,Settings!$A$6:$A$15,0),4),0),0))</f>
        <v/>
      </c>
      <c r="CF55" s="158" t="str">
        <f ca="1">IF($A55="","",IF(OR(ISTEXT($L55),ISTEXT(#REF!)),IF($L55=Settings!$A$10,INDEX(Settings!$A$6:$D$15,MATCH($L55,Settings!$A$6:$A$15,0),4),0),0))</f>
        <v/>
      </c>
      <c r="CG55" s="158" t="str">
        <f ca="1">IF($A55="","",IF(OR(ISTEXT($L55),ISTEXT(#REF!)),IF($L55=Settings!$A$11,INDEX(Settings!$A$6:$D$15,MATCH($L55,Settings!$A$6:$A$15,0),4),0),0))</f>
        <v/>
      </c>
      <c r="CH55" s="158" t="str">
        <f ca="1">IF($A55="","",IF(OR(ISTEXT($L55),ISTEXT(#REF!)),IF($L55=Settings!$A$12,INDEX(Settings!$A$6:$D$15,MATCH($L55,Settings!$A$6:$A$15,0),4),0),0))</f>
        <v/>
      </c>
      <c r="CI55" s="158" t="str">
        <f ca="1">IF($A55="","",IF(OR(ISTEXT($L55),ISTEXT(#REF!)),IF($L55=Settings!$A$13,INDEX(Settings!$A$6:$D$15,MATCH($L55,Settings!$A$6:$A$15,0),4),0),0))</f>
        <v/>
      </c>
      <c r="CJ55" s="158" t="str">
        <f ca="1">IF($A55="","",IF(OR(ISTEXT($L55),ISTEXT(#REF!)),IF($L55=Settings!$A$14,INDEX(Settings!$A$6:$D$15,MATCH($L55,Settings!$A$6:$A$15,0),4),0),0))</f>
        <v/>
      </c>
      <c r="CK55" s="159" t="str">
        <f ca="1">IF($A55="","",IF(OR(ISTEXT($L55),ISTEXT(#REF!)),IF($L55=Settings!$A$15,INDEX(Settings!$A$6:$D$15,MATCH($L55,Settings!$A$6:$A$15,0),4),0),0))</f>
        <v/>
      </c>
      <c r="CL55" s="157" t="str">
        <f ca="1">IF($A55="","",IF(OR(ISTEXT($N55),ISTEXT(#REF!)),IF($N55=Settings!$A$6,INDEX(Settings!$A$6:$D$15,MATCH($N55,Settings!$A$6:$A$15,0),4),0),0))</f>
        <v/>
      </c>
      <c r="CM55" s="158" t="str">
        <f ca="1">IF($A55="","",IF(OR(ISTEXT($N55),ISTEXT(#REF!)),IF($N55=Settings!$A$7,INDEX(Settings!$A$6:$D$15,MATCH($N55,Settings!$A$6:$A$15,0),4),0),0))</f>
        <v/>
      </c>
      <c r="CN55" s="158" t="str">
        <f ca="1">IF($A55="","",IF(OR(ISTEXT($N55),ISTEXT(#REF!)),IF($N55=Settings!$A$8,INDEX(Settings!$A$6:$D$15,MATCH($N55,Settings!$A$6:$A$15,0),4),0),0))</f>
        <v/>
      </c>
      <c r="CO55" s="158" t="str">
        <f ca="1">IF($A55="","",IF(OR(ISTEXT($N55),ISTEXT(#REF!)),IF($N55=Settings!$A$9,INDEX(Settings!$A$6:$D$15,MATCH($N55,Settings!$A$6:$A$15,0),4),0),0))</f>
        <v/>
      </c>
      <c r="CP55" s="158" t="str">
        <f ca="1">IF($A55="","",IF(OR(ISTEXT($N55),ISTEXT(#REF!)),IF($N55=Settings!$A$10,INDEX(Settings!$A$6:$D$15,MATCH($N55,Settings!$A$6:$A$15,0),4),0),0))</f>
        <v/>
      </c>
      <c r="CQ55" s="158" t="str">
        <f ca="1">IF($A55="","",IF(OR(ISTEXT($N55),ISTEXT(#REF!)),IF($N55=Settings!$A$11,INDEX(Settings!$A$6:$D$15,MATCH($N55,Settings!$A$6:$A$15,0),4),0),0))</f>
        <v/>
      </c>
      <c r="CR55" s="158" t="str">
        <f ca="1">IF($A55="","",IF(OR(ISTEXT($N55),ISTEXT(#REF!)),IF($N55=Settings!$A$12,INDEX(Settings!$A$6:$D$15,MATCH($N55,Settings!$A$6:$A$15,0),4),0),0))</f>
        <v/>
      </c>
      <c r="CS55" s="158" t="str">
        <f ca="1">IF($A55="","",IF(OR(ISTEXT($N55),ISTEXT(#REF!)),IF($N55=Settings!$A$13,INDEX(Settings!$A$6:$D$15,MATCH($N55,Settings!$A$6:$A$15,0),4),0),0))</f>
        <v/>
      </c>
      <c r="CT55" s="158" t="str">
        <f ca="1">IF($A55="","",IF(OR(ISTEXT($N55),ISTEXT(#REF!)),IF($N55=Settings!$A$14,INDEX(Settings!$A$6:$D$15,MATCH($N55,Settings!$A$6:$A$15,0),4),0),0))</f>
        <v/>
      </c>
      <c r="CU55" s="158" t="str">
        <f ca="1">IF($A55="","",IF(OR(ISTEXT($N55),ISTEXT(#REF!)),IF($N55=Settings!$A$15,INDEX(Settings!$A$6:$D$15,MATCH($N55,Settings!$A$6:$A$15,0),4),0),0))</f>
        <v/>
      </c>
      <c r="CV55" s="160">
        <f t="shared" si="18"/>
        <v>0</v>
      </c>
      <c r="CW55" s="160">
        <f t="shared" si="17"/>
        <v>0</v>
      </c>
      <c r="CX55" s="161">
        <f ca="1">(($CV55+$CW55)*1440)/60-'Employee Register'!$C55</f>
        <v>0</v>
      </c>
      <c r="CY55" s="162">
        <f ca="1">((($CW55)*1440)/60)*'Employee Register'!$E55</f>
        <v>0</v>
      </c>
      <c r="CZ55" s="163">
        <f ca="1">$CX55*'Employee Register'!$F55</f>
        <v>0</v>
      </c>
      <c r="DA55" s="164">
        <f t="shared" si="3"/>
        <v>0</v>
      </c>
      <c r="DB55" s="157">
        <f t="shared" si="5"/>
        <v>0</v>
      </c>
      <c r="DC55" s="159">
        <f ca="1">$DB55*'Employee Register'!$E55</f>
        <v>0</v>
      </c>
      <c r="DD55" s="157">
        <f t="shared" si="6"/>
        <v>0</v>
      </c>
      <c r="DE55" s="159">
        <f ca="1">$DD55*'Employee Register'!$G55</f>
        <v>0</v>
      </c>
      <c r="DF55" s="157">
        <f t="shared" si="7"/>
        <v>0</v>
      </c>
      <c r="DG55" s="159">
        <f ca="1">$DF55*'Employee Register'!$E55</f>
        <v>0</v>
      </c>
      <c r="DH55" s="157">
        <f t="shared" si="8"/>
        <v>0</v>
      </c>
      <c r="DI55" s="159">
        <f ca="1">$DH55*'Employee Register'!$E55</f>
        <v>0</v>
      </c>
      <c r="DJ55" s="157">
        <f t="shared" si="9"/>
        <v>0</v>
      </c>
      <c r="DK55" s="159">
        <f ca="1">$DJ55*'Employee Register'!$E55</f>
        <v>0</v>
      </c>
      <c r="DL55" s="157">
        <f t="shared" si="10"/>
        <v>0</v>
      </c>
      <c r="DM55" s="159">
        <f ca="1">$DL55*'Employee Register'!$E55</f>
        <v>0</v>
      </c>
      <c r="DN55" s="157">
        <f t="shared" si="11"/>
        <v>0</v>
      </c>
      <c r="DO55" s="159">
        <f ca="1">$DN55*'Employee Register'!$E55</f>
        <v>0</v>
      </c>
      <c r="DP55" s="157">
        <f t="shared" si="12"/>
        <v>0</v>
      </c>
      <c r="DQ55" s="159">
        <f ca="1">$DP55*'Employee Register'!$E55</f>
        <v>0</v>
      </c>
      <c r="DR55" s="157">
        <f t="shared" si="13"/>
        <v>0</v>
      </c>
      <c r="DS55" s="159">
        <f ca="1">$DR55*'Employee Register'!$E55</f>
        <v>0</v>
      </c>
      <c r="DT55" s="157">
        <f t="shared" si="14"/>
        <v>0</v>
      </c>
      <c r="DU55" s="159">
        <f ca="1">$DT55*'Employee Register'!$E55</f>
        <v>0</v>
      </c>
      <c r="DV55" s="165">
        <f ca="1">IF('Employee Register'!$B55=0,0,IF(OR(ISBLANK($B55),ISTEXT($B55)),0,IF(VALUE($B55)&gt;=0,1,0)))</f>
        <v>0</v>
      </c>
      <c r="DW55" s="166">
        <f ca="1">IF('Employee Register'!$B55=0,0,IF(OR(ISBLANK($D55),ISTEXT($D55)),0,IF(VALUE($D55)&gt;=0,1,0)))</f>
        <v>0</v>
      </c>
      <c r="DX55" s="166">
        <f ca="1">IF('Employee Register'!$B55=0,0,IF(OR(ISBLANK($F55),ISTEXT($F55)),0,IF(VALUE($F55)&gt;=0,1,0)))</f>
        <v>0</v>
      </c>
      <c r="DY55" s="166">
        <f ca="1">IF('Employee Register'!$B55=0,0,IF(OR(ISBLANK($H55),ISTEXT($H55)),0,IF(VALUE($H55)&gt;=0,1,0)))</f>
        <v>0</v>
      </c>
      <c r="DZ55" s="166">
        <f ca="1">IF('Employee Register'!$B55=0,0,IF(OR(ISBLANK($J55),ISTEXT($J55)),0,IF(VALUE($J55)&gt;=0,1,0)))</f>
        <v>0</v>
      </c>
      <c r="EA55" s="166">
        <f ca="1">IF('Employee Register'!$B55=0,0,IF(OR(ISBLANK($L55),ISTEXT($L55)),0,IF(VALUE($L55)&gt;=0,1,0)))</f>
        <v>0</v>
      </c>
      <c r="EB55" s="167">
        <f ca="1">IF('Employee Register'!$B55=0,0,IF(OR(ISBLANK($N55),ISTEXT($N55)),0,IF(VALUE($N55)&gt;=0,1,0)))</f>
        <v>0</v>
      </c>
    </row>
    <row r="56" spans="1:132" s="118" customFormat="1" ht="17.25">
      <c r="A56" s="228" t="s">
        <v>106</v>
      </c>
      <c r="B56" s="228"/>
      <c r="C56" s="228"/>
      <c r="D56" s="228"/>
      <c r="E56" s="228"/>
      <c r="F56" s="228"/>
      <c r="G56" s="228"/>
      <c r="H56" s="228"/>
      <c r="I56" s="228"/>
      <c r="J56" s="228"/>
      <c r="K56" s="228"/>
      <c r="L56" s="228"/>
      <c r="M56" s="228"/>
      <c r="N56" s="228"/>
      <c r="O56" s="228"/>
      <c r="P56" s="228"/>
      <c r="Q56" s="228"/>
      <c r="R56" s="228"/>
      <c r="S56" s="119"/>
    </row>
    <row r="58" spans="1:132">
      <c r="P58" s="68"/>
    </row>
    <row r="59" spans="1:132">
      <c r="P59" s="68"/>
    </row>
    <row r="60" spans="1:132">
      <c r="P60" s="68"/>
    </row>
    <row r="61" spans="1:132">
      <c r="P61" s="68"/>
    </row>
    <row r="62" spans="1:132">
      <c r="P62" s="68"/>
    </row>
    <row r="63" spans="1:132">
      <c r="P63" s="68"/>
    </row>
    <row r="64" spans="1:132">
      <c r="P64" s="68"/>
    </row>
    <row r="65" spans="16:16">
      <c r="P65" s="68"/>
    </row>
    <row r="66" spans="16:16">
      <c r="P66" s="68"/>
    </row>
    <row r="67" spans="16:16">
      <c r="P67" s="68"/>
    </row>
    <row r="68" spans="16:16">
      <c r="P68" s="68"/>
    </row>
    <row r="69" spans="16:16">
      <c r="P69" s="68"/>
    </row>
    <row r="70" spans="16:16">
      <c r="P70" s="68"/>
    </row>
    <row r="71" spans="16:16">
      <c r="P71" s="68"/>
    </row>
    <row r="72" spans="16:16">
      <c r="P72" s="68"/>
    </row>
    <row r="73" spans="16:16">
      <c r="P73" s="68"/>
    </row>
    <row r="74" spans="16:16">
      <c r="P74" s="68"/>
    </row>
    <row r="75" spans="16:16">
      <c r="P75" s="68"/>
    </row>
  </sheetData>
  <sheetProtection password="F349" sheet="1" objects="1" scenarios="1" selectLockedCells="1"/>
  <mergeCells count="38">
    <mergeCell ref="J4:K4"/>
    <mergeCell ref="R4:R5"/>
    <mergeCell ref="Q4:Q5"/>
    <mergeCell ref="P4:P5"/>
    <mergeCell ref="A4:A5"/>
    <mergeCell ref="H4:I4"/>
    <mergeCell ref="L4:M4"/>
    <mergeCell ref="N4:O4"/>
    <mergeCell ref="B4:C4"/>
    <mergeCell ref="D4:E4"/>
    <mergeCell ref="F4:G4"/>
    <mergeCell ref="DV3:EB3"/>
    <mergeCell ref="DJ3:DK3"/>
    <mergeCell ref="DL3:DM3"/>
    <mergeCell ref="DN3:DO3"/>
    <mergeCell ref="DP3:DQ3"/>
    <mergeCell ref="DR3:DS3"/>
    <mergeCell ref="DT3:DU3"/>
    <mergeCell ref="A56:R56"/>
    <mergeCell ref="DH3:DI3"/>
    <mergeCell ref="CW3:CW4"/>
    <mergeCell ref="CX3:CX4"/>
    <mergeCell ref="DA3:DA4"/>
    <mergeCell ref="DB3:DC3"/>
    <mergeCell ref="DD3:DE3"/>
    <mergeCell ref="DF3:DG3"/>
    <mergeCell ref="CY3:CY4"/>
    <mergeCell ref="BR3:CA3"/>
    <mergeCell ref="CZ3:CZ4"/>
    <mergeCell ref="CL3:CU3"/>
    <mergeCell ref="AD3:AM3"/>
    <mergeCell ref="AN3:AW3"/>
    <mergeCell ref="BH3:BQ3"/>
    <mergeCell ref="M2:O2"/>
    <mergeCell ref="AX3:BG3"/>
    <mergeCell ref="CB3:CK3"/>
    <mergeCell ref="CV3:CV4"/>
    <mergeCell ref="AC3:AC5"/>
  </mergeCells>
  <phoneticPr fontId="11" type="noConversion"/>
  <conditionalFormatting sqref="Q6:Q55">
    <cfRule type="expression" dxfId="3" priority="1" stopIfTrue="1">
      <formula>$AC6&gt;0</formula>
    </cfRule>
    <cfRule type="expression" dxfId="2" priority="2" stopIfTrue="1">
      <formula>$AC6&lt;0</formula>
    </cfRule>
    <cfRule type="expression" dxfId="1" priority="3" stopIfTrue="1">
      <formula>MOD(ROW(),2)=1</formula>
    </cfRule>
  </conditionalFormatting>
  <conditionalFormatting sqref="R6:R55 A6:P55">
    <cfRule type="expression" dxfId="0" priority="4" stopIfTrue="1">
      <formula>MOD(ROW(),2)=1</formula>
    </cfRule>
  </conditionalFormatting>
  <dataValidations count="1">
    <dataValidation type="list" allowBlank="1" showInputMessage="1" showErrorMessage="1" sqref="B6:O55">
      <formula1>Time</formula1>
    </dataValidation>
  </dataValidations>
  <hyperlinks>
    <hyperlink ref="A2" location="HELP!A1" tooltip="Click to see the HELP worksheet" display="HELP"/>
  </hyperlinks>
  <pageMargins left="0.19685039370078741" right="0.11811023622047245" top="0.15748031496062992" bottom="0.15748031496062992" header="0.31496062992125984" footer="0.31496062992125984"/>
  <pageSetup paperSize="9" scale="95" orientation="landscape" r:id="rId1"/>
  <drawing r:id="rId2"/>
</worksheet>
</file>

<file path=xl/worksheets/sheet3.xml><?xml version="1.0" encoding="utf-8"?>
<worksheet xmlns="http://schemas.openxmlformats.org/spreadsheetml/2006/main" xmlns:r="http://schemas.openxmlformats.org/officeDocument/2006/relationships">
  <dimension ref="A1:L55"/>
  <sheetViews>
    <sheetView showGridLines="0" zoomScale="105" workbookViewId="0">
      <selection activeCell="A2" sqref="A2"/>
    </sheetView>
  </sheetViews>
  <sheetFormatPr defaultRowHeight="15"/>
  <cols>
    <col min="1" max="1" width="6.85546875" style="5" customWidth="1"/>
    <col min="2" max="2" width="1.140625" style="5" customWidth="1"/>
    <col min="3" max="3" width="11.140625" style="5" customWidth="1"/>
    <col min="4" max="7" width="11.7109375" style="5" customWidth="1"/>
    <col min="8" max="8" width="1.28515625" style="5" customWidth="1"/>
    <col min="9" max="9" width="6.85546875" style="5" customWidth="1"/>
    <col min="10" max="16384" width="9.140625" style="5"/>
  </cols>
  <sheetData>
    <row r="1" spans="1:12" ht="35.1" customHeight="1">
      <c r="A1" s="240" t="s">
        <v>50</v>
      </c>
      <c r="B1" s="240"/>
      <c r="C1" s="240"/>
      <c r="D1" s="240"/>
      <c r="E1" s="240"/>
      <c r="F1" s="240"/>
      <c r="G1" s="240"/>
      <c r="H1" s="240"/>
      <c r="I1" s="240"/>
    </row>
    <row r="2" spans="1:12">
      <c r="A2" s="213" t="s">
        <v>137</v>
      </c>
    </row>
    <row r="3" spans="1:12">
      <c r="E3" s="168">
        <v>1</v>
      </c>
    </row>
    <row r="6" spans="1:12">
      <c r="A6" s="56"/>
      <c r="B6" s="57"/>
      <c r="C6" s="57"/>
      <c r="D6" s="57"/>
      <c r="E6" s="57"/>
      <c r="F6" s="57"/>
      <c r="G6" s="57"/>
      <c r="H6" s="57"/>
      <c r="I6" s="58"/>
    </row>
    <row r="7" spans="1:12" ht="18.95" customHeight="1">
      <c r="A7" s="59"/>
      <c r="B7" s="8"/>
      <c r="C7" s="52" t="s">
        <v>27</v>
      </c>
      <c r="D7" s="53"/>
      <c r="E7" s="237" t="str">
        <f ca="1">IF(ISBLANK(INDEX('Employee Register'!$A$6:$B$55,$E$3,2)),"",INDEX('Employee Register'!$A$6:$B$55,$E$3,2))</f>
        <v>David Brown</v>
      </c>
      <c r="F7" s="237"/>
      <c r="G7" s="237"/>
      <c r="H7" s="8"/>
      <c r="I7" s="60"/>
    </row>
    <row r="8" spans="1:12" ht="18.95" customHeight="1">
      <c r="A8" s="59"/>
      <c r="B8" s="8"/>
      <c r="C8" s="52" t="s">
        <v>84</v>
      </c>
      <c r="D8" s="53"/>
      <c r="E8" s="237" t="str">
        <f ca="1">IF(ISBLANK(INDEX('Work Shift Schedule'!$A$6:$R$55,$E$3,18)),"",INDEX('Work Shift Schedule'!$A$6:$R$55,$E$3,18))</f>
        <v>Accounts</v>
      </c>
      <c r="F8" s="237"/>
      <c r="G8" s="237"/>
      <c r="H8" s="8"/>
      <c r="I8" s="60"/>
    </row>
    <row r="9" spans="1:12" ht="18.95" customHeight="1">
      <c r="A9" s="59"/>
      <c r="B9" s="8"/>
      <c r="C9" s="52" t="s">
        <v>101</v>
      </c>
      <c r="D9" s="53"/>
      <c r="E9" s="238">
        <f ca="1">'Work Shift Schedule'!$M$2</f>
        <v>41449</v>
      </c>
      <c r="F9" s="238"/>
      <c r="G9" s="238"/>
      <c r="H9" s="8"/>
      <c r="I9" s="60"/>
    </row>
    <row r="10" spans="1:12">
      <c r="A10" s="59"/>
      <c r="B10" s="8"/>
      <c r="C10" s="8"/>
      <c r="D10" s="8"/>
      <c r="E10" s="8"/>
      <c r="F10" s="8"/>
      <c r="G10" s="8"/>
      <c r="H10" s="8"/>
      <c r="I10" s="60"/>
    </row>
    <row r="11" spans="1:12">
      <c r="A11" s="59"/>
      <c r="B11" s="8"/>
      <c r="C11" s="8"/>
      <c r="D11" s="120"/>
      <c r="E11" s="88"/>
      <c r="F11" s="120" t="s">
        <v>100</v>
      </c>
      <c r="G11" s="121"/>
      <c r="H11" s="8"/>
      <c r="I11" s="60"/>
    </row>
    <row r="12" spans="1:12">
      <c r="A12" s="59"/>
      <c r="B12" s="8"/>
      <c r="C12" s="8"/>
      <c r="D12" s="89" t="s">
        <v>28</v>
      </c>
      <c r="E12" s="90" t="s">
        <v>29</v>
      </c>
      <c r="F12" s="91" t="s">
        <v>28</v>
      </c>
      <c r="G12" s="91" t="s">
        <v>29</v>
      </c>
      <c r="H12" s="8"/>
      <c r="I12" s="60"/>
    </row>
    <row r="13" spans="1:12">
      <c r="A13" s="59"/>
      <c r="B13" s="8"/>
      <c r="C13" s="50" t="str">
        <f ca="1">'Work Shift Schedule'!$B$4</f>
        <v>Monday</v>
      </c>
      <c r="D13" s="102">
        <f ca="1">IF(ISBLANK(INDEX('Work Shift Schedule'!$A$6:$O$55,$E$3,2)),"",INDEX('Work Shift Schedule'!$A$6:$O$55,$E$3,2))</f>
        <v>0</v>
      </c>
      <c r="E13" s="103">
        <f ca="1">IF(ISBLANK(INDEX('Work Shift Schedule'!$A$6:$O$55,$E$3,3)),"",INDEX('Work Shift Schedule'!$A$6:$O$55,$E$3,3))</f>
        <v>0.33333333333333337</v>
      </c>
      <c r="F13" s="94"/>
      <c r="G13" s="94"/>
      <c r="H13" s="55"/>
      <c r="I13" s="61"/>
      <c r="J13" s="17"/>
      <c r="K13" s="17"/>
      <c r="L13" s="17"/>
    </row>
    <row r="14" spans="1:12">
      <c r="A14" s="59"/>
      <c r="B14" s="8"/>
      <c r="C14" s="51" t="str">
        <f ca="1">'Work Shift Schedule'!$D$4</f>
        <v>Tuesday</v>
      </c>
      <c r="D14" s="102">
        <f ca="1">IF(ISBLANK(INDEX('Work Shift Schedule'!$A$6:$O$55,$E$3,4)),"",INDEX('Work Shift Schedule'!$A$6:$O$55,$E$3,4))</f>
        <v>0</v>
      </c>
      <c r="E14" s="103">
        <f ca="1">IF(ISBLANK(INDEX('Work Shift Schedule'!$A$6:$O$55,$E$3,5)),"",INDEX('Work Shift Schedule'!$A$6:$O$55,$E$3,5))</f>
        <v>0.33333333333333337</v>
      </c>
      <c r="F14" s="95"/>
      <c r="G14" s="95"/>
      <c r="H14" s="8"/>
      <c r="I14" s="60"/>
    </row>
    <row r="15" spans="1:12">
      <c r="A15" s="59"/>
      <c r="B15" s="8"/>
      <c r="C15" s="51" t="str">
        <f ca="1">'Work Shift Schedule'!$F$4</f>
        <v>Wednesday</v>
      </c>
      <c r="D15" s="102">
        <f ca="1">IF(ISBLANK(INDEX('Work Shift Schedule'!$A$6:$O$55,$E$3,6)),"",INDEX('Work Shift Schedule'!$A$6:$O$55,$E$3,6))</f>
        <v>0.95833333333333204</v>
      </c>
      <c r="E15" s="103">
        <f ca="1">IF(ISBLANK(INDEX('Work Shift Schedule'!$A$6:$O$55,$E$3,7)),"",INDEX('Work Shift Schedule'!$A$6:$O$55,$E$3,7))</f>
        <v>0.29166666666666663</v>
      </c>
      <c r="F15" s="95"/>
      <c r="G15" s="95"/>
      <c r="H15" s="8"/>
      <c r="I15" s="60"/>
    </row>
    <row r="16" spans="1:12">
      <c r="A16" s="59"/>
      <c r="B16" s="8"/>
      <c r="C16" s="51" t="str">
        <f ca="1">'Work Shift Schedule'!$H$4</f>
        <v>Thursday</v>
      </c>
      <c r="D16" s="102" t="str">
        <f ca="1">IF(ISBLANK(INDEX('Work Shift Schedule'!$A$6:$O$55,$E$3,8)),"",INDEX('Work Shift Schedule'!$A$6:$O$55,$E$3,8))</f>
        <v>H</v>
      </c>
      <c r="E16" s="103" t="str">
        <f ca="1">IF(ISBLANK(INDEX('Work Shift Schedule'!$A$6:$O$55,$E$3,9)),"",INDEX('Work Shift Schedule'!$A$6:$O$55,$E$3,9))</f>
        <v>H</v>
      </c>
      <c r="F16" s="95"/>
      <c r="G16" s="95"/>
      <c r="H16" s="8"/>
      <c r="I16" s="60"/>
    </row>
    <row r="17" spans="1:9">
      <c r="A17" s="59"/>
      <c r="B17" s="8"/>
      <c r="C17" s="51" t="str">
        <f ca="1">'Work Shift Schedule'!$J$4</f>
        <v>Friday</v>
      </c>
      <c r="D17" s="102" t="str">
        <f ca="1">IF(ISBLANK(INDEX('Work Shift Schedule'!$A$6:$O$55,$E$3,10)),"",INDEX('Work Shift Schedule'!$A$6:$O$55,$E$3,10))</f>
        <v>L</v>
      </c>
      <c r="E17" s="103" t="str">
        <f ca="1">IF(ISBLANK(INDEX('Work Shift Schedule'!$A$6:$O$55,$E$3,11)),"",INDEX('Work Shift Schedule'!$A$6:$O$55,$E$3,11))</f>
        <v>L</v>
      </c>
      <c r="F17" s="95"/>
      <c r="G17" s="95"/>
      <c r="H17" s="8"/>
      <c r="I17" s="60"/>
    </row>
    <row r="18" spans="1:9">
      <c r="A18" s="59"/>
      <c r="B18" s="8"/>
      <c r="C18" s="51" t="str">
        <f ca="1">'Work Shift Schedule'!$L$4</f>
        <v>Saturday</v>
      </c>
      <c r="D18" s="102" t="str">
        <f ca="1">IF(ISBLANK(INDEX('Work Shift Schedule'!$A$6:$O$55,$E$3,12)),"",INDEX('Work Shift Schedule'!$A$6:$O$55,$E$3,12))</f>
        <v>OFF</v>
      </c>
      <c r="E18" s="103" t="str">
        <f ca="1">IF(ISBLANK(INDEX('Work Shift Schedule'!$A$6:$O$55,$E$3,13)),"",INDEX('Work Shift Schedule'!$A$6:$O$55,$E$3,13))</f>
        <v>OFF</v>
      </c>
      <c r="F18" s="95"/>
      <c r="G18" s="95"/>
      <c r="H18" s="8"/>
      <c r="I18" s="60"/>
    </row>
    <row r="19" spans="1:9">
      <c r="A19" s="59"/>
      <c r="B19" s="8"/>
      <c r="C19" s="51" t="str">
        <f ca="1">'Work Shift Schedule'!$N$4</f>
        <v>Sunday</v>
      </c>
      <c r="D19" s="102" t="str">
        <f ca="1">IF(ISBLANK(INDEX('Work Shift Schedule'!$A$6:$O$55,$E$3,14)),"",INDEX('Work Shift Schedule'!$A$6:$O$55,$E$3,14))</f>
        <v>OFF</v>
      </c>
      <c r="E19" s="103" t="str">
        <f ca="1">IF(ISBLANK(INDEX('Work Shift Schedule'!$A$6:$O$55,$E$3,15)),"",INDEX('Work Shift Schedule'!$A$6:$O$55,$E$3,15))</f>
        <v>OFF</v>
      </c>
      <c r="F19" s="95"/>
      <c r="G19" s="95"/>
      <c r="H19" s="8"/>
      <c r="I19" s="60"/>
    </row>
    <row r="20" spans="1:9">
      <c r="A20" s="59"/>
      <c r="B20" s="8"/>
      <c r="C20" s="8"/>
      <c r="D20" s="8"/>
      <c r="E20" s="8"/>
      <c r="F20" s="8"/>
      <c r="G20" s="8"/>
      <c r="H20" s="8"/>
      <c r="I20" s="60"/>
    </row>
    <row r="21" spans="1:9">
      <c r="A21" s="59"/>
      <c r="B21" s="8"/>
      <c r="C21" s="8" t="s">
        <v>31</v>
      </c>
      <c r="D21" s="8"/>
      <c r="E21" s="241"/>
      <c r="F21" s="241"/>
      <c r="G21" s="8"/>
      <c r="H21" s="8"/>
      <c r="I21" s="60"/>
    </row>
    <row r="22" spans="1:9">
      <c r="A22" s="59"/>
      <c r="B22" s="8"/>
      <c r="C22" s="8"/>
      <c r="D22" s="8"/>
      <c r="E22" s="8"/>
      <c r="F22" s="8"/>
      <c r="G22" s="8"/>
      <c r="H22" s="8"/>
      <c r="I22" s="60"/>
    </row>
    <row r="23" spans="1:9">
      <c r="A23" s="59"/>
      <c r="B23" s="8"/>
      <c r="C23" s="8" t="s">
        <v>30</v>
      </c>
      <c r="D23" s="8"/>
      <c r="E23" s="241"/>
      <c r="F23" s="241"/>
      <c r="G23" s="8"/>
      <c r="H23" s="8"/>
      <c r="I23" s="60"/>
    </row>
    <row r="24" spans="1:9">
      <c r="A24" s="59"/>
      <c r="B24" s="8"/>
      <c r="C24" s="8"/>
      <c r="D24" s="8"/>
      <c r="E24" s="8"/>
      <c r="F24" s="8"/>
      <c r="G24" s="8"/>
      <c r="H24" s="8"/>
      <c r="I24" s="60"/>
    </row>
    <row r="25" spans="1:9">
      <c r="A25" s="59"/>
      <c r="B25" s="8"/>
      <c r="C25" s="8" t="s">
        <v>32</v>
      </c>
      <c r="D25" s="8"/>
      <c r="E25" s="239">
        <f>E9+6</f>
        <v>41455</v>
      </c>
      <c r="F25" s="239"/>
      <c r="G25" s="8"/>
      <c r="H25" s="8"/>
      <c r="I25" s="60"/>
    </row>
    <row r="26" spans="1:9">
      <c r="A26" s="59"/>
      <c r="B26" s="8"/>
      <c r="C26" s="8"/>
      <c r="D26" s="8"/>
      <c r="E26" s="8"/>
      <c r="F26" s="8"/>
      <c r="G26" s="8"/>
      <c r="H26" s="8"/>
      <c r="I26" s="60"/>
    </row>
    <row r="27" spans="1:9">
      <c r="A27" s="62"/>
      <c r="B27" s="63"/>
      <c r="C27" s="63"/>
      <c r="D27" s="63"/>
      <c r="E27" s="63"/>
      <c r="F27" s="63"/>
      <c r="G27" s="63"/>
      <c r="H27" s="63"/>
      <c r="I27" s="64"/>
    </row>
    <row r="28" spans="1:9">
      <c r="A28" s="8"/>
      <c r="B28" s="8"/>
      <c r="C28" s="8"/>
      <c r="D28" s="8"/>
      <c r="E28" s="8"/>
      <c r="F28" s="8"/>
      <c r="G28" s="8"/>
      <c r="H28" s="8"/>
      <c r="I28" s="8"/>
    </row>
    <row r="29" spans="1:9">
      <c r="A29" s="8"/>
      <c r="B29" s="8"/>
      <c r="C29" s="8"/>
      <c r="D29" s="8"/>
      <c r="E29" s="8"/>
      <c r="F29" s="8"/>
      <c r="G29" s="8"/>
      <c r="H29" s="8"/>
      <c r="I29" s="8"/>
    </row>
    <row r="30" spans="1:9">
      <c r="A30" s="54"/>
      <c r="B30" s="54"/>
      <c r="C30" s="54"/>
      <c r="D30" s="54"/>
      <c r="E30" s="54"/>
      <c r="F30" s="54"/>
      <c r="G30" s="54"/>
      <c r="H30" s="54"/>
      <c r="I30" s="54"/>
    </row>
    <row r="31" spans="1:9">
      <c r="A31" s="8"/>
      <c r="B31" s="8"/>
      <c r="C31" s="8"/>
      <c r="D31" s="8"/>
      <c r="E31" s="8"/>
      <c r="F31" s="8"/>
      <c r="G31" s="8"/>
      <c r="H31" s="8"/>
      <c r="I31" s="8"/>
    </row>
    <row r="32" spans="1:9">
      <c r="A32" s="8"/>
      <c r="B32" s="8"/>
      <c r="C32" s="8"/>
      <c r="D32" s="8"/>
      <c r="E32" s="8"/>
      <c r="F32" s="8"/>
      <c r="G32" s="8"/>
      <c r="H32" s="8"/>
      <c r="I32" s="8"/>
    </row>
    <row r="34" spans="1:9">
      <c r="A34" s="56"/>
      <c r="B34" s="57"/>
      <c r="C34" s="57"/>
      <c r="D34" s="57"/>
      <c r="E34" s="57"/>
      <c r="F34" s="57"/>
      <c r="G34" s="57"/>
      <c r="H34" s="57"/>
      <c r="I34" s="58"/>
    </row>
    <row r="35" spans="1:9" ht="18.75">
      <c r="A35" s="59"/>
      <c r="B35" s="8"/>
      <c r="C35" s="52" t="s">
        <v>27</v>
      </c>
      <c r="D35" s="53"/>
      <c r="E35" s="237" t="str">
        <f ca="1">IF(ISBLANK(INDEX('Employee Register'!$A$6:$B$55,$E$3+1,2)),"",INDEX('Employee Register'!$A$6:$B$55,$E$3+1,2))</f>
        <v>Nichola Carter</v>
      </c>
      <c r="F35" s="237"/>
      <c r="G35" s="237"/>
      <c r="H35" s="8"/>
      <c r="I35" s="60"/>
    </row>
    <row r="36" spans="1:9" ht="18.75">
      <c r="A36" s="59"/>
      <c r="B36" s="8"/>
      <c r="C36" s="52" t="s">
        <v>84</v>
      </c>
      <c r="D36" s="53"/>
      <c r="E36" s="237" t="str">
        <f ca="1">IF(ISBLANK(INDEX('Work Shift Schedule'!$A$6:$R$55,$E$3+1,18)),"",INDEX('Work Shift Schedule'!$A$6:$R$55,$E$3+1,18))</f>
        <v>Customer Support</v>
      </c>
      <c r="F36" s="237"/>
      <c r="G36" s="237"/>
      <c r="H36" s="8"/>
      <c r="I36" s="60"/>
    </row>
    <row r="37" spans="1:9" ht="18.75">
      <c r="A37" s="59"/>
      <c r="B37" s="8"/>
      <c r="C37" s="52" t="s">
        <v>101</v>
      </c>
      <c r="D37" s="53"/>
      <c r="E37" s="238">
        <f ca="1">'Work Shift Schedule'!$M$2</f>
        <v>41449</v>
      </c>
      <c r="F37" s="238"/>
      <c r="G37" s="238"/>
      <c r="H37" s="8"/>
      <c r="I37" s="60"/>
    </row>
    <row r="38" spans="1:9">
      <c r="A38" s="59"/>
      <c r="B38" s="8"/>
      <c r="C38" s="8"/>
      <c r="D38" s="8"/>
      <c r="E38" s="8"/>
      <c r="F38" s="8"/>
      <c r="G38" s="8"/>
      <c r="H38" s="8"/>
      <c r="I38" s="60"/>
    </row>
    <row r="39" spans="1:9">
      <c r="A39" s="59"/>
      <c r="B39" s="8"/>
      <c r="C39" s="8"/>
      <c r="D39" s="120" t="s">
        <v>100</v>
      </c>
      <c r="E39" s="88"/>
      <c r="F39" s="120" t="s">
        <v>100</v>
      </c>
      <c r="G39" s="121"/>
      <c r="H39" s="8"/>
      <c r="I39" s="60"/>
    </row>
    <row r="40" spans="1:9">
      <c r="A40" s="59"/>
      <c r="B40" s="8"/>
      <c r="C40" s="8"/>
      <c r="D40" s="89" t="s">
        <v>28</v>
      </c>
      <c r="E40" s="90" t="s">
        <v>29</v>
      </c>
      <c r="F40" s="91" t="s">
        <v>28</v>
      </c>
      <c r="G40" s="91" t="s">
        <v>29</v>
      </c>
      <c r="H40" s="8"/>
      <c r="I40" s="60"/>
    </row>
    <row r="41" spans="1:9">
      <c r="A41" s="59"/>
      <c r="B41" s="8"/>
      <c r="C41" s="50" t="str">
        <f ca="1">'Work Shift Schedule'!$B$4</f>
        <v>Monday</v>
      </c>
      <c r="D41" s="102">
        <f ca="1">IF(ISBLANK(INDEX('Work Shift Schedule'!$A$6:$O$55,$E$3+1,2)),"",INDEX('Work Shift Schedule'!$A$6:$O$55,$E$3+1,2))</f>
        <v>0</v>
      </c>
      <c r="E41" s="103">
        <f ca="1">IF(ISBLANK(INDEX('Work Shift Schedule'!$A$6:$O$55,$E$3+1,3)),"",INDEX('Work Shift Schedule'!$A$6:$O$55,$E$3+1,3))</f>
        <v>0.10416666666666667</v>
      </c>
      <c r="F41" s="94"/>
      <c r="G41" s="94"/>
      <c r="H41" s="55"/>
      <c r="I41" s="60"/>
    </row>
    <row r="42" spans="1:9">
      <c r="A42" s="59"/>
      <c r="B42" s="8"/>
      <c r="C42" s="51" t="str">
        <f ca="1">'Work Shift Schedule'!$D$4</f>
        <v>Tuesday</v>
      </c>
      <c r="D42" s="102" t="str">
        <f ca="1">IF(ISBLANK(INDEX('Work Shift Schedule'!$A$6:$O$55,$E$3+1,4)),"",INDEX('Work Shift Schedule'!$A$6:$O$55,$E$3+1,4))</f>
        <v>OFF</v>
      </c>
      <c r="E42" s="103" t="str">
        <f ca="1">IF(ISBLANK(INDEX('Work Shift Schedule'!$A$6:$O$55,$E$3+1,5)),"",INDEX('Work Shift Schedule'!$A$6:$O$55,$E$3+1,5))</f>
        <v>OFF</v>
      </c>
      <c r="F42" s="95"/>
      <c r="G42" s="95"/>
      <c r="H42" s="8"/>
      <c r="I42" s="60"/>
    </row>
    <row r="43" spans="1:9">
      <c r="A43" s="59"/>
      <c r="B43" s="8"/>
      <c r="C43" s="51" t="str">
        <f ca="1">'Work Shift Schedule'!$F$4</f>
        <v>Wednesday</v>
      </c>
      <c r="D43" s="102">
        <f ca="1">IF(ISBLANK(INDEX('Work Shift Schedule'!$A$6:$O$55,$E$3+1,6)),"",INDEX('Work Shift Schedule'!$A$6:$O$55,$E$3+1,6))</f>
        <v>0</v>
      </c>
      <c r="E43" s="103">
        <f ca="1">IF(ISBLANK(INDEX('Work Shift Schedule'!$A$6:$O$55,$E$3+1,7)),"",INDEX('Work Shift Schedule'!$A$6:$O$55,$E$3+1,7))</f>
        <v>0.35416666666666674</v>
      </c>
      <c r="F43" s="95"/>
      <c r="G43" s="95"/>
      <c r="H43" s="8"/>
      <c r="I43" s="60"/>
    </row>
    <row r="44" spans="1:9">
      <c r="A44" s="59"/>
      <c r="B44" s="8"/>
      <c r="C44" s="51" t="str">
        <f ca="1">'Work Shift Schedule'!$H$4</f>
        <v>Thursday</v>
      </c>
      <c r="D44" s="102">
        <f ca="1">IF(ISBLANK(INDEX('Work Shift Schedule'!$A$6:$O$55,$E$3+1,8)),"",INDEX('Work Shift Schedule'!$A$6:$O$55,$E$3+1,8))</f>
        <v>0</v>
      </c>
      <c r="E44" s="103">
        <f ca="1">IF(ISBLANK(INDEX('Work Shift Schedule'!$A$6:$O$55,$E$3+1,9)),"",INDEX('Work Shift Schedule'!$A$6:$O$55,$E$3+1,9))</f>
        <v>0.35416666666666674</v>
      </c>
      <c r="F44" s="95"/>
      <c r="G44" s="95"/>
      <c r="H44" s="8"/>
      <c r="I44" s="60"/>
    </row>
    <row r="45" spans="1:9">
      <c r="A45" s="59"/>
      <c r="B45" s="8"/>
      <c r="C45" s="51" t="str">
        <f ca="1">'Work Shift Schedule'!$J$4</f>
        <v>Friday</v>
      </c>
      <c r="D45" s="102">
        <f ca="1">IF(ISBLANK(INDEX('Work Shift Schedule'!$A$6:$O$55,$E$3+1,10)),"",INDEX('Work Shift Schedule'!$A$6:$O$55,$E$3+1,10))</f>
        <v>0</v>
      </c>
      <c r="E45" s="103">
        <f ca="1">IF(ISBLANK(INDEX('Work Shift Schedule'!$A$6:$O$55,$E$3+1,11)),"",INDEX('Work Shift Schedule'!$A$6:$O$55,$E$3+1,11))</f>
        <v>0.10416666666666667</v>
      </c>
      <c r="F45" s="95"/>
      <c r="G45" s="95"/>
      <c r="H45" s="8"/>
      <c r="I45" s="60"/>
    </row>
    <row r="46" spans="1:9">
      <c r="A46" s="59"/>
      <c r="B46" s="8"/>
      <c r="C46" s="51" t="str">
        <f ca="1">'Work Shift Schedule'!$L$4</f>
        <v>Saturday</v>
      </c>
      <c r="D46" s="102">
        <f ca="1">IF(ISBLANK(INDEX('Work Shift Schedule'!$A$6:$O$55,$E$3+1,12)),"",INDEX('Work Shift Schedule'!$A$6:$O$55,$E$3+1,12))</f>
        <v>0</v>
      </c>
      <c r="E46" s="103">
        <f ca="1">IF(ISBLANK(INDEX('Work Shift Schedule'!$A$6:$O$55,$E$3+1,13)),"",INDEX('Work Shift Schedule'!$A$6:$O$55,$E$3+1,13))</f>
        <v>0.35416666666666674</v>
      </c>
      <c r="F46" s="95"/>
      <c r="G46" s="95"/>
      <c r="H46" s="8"/>
      <c r="I46" s="60"/>
    </row>
    <row r="47" spans="1:9">
      <c r="A47" s="59"/>
      <c r="B47" s="8"/>
      <c r="C47" s="51" t="str">
        <f ca="1">'Work Shift Schedule'!$N$4</f>
        <v>Sunday</v>
      </c>
      <c r="D47" s="102">
        <f ca="1">IF(ISBLANK(INDEX('Work Shift Schedule'!$A$6:$O$55,$E$3+1,14)),"",INDEX('Work Shift Schedule'!$A$6:$O$55,$E$3+1,14))</f>
        <v>0.73958333333333282</v>
      </c>
      <c r="E47" s="103" t="str">
        <f ca="1">IF(ISBLANK(INDEX('Work Shift Schedule'!$A$6:$O$55,$E$3+1,15)),"",INDEX('Work Shift Schedule'!$A$6:$O$55,$E$3+1,15))</f>
        <v>OFF</v>
      </c>
      <c r="F47" s="95"/>
      <c r="G47" s="95"/>
      <c r="H47" s="8"/>
      <c r="I47" s="60"/>
    </row>
    <row r="48" spans="1:9">
      <c r="A48" s="59"/>
      <c r="B48" s="8"/>
      <c r="C48" s="8"/>
      <c r="D48" s="8"/>
      <c r="E48" s="8"/>
      <c r="F48" s="8"/>
      <c r="G48" s="8"/>
      <c r="H48" s="8"/>
      <c r="I48" s="60"/>
    </row>
    <row r="49" spans="1:9">
      <c r="A49" s="59"/>
      <c r="B49" s="8"/>
      <c r="C49" s="8" t="s">
        <v>31</v>
      </c>
      <c r="D49" s="8"/>
      <c r="E49" s="241"/>
      <c r="F49" s="241"/>
      <c r="G49" s="8"/>
      <c r="H49" s="8"/>
      <c r="I49" s="60"/>
    </row>
    <row r="50" spans="1:9">
      <c r="A50" s="59"/>
      <c r="B50" s="8"/>
      <c r="C50" s="8"/>
      <c r="D50" s="8"/>
      <c r="E50" s="8"/>
      <c r="F50" s="8"/>
      <c r="G50" s="8"/>
      <c r="H50" s="8"/>
      <c r="I50" s="60"/>
    </row>
    <row r="51" spans="1:9">
      <c r="A51" s="59"/>
      <c r="B51" s="8"/>
      <c r="C51" s="8" t="s">
        <v>30</v>
      </c>
      <c r="D51" s="8"/>
      <c r="E51" s="241"/>
      <c r="F51" s="241"/>
      <c r="G51" s="8"/>
      <c r="H51" s="8"/>
      <c r="I51" s="60"/>
    </row>
    <row r="52" spans="1:9">
      <c r="A52" s="59"/>
      <c r="B52" s="8"/>
      <c r="C52" s="8"/>
      <c r="D52" s="8"/>
      <c r="E52" s="8"/>
      <c r="F52" s="8"/>
      <c r="G52" s="8"/>
      <c r="H52" s="8"/>
      <c r="I52" s="60"/>
    </row>
    <row r="53" spans="1:9">
      <c r="A53" s="59"/>
      <c r="B53" s="8"/>
      <c r="C53" s="8" t="s">
        <v>32</v>
      </c>
      <c r="D53" s="8"/>
      <c r="E53" s="239">
        <f>E37+6</f>
        <v>41455</v>
      </c>
      <c r="F53" s="239"/>
      <c r="G53" s="8"/>
      <c r="H53" s="8"/>
      <c r="I53" s="60"/>
    </row>
    <row r="54" spans="1:9">
      <c r="A54" s="59"/>
      <c r="B54" s="8"/>
      <c r="C54" s="8"/>
      <c r="D54" s="8"/>
      <c r="E54" s="8"/>
      <c r="F54" s="8"/>
      <c r="G54" s="8"/>
      <c r="H54" s="8"/>
      <c r="I54" s="60"/>
    </row>
    <row r="55" spans="1:9">
      <c r="A55" s="62"/>
      <c r="B55" s="63"/>
      <c r="C55" s="63"/>
      <c r="D55" s="63"/>
      <c r="E55" s="63"/>
      <c r="F55" s="63"/>
      <c r="G55" s="63"/>
      <c r="H55" s="63"/>
      <c r="I55" s="64"/>
    </row>
  </sheetData>
  <sheetProtection password="F349" sheet="1" objects="1" scenarios="1" selectLockedCells="1"/>
  <mergeCells count="13">
    <mergeCell ref="E21:F21"/>
    <mergeCell ref="E49:F49"/>
    <mergeCell ref="E51:F51"/>
    <mergeCell ref="E35:G35"/>
    <mergeCell ref="E36:G36"/>
    <mergeCell ref="E37:G37"/>
    <mergeCell ref="E53:F53"/>
    <mergeCell ref="A1:I1"/>
    <mergeCell ref="E7:G7"/>
    <mergeCell ref="E8:G8"/>
    <mergeCell ref="E9:G9"/>
    <mergeCell ref="E25:F25"/>
    <mergeCell ref="E23:F23"/>
  </mergeCells>
  <phoneticPr fontId="11" type="noConversion"/>
  <hyperlinks>
    <hyperlink ref="A2" location="HELP!A1" tooltip="Click to see the HELP worksheet" display="HELP"/>
  </hyperlinks>
  <pageMargins left="0.23622047244094491" right="0.15748031496062992" top="0.62992125984251968" bottom="0.62992125984251968" header="0.31496062992125984" footer="0.31496062992125984"/>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T51"/>
  <sheetViews>
    <sheetView showGridLines="0" zoomScaleNormal="100" workbookViewId="0">
      <selection activeCell="A2" sqref="A2"/>
    </sheetView>
  </sheetViews>
  <sheetFormatPr defaultRowHeight="15"/>
  <cols>
    <col min="1" max="1" width="16.7109375" style="5" customWidth="1"/>
    <col min="2" max="2" width="9.140625" style="5"/>
    <col min="3" max="19" width="9.7109375" style="5" customWidth="1"/>
    <col min="20" max="16384" width="9.140625" style="5"/>
  </cols>
  <sheetData>
    <row r="1" spans="1:20" s="73" customFormat="1" ht="35.1" customHeight="1">
      <c r="A1" s="240" t="s">
        <v>103</v>
      </c>
      <c r="B1" s="240"/>
      <c r="C1" s="240"/>
      <c r="D1" s="240"/>
      <c r="E1" s="240"/>
      <c r="F1" s="240"/>
      <c r="G1" s="240"/>
      <c r="H1" s="240"/>
      <c r="I1" s="240"/>
      <c r="J1" s="240"/>
      <c r="K1" s="240"/>
      <c r="L1" s="240"/>
      <c r="M1" s="240"/>
      <c r="N1" s="240"/>
      <c r="O1" s="240"/>
      <c r="P1" s="240"/>
      <c r="Q1" s="240"/>
      <c r="R1" s="240"/>
      <c r="S1" s="240"/>
    </row>
    <row r="2" spans="1:20" ht="15.75">
      <c r="A2" s="214" t="s">
        <v>137</v>
      </c>
      <c r="J2" s="20" t="s">
        <v>101</v>
      </c>
      <c r="K2" s="227">
        <v>40147</v>
      </c>
      <c r="L2" s="227"/>
      <c r="M2" s="227"/>
      <c r="S2" s="7"/>
    </row>
    <row r="3" spans="1:20">
      <c r="G3" s="8"/>
      <c r="R3" s="22"/>
      <c r="S3" s="22"/>
    </row>
    <row r="4" spans="1:20" ht="15" customHeight="1">
      <c r="A4" s="23"/>
      <c r="B4" s="24"/>
      <c r="C4" s="244" t="s">
        <v>53</v>
      </c>
      <c r="D4" s="245"/>
      <c r="E4" s="245"/>
      <c r="F4" s="242" t="s">
        <v>56</v>
      </c>
      <c r="G4" s="243"/>
      <c r="H4" s="243"/>
      <c r="I4" s="243"/>
      <c r="J4" s="243"/>
      <c r="K4" s="243"/>
      <c r="L4" s="243"/>
      <c r="M4" s="243"/>
      <c r="N4" s="243"/>
      <c r="O4" s="243"/>
      <c r="P4" s="243"/>
      <c r="Q4" s="243"/>
      <c r="R4" s="246" t="s">
        <v>72</v>
      </c>
      <c r="S4" s="247"/>
    </row>
    <row r="5" spans="1:20" s="81" customFormat="1" ht="30" customHeight="1">
      <c r="A5" s="110" t="s">
        <v>16</v>
      </c>
      <c r="B5" s="75" t="s">
        <v>52</v>
      </c>
      <c r="C5" s="76" t="s">
        <v>54</v>
      </c>
      <c r="D5" s="76" t="s">
        <v>55</v>
      </c>
      <c r="E5" s="76" t="s">
        <v>59</v>
      </c>
      <c r="F5" s="77" t="s">
        <v>57</v>
      </c>
      <c r="G5" s="77" t="str">
        <f ca="1">IF(ISBLANK(Settings!A8),"",Settings!B8)</f>
        <v>Holidays</v>
      </c>
      <c r="H5" s="78" t="str">
        <f ca="1">IF(ISBLANK(Settings!A7),"",Settings!B7)</f>
        <v>Public Holidays</v>
      </c>
      <c r="I5" s="79" t="str">
        <f ca="1">IF(ISBLANK(Settings!A10),"",Settings!B10)</f>
        <v>Lieu Day</v>
      </c>
      <c r="J5" s="78" t="str">
        <f ca="1">IF(ISBLANK(Settings!A11),"",Settings!B11)</f>
        <v>Option 6</v>
      </c>
      <c r="K5" s="79" t="str">
        <f ca="1">IF(ISBLANK(Settings!A12),"",Settings!B12)</f>
        <v>Option 7</v>
      </c>
      <c r="L5" s="77" t="str">
        <f ca="1">IF(ISBLANK(Settings!A13),"",Settings!B13)</f>
        <v>Option 8</v>
      </c>
      <c r="M5" s="78" t="str">
        <f ca="1">IF(ISBLANK(Settings!A14),"",Settings!B14)</f>
        <v>Option 9</v>
      </c>
      <c r="N5" s="79" t="str">
        <f ca="1">IF(ISBLANK(Settings!A15),"",Settings!B15)</f>
        <v>Option 10</v>
      </c>
      <c r="O5" s="77" t="str">
        <f ca="1">IF(ISBLANK(Settings!A6),"",Settings!B6)</f>
        <v>Sick</v>
      </c>
      <c r="P5" s="77" t="str">
        <f ca="1">IF(ISBLANK(Settings!A9),"",Settings!B9)</f>
        <v>Off</v>
      </c>
      <c r="Q5" s="77" t="s">
        <v>58</v>
      </c>
      <c r="R5" s="80" t="s">
        <v>54</v>
      </c>
      <c r="S5" s="80" t="s">
        <v>55</v>
      </c>
      <c r="T5" s="113"/>
    </row>
    <row r="6" spans="1:20">
      <c r="A6" s="111" t="str">
        <f ca="1">IF(Settings!G5&gt;0,Settings!G5,"")</f>
        <v>Accounts</v>
      </c>
      <c r="B6" s="25">
        <f ca="1">IF(Settings!G5&gt;0,COUNTIF('Employee Register'!$A$6:$D$55,"="&amp;A6),"")</f>
        <v>1</v>
      </c>
      <c r="C6" s="26">
        <f ca="1">IF(ISBLANK(Settings!$G5),"",ROUND(SUMIF('Work Shift Schedule'!$R$6:$R$55,$A6,'Work Shift Schedule'!$CY$6:$CY$55)+SUM($G6:$P6),2))</f>
        <v>600</v>
      </c>
      <c r="D6" s="169">
        <v>900</v>
      </c>
      <c r="E6" s="26">
        <f ca="1">IF(ISBLANK(Settings!$G5),"",$D6-$C6)</f>
        <v>300</v>
      </c>
      <c r="F6" s="27">
        <f ca="1">IF(ISBLANK(Settings!$G5),"",SUMIF('Work Shift Schedule'!$R$6:$R$55,$A6,'Work Shift Schedule'!$CY$6:$CY$55))</f>
        <v>360.00000000000045</v>
      </c>
      <c r="G6" s="27">
        <f ca="1">IF(ISBLANK(Settings!$G5),"",SUMIF('Work Shift Schedule'!$R$6:$R$55,$A6,'Work Shift Schedule'!$DG$6:$DG$55))</f>
        <v>120</v>
      </c>
      <c r="H6" s="27">
        <f ca="1">IF(ISBLANK(Settings!$G5),"",SUMIF('Work Shift Schedule'!$R$6:$R$55,$A6,'Work Shift Schedule'!$DE$6:$DE$55))</f>
        <v>0</v>
      </c>
      <c r="I6" s="27">
        <f ca="1">IF(ISBLANK(Settings!$G5),"",SUMIF('Work Shift Schedule'!$R$6:$R$55,$A6,'Work Shift Schedule'!$DK$6:$DK$55))</f>
        <v>120</v>
      </c>
      <c r="J6" s="27">
        <f ca="1">IF(ISBLANK(Settings!$G5),"",SUMIF('Work Shift Schedule'!$R$6:$R$55,$A6,'Work Shift Schedule'!$DM$6:$DM$55))</f>
        <v>0</v>
      </c>
      <c r="K6" s="27">
        <f ca="1">IF(ISBLANK(Settings!$G5),"",SUMIF('Work Shift Schedule'!$R$6:$R$55,$A6,'Work Shift Schedule'!$DO$6:$DO$55))</f>
        <v>0</v>
      </c>
      <c r="L6" s="27">
        <f ca="1">IF(ISBLANK(Settings!$G5),"",SUMIF('Work Shift Schedule'!$R$6:$R$55,$A6,'Work Shift Schedule'!$DO$6:$DO$55))</f>
        <v>0</v>
      </c>
      <c r="M6" s="27">
        <f ca="1">IF(ISBLANK(Settings!$G5),"",SUMIF('Work Shift Schedule'!$R$6:$R$55,$A6,'Work Shift Schedule'!$DS$6:$DS$55))</f>
        <v>0</v>
      </c>
      <c r="N6" s="27">
        <f ca="1">IF(ISBLANK(Settings!$G5),"",SUMIF('Work Shift Schedule'!$R$6:$R$55,$A6,'Work Shift Schedule'!$DU$6:$DU$55))</f>
        <v>0</v>
      </c>
      <c r="O6" s="27">
        <f ca="1">IF(ISBLANK(Settings!$G5),"",SUMIF('Work Shift Schedule'!$R$6:$R$55,$A6,'Work Shift Schedule'!$DC$6:$DC$55))</f>
        <v>0</v>
      </c>
      <c r="P6" s="27">
        <f ca="1">IF(ISBLANK(Settings!$G5),"",SUMIF('Work Shift Schedule'!$R$6:$R$55,$A6,'Work Shift Schedule'!$DI$6:$DI$55))</f>
        <v>0</v>
      </c>
      <c r="Q6" s="27">
        <f ca="1">IF(ISBLANK(Settings!$G5),"",ROUND(SUMIF('Work Shift Schedule'!$R$6:$R$55,$A6,'Work Shift Schedule'!$DA$6:$DA$55),2))</f>
        <v>0</v>
      </c>
      <c r="R6" s="28">
        <f ca="1">IF(Settings!G5&gt;0,IF(B6=0,C6,C6/B6),"")</f>
        <v>600</v>
      </c>
      <c r="S6" s="114">
        <f ca="1">IF(Settings!G5&gt;0,IF(B6=0,D6,D6/B6),"")</f>
        <v>900</v>
      </c>
    </row>
    <row r="7" spans="1:20">
      <c r="A7" s="111" t="str">
        <f ca="1">IF(Settings!G6&gt;0,Settings!G6,"")</f>
        <v>HR</v>
      </c>
      <c r="B7" s="25">
        <f ca="1">IF(Settings!G6&gt;0,COUNTIF('Employee Register'!$A$6:$D$55,"="&amp;A7),"")</f>
        <v>1</v>
      </c>
      <c r="C7" s="26">
        <f ca="1">IF(ISBLANK(Settings!$G6),"",ROUND(SUMIF('Work Shift Schedule'!$R$6:$R$55,$A7,'Work Shift Schedule'!$CY$6:$CY$55)+SUM($G7:$P7),2))</f>
        <v>320</v>
      </c>
      <c r="D7" s="170">
        <v>300</v>
      </c>
      <c r="E7" s="26">
        <f ca="1">IF(ISBLANK(Settings!$G6),"",$D7-$C7)</f>
        <v>-20</v>
      </c>
      <c r="F7" s="27">
        <f ca="1">IF(ISBLANK(Settings!$G6),"",SUMIF('Work Shift Schedule'!$R$6:$R$55,$A7,'Work Shift Schedule'!$CY$6:$CY$55))</f>
        <v>320.00000000000051</v>
      </c>
      <c r="G7" s="27">
        <f ca="1">IF(ISBLANK(Settings!$G6),"",SUMIF('Work Shift Schedule'!$R$6:$R$55,$A7,'Work Shift Schedule'!$DG$6:$DG$55))</f>
        <v>0</v>
      </c>
      <c r="H7" s="27">
        <f ca="1">IF(ISBLANK(Settings!$G6),"",SUMIF('Work Shift Schedule'!$R$6:$R$55,$A7,'Work Shift Schedule'!$DE$6:$DE$55))</f>
        <v>0</v>
      </c>
      <c r="I7" s="27">
        <f ca="1">IF(ISBLANK(Settings!$G6),"",SUMIF('Work Shift Schedule'!$R$6:$R$55,$A7,'Work Shift Schedule'!$DK$6:$DK$55))</f>
        <v>0</v>
      </c>
      <c r="J7" s="27">
        <f ca="1">IF(ISBLANK(Settings!$G6),"",SUMIF('Work Shift Schedule'!$R$6:$R$55,$A7,'Work Shift Schedule'!$DM$6:$DM$55))</f>
        <v>0</v>
      </c>
      <c r="K7" s="27">
        <f ca="1">IF(ISBLANK(Settings!$G6),"",SUMIF('Work Shift Schedule'!$R$6:$R$55,$A7,'Work Shift Schedule'!$DO$6:$DO$55))</f>
        <v>0</v>
      </c>
      <c r="L7" s="27">
        <f ca="1">IF(Settings!G6&gt;0,SUMIF('Work Shift Schedule'!$CY$6:$DU$55,'Salary Budget'!$A7,'Work Shift Schedule'!$DQ$6:$DQ$55),"")</f>
        <v>0</v>
      </c>
      <c r="M7" s="27">
        <f ca="1">IF(ISBLANK(Settings!$G6),"",SUMIF('Work Shift Schedule'!$R$6:$R$55,$A7,'Work Shift Schedule'!$DS$6:$DS$55))</f>
        <v>0</v>
      </c>
      <c r="N7" s="27">
        <f ca="1">IF(ISBLANK(Settings!$G6),"",SUMIF('Work Shift Schedule'!$R$6:$R$55,$A7,'Work Shift Schedule'!$DU$6:$DU$55))</f>
        <v>0</v>
      </c>
      <c r="O7" s="27">
        <f ca="1">IF(ISBLANK(Settings!$G6),"",SUMIF('Work Shift Schedule'!$R$6:$R$55,$A7,'Work Shift Schedule'!$DC$6:$DC$55))</f>
        <v>0</v>
      </c>
      <c r="P7" s="27">
        <f ca="1">IF(ISBLANK(Settings!$G6),"",SUMIF('Work Shift Schedule'!$R$6:$R$55,$A7,'Work Shift Schedule'!$DI$6:$DI$55))</f>
        <v>0</v>
      </c>
      <c r="Q7" s="27">
        <f ca="1">IF(ISBLANK(Settings!$G6),"",ROUND(SUMIF('Work Shift Schedule'!$R$6:$R$55,$A7,'Work Shift Schedule'!$DA$6:$DA$55),2))</f>
        <v>30</v>
      </c>
      <c r="R7" s="28">
        <f ca="1">IF(Settings!G6&gt;0,IF(B7=0,C7,C7/B7),"")</f>
        <v>320</v>
      </c>
      <c r="S7" s="114">
        <f ca="1">IF(Settings!G6&gt;0,IF(B7=0,D7,D7/B7),"")</f>
        <v>300</v>
      </c>
    </row>
    <row r="8" spans="1:20">
      <c r="A8" s="111" t="str">
        <f ca="1">IF(Settings!G7&gt;0,Settings!G7,"")</f>
        <v>Lobby/Reception</v>
      </c>
      <c r="B8" s="25">
        <f ca="1">IF(Settings!G7&gt;0,COUNTIF('Employee Register'!$A$6:$D$55,"="&amp;A8),"")</f>
        <v>1</v>
      </c>
      <c r="C8" s="26">
        <f ca="1">IF(ISBLANK(Settings!$G7),"",ROUND(SUMIF('Work Shift Schedule'!$R$6:$R$55,$A8,'Work Shift Schedule'!$CY$6:$CY$55)+SUM($G8:$P8),2))</f>
        <v>0</v>
      </c>
      <c r="D8" s="170">
        <v>100</v>
      </c>
      <c r="E8" s="26">
        <f ca="1">IF(ISBLANK(Settings!$G7),"",$D8-$C8)</f>
        <v>100</v>
      </c>
      <c r="F8" s="27">
        <f ca="1">IF(ISBLANK(Settings!$G7),"",SUMIF('Work Shift Schedule'!$R$6:$R$55,$A8,'Work Shift Schedule'!$CY$6:$CY$55))</f>
        <v>0</v>
      </c>
      <c r="G8" s="27">
        <f ca="1">IF(ISBLANK(Settings!$G7),"",SUMIF('Work Shift Schedule'!$R$6:$R$55,$A8,'Work Shift Schedule'!$DG$6:$DG$55))</f>
        <v>0</v>
      </c>
      <c r="H8" s="27">
        <f ca="1">IF(ISBLANK(Settings!$G7),"",SUMIF('Work Shift Schedule'!$R$6:$R$55,$A8,'Work Shift Schedule'!$DE$6:$DE$55))</f>
        <v>0</v>
      </c>
      <c r="I8" s="27">
        <f ca="1">IF(ISBLANK(Settings!$G7),"",SUMIF('Work Shift Schedule'!$R$6:$R$55,$A8,'Work Shift Schedule'!$DK$6:$DK$55))</f>
        <v>0</v>
      </c>
      <c r="J8" s="27">
        <f ca="1">IF(ISBLANK(Settings!$G7),"",SUMIF('Work Shift Schedule'!$R$6:$R$55,$A8,'Work Shift Schedule'!$DM$6:$DM$55))</f>
        <v>0</v>
      </c>
      <c r="K8" s="27">
        <f ca="1">IF(ISBLANK(Settings!$G7),"",SUMIF('Work Shift Schedule'!$R$6:$R$55,$A8,'Work Shift Schedule'!$DO$6:$DO$55))</f>
        <v>0</v>
      </c>
      <c r="L8" s="27">
        <f ca="1">IF(Settings!G7&gt;0,SUMIF('Work Shift Schedule'!$CY$6:$DU$55,'Salary Budget'!$A8,'Work Shift Schedule'!$DQ$6:$DQ$55),"")</f>
        <v>0</v>
      </c>
      <c r="M8" s="27">
        <f ca="1">IF(ISBLANK(Settings!$G7),"",SUMIF('Work Shift Schedule'!$R$6:$R$55,$A8,'Work Shift Schedule'!$DS$6:$DS$55))</f>
        <v>0</v>
      </c>
      <c r="N8" s="27">
        <f ca="1">IF(ISBLANK(Settings!$G7),"",SUMIF('Work Shift Schedule'!$R$6:$R$55,$A8,'Work Shift Schedule'!$DU$6:$DU$55))</f>
        <v>0</v>
      </c>
      <c r="O8" s="27">
        <f ca="1">IF(ISBLANK(Settings!$G7),"",SUMIF('Work Shift Schedule'!$R$6:$R$55,$A8,'Work Shift Schedule'!$DC$6:$DC$55))</f>
        <v>0</v>
      </c>
      <c r="P8" s="27">
        <f ca="1">IF(ISBLANK(Settings!$G7),"",SUMIF('Work Shift Schedule'!$R$6:$R$55,$A8,'Work Shift Schedule'!$DI$6:$DI$55))</f>
        <v>0</v>
      </c>
      <c r="Q8" s="27">
        <f ca="1">IF(ISBLANK(Settings!$G7),"",ROUND(SUMIF('Work Shift Schedule'!$R$6:$R$55,$A8,'Work Shift Schedule'!$DA$6:$DA$55),2))</f>
        <v>0</v>
      </c>
      <c r="R8" s="28">
        <f ca="1">IF(Settings!G7&gt;0,IF(B8=0,C8,C8/B8),"")</f>
        <v>0</v>
      </c>
      <c r="S8" s="114">
        <f ca="1">IF(Settings!G7&gt;0,IF(B8=0,D8,D8/B8),"")</f>
        <v>100</v>
      </c>
    </row>
    <row r="9" spans="1:20">
      <c r="A9" s="111" t="str">
        <f ca="1">IF(Settings!G8&gt;0,Settings!G8,"")</f>
        <v>Administration</v>
      </c>
      <c r="B9" s="25">
        <f ca="1">IF(Settings!G8&gt;0,COUNTIF('Employee Register'!$A$6:$D$55,"="&amp;A9),"")</f>
        <v>0</v>
      </c>
      <c r="C9" s="26">
        <f ca="1">IF(ISBLANK(Settings!$G8),"",ROUND(SUMIF('Work Shift Schedule'!$R$6:$R$55,$A9,'Work Shift Schedule'!$CY$6:$CY$55)+SUM($G9:$P9),2))</f>
        <v>0</v>
      </c>
      <c r="D9" s="170"/>
      <c r="E9" s="26">
        <f ca="1">IF(ISBLANK(Settings!$G8),"",$D9-$C9)</f>
        <v>0</v>
      </c>
      <c r="F9" s="27">
        <f ca="1">IF(ISBLANK(Settings!$G8),"",SUMIF('Work Shift Schedule'!$R$6:$R$55,$A9,'Work Shift Schedule'!$CY$6:$CY$55))</f>
        <v>0</v>
      </c>
      <c r="G9" s="27">
        <f ca="1">IF(ISBLANK(Settings!$G8),"",SUMIF('Work Shift Schedule'!$R$6:$R$55,$A9,'Work Shift Schedule'!$DG$6:$DG$55))</f>
        <v>0</v>
      </c>
      <c r="H9" s="27">
        <f ca="1">IF(ISBLANK(Settings!$G8),"",SUMIF('Work Shift Schedule'!$R$6:$R$55,$A9,'Work Shift Schedule'!$DE$6:$DE$55))</f>
        <v>0</v>
      </c>
      <c r="I9" s="27">
        <f ca="1">IF(ISBLANK(Settings!$G8),"",SUMIF('Work Shift Schedule'!$R$6:$R$55,$A9,'Work Shift Schedule'!$DK$6:$DK$55))</f>
        <v>0</v>
      </c>
      <c r="J9" s="27">
        <f ca="1">IF(ISBLANK(Settings!$G8),"",SUMIF('Work Shift Schedule'!$R$6:$R$55,$A9,'Work Shift Schedule'!$DM$6:$DM$55))</f>
        <v>0</v>
      </c>
      <c r="K9" s="27">
        <f ca="1">IF(ISBLANK(Settings!$G8),"",SUMIF('Work Shift Schedule'!$R$6:$R$55,$A9,'Work Shift Schedule'!$DO$6:$DO$55))</f>
        <v>0</v>
      </c>
      <c r="L9" s="27">
        <f ca="1">IF(Settings!G8&gt;0,SUMIF('Work Shift Schedule'!$CY$6:$DU$55,'Salary Budget'!$A9,'Work Shift Schedule'!$DQ$6:$DQ$55),"")</f>
        <v>0</v>
      </c>
      <c r="M9" s="27">
        <f ca="1">IF(ISBLANK(Settings!$G8),"",SUMIF('Work Shift Schedule'!$R$6:$R$55,$A9,'Work Shift Schedule'!$DS$6:$DS$55))</f>
        <v>0</v>
      </c>
      <c r="N9" s="27">
        <f ca="1">IF(ISBLANK(Settings!$G8),"",SUMIF('Work Shift Schedule'!$R$6:$R$55,$A9,'Work Shift Schedule'!$DU$6:$DU$55))</f>
        <v>0</v>
      </c>
      <c r="O9" s="27">
        <f ca="1">IF(ISBLANK(Settings!$G8),"",SUMIF('Work Shift Schedule'!$R$6:$R$55,$A9,'Work Shift Schedule'!$DC$6:$DC$55))</f>
        <v>0</v>
      </c>
      <c r="P9" s="27">
        <f ca="1">IF(ISBLANK(Settings!$G8),"",SUMIF('Work Shift Schedule'!$R$6:$R$55,$A9,'Work Shift Schedule'!$DI$6:$DI$55))</f>
        <v>0</v>
      </c>
      <c r="Q9" s="27">
        <f ca="1">IF(ISBLANK(Settings!$G8),"",ROUND(SUMIF('Work Shift Schedule'!$R$6:$R$55,$A9,'Work Shift Schedule'!$DA$6:$DA$55),2))</f>
        <v>0</v>
      </c>
      <c r="R9" s="28">
        <f ca="1">IF(Settings!G8&gt;0,IF(B9=0,C9,C9/B9),"")</f>
        <v>0</v>
      </c>
      <c r="S9" s="114">
        <f ca="1">IF(Settings!G8&gt;0,IF(B9=0,D9,D9/B9),"")</f>
        <v>0</v>
      </c>
    </row>
    <row r="10" spans="1:20">
      <c r="A10" s="111" t="str">
        <f ca="1">IF(Settings!G9&gt;0,Settings!G9,"")</f>
        <v>Customer Support</v>
      </c>
      <c r="B10" s="25">
        <f ca="1">IF(Settings!G9&gt;0,COUNTIF('Employee Register'!$A$6:$D$55,"="&amp;A10),"")</f>
        <v>1</v>
      </c>
      <c r="C10" s="26">
        <f ca="1">IF(ISBLANK(Settings!$G9),"",ROUND(SUMIF('Work Shift Schedule'!$R$6:$R$55,$A10,'Work Shift Schedule'!$CY$6:$CY$55)+SUM($G10:$P10),2))</f>
        <v>366</v>
      </c>
      <c r="D10" s="170"/>
      <c r="E10" s="26">
        <f ca="1">IF(ISBLANK(Settings!$G9),"",$D10-$C10)</f>
        <v>-366</v>
      </c>
      <c r="F10" s="27">
        <f ca="1">IF(ISBLANK(Settings!$G9),"",SUMIF('Work Shift Schedule'!$R$6:$R$55,$A10,'Work Shift Schedule'!$CY$6:$CY$55))</f>
        <v>366.00000000000006</v>
      </c>
      <c r="G10" s="27">
        <f ca="1">IF(ISBLANK(Settings!$G9),"",SUMIF('Work Shift Schedule'!$R$6:$R$55,$A10,'Work Shift Schedule'!$DG$6:$DG$55))</f>
        <v>0</v>
      </c>
      <c r="H10" s="27">
        <f ca="1">IF(ISBLANK(Settings!$G9),"",SUMIF('Work Shift Schedule'!$R$6:$R$55,$A10,'Work Shift Schedule'!$DE$6:$DE$55))</f>
        <v>0</v>
      </c>
      <c r="I10" s="27">
        <f ca="1">IF(ISBLANK(Settings!$G9),"",SUMIF('Work Shift Schedule'!$R$6:$R$55,$A10,'Work Shift Schedule'!$DK$6:$DK$55))</f>
        <v>0</v>
      </c>
      <c r="J10" s="27">
        <f ca="1">IF(ISBLANK(Settings!$G9),"",SUMIF('Work Shift Schedule'!$R$6:$R$55,$A10,'Work Shift Schedule'!$DM$6:$DM$55))</f>
        <v>0</v>
      </c>
      <c r="K10" s="27">
        <f ca="1">IF(ISBLANK(Settings!$G9),"",SUMIF('Work Shift Schedule'!$R$6:$R$55,$A10,'Work Shift Schedule'!$DO$6:$DO$55))</f>
        <v>0</v>
      </c>
      <c r="L10" s="27">
        <f ca="1">IF(Settings!G9&gt;0,SUMIF('Work Shift Schedule'!$CY$6:$DU$55,'Salary Budget'!$A10,'Work Shift Schedule'!$DQ$6:$DQ$55),"")</f>
        <v>0</v>
      </c>
      <c r="M10" s="27">
        <f ca="1">IF(ISBLANK(Settings!$G9),"",SUMIF('Work Shift Schedule'!$R$6:$R$55,$A10,'Work Shift Schedule'!$DS$6:$DS$55))</f>
        <v>0</v>
      </c>
      <c r="N10" s="27">
        <f ca="1">IF(ISBLANK(Settings!$G9),"",SUMIF('Work Shift Schedule'!$R$6:$R$55,$A10,'Work Shift Schedule'!$DU$6:$DU$55))</f>
        <v>0</v>
      </c>
      <c r="O10" s="27">
        <f ca="1">IF(ISBLANK(Settings!$G9),"",SUMIF('Work Shift Schedule'!$R$6:$R$55,$A10,'Work Shift Schedule'!$DC$6:$DC$55))</f>
        <v>0</v>
      </c>
      <c r="P10" s="27">
        <f ca="1">IF(ISBLANK(Settings!$G9),"",SUMIF('Work Shift Schedule'!$R$6:$R$55,$A10,'Work Shift Schedule'!$DI$6:$DI$55))</f>
        <v>0</v>
      </c>
      <c r="Q10" s="27">
        <f ca="1">IF(ISBLANK(Settings!$G9),"",ROUND(SUMIF('Work Shift Schedule'!$R$6:$R$55,$A10,'Work Shift Schedule'!$DA$6:$DA$55),2))</f>
        <v>189</v>
      </c>
      <c r="R10" s="28">
        <f ca="1">IF(Settings!G9&gt;0,IF(B10=0,C10,C10/B10),"")</f>
        <v>366</v>
      </c>
      <c r="S10" s="114">
        <f ca="1">IF(Settings!G9&gt;0,IF(B10=0,D10,D10/B10),"")</f>
        <v>0</v>
      </c>
    </row>
    <row r="11" spans="1:20">
      <c r="A11" s="111" t="str">
        <f ca="1">IF(Settings!G10&gt;0,Settings!G10,"")</f>
        <v>Finance</v>
      </c>
      <c r="B11" s="25">
        <f ca="1">IF(Settings!G10&gt;0,COUNTIF('Employee Register'!$A$6:$D$55,"="&amp;A11),"")</f>
        <v>0</v>
      </c>
      <c r="C11" s="26">
        <f ca="1">IF(ISBLANK(Settings!$G10),"",ROUND(SUMIF('Work Shift Schedule'!$R$6:$R$55,$A11,'Work Shift Schedule'!$CY$6:$CY$55)+SUM($G11:$P11),2))</f>
        <v>0</v>
      </c>
      <c r="D11" s="170"/>
      <c r="E11" s="26">
        <f ca="1">IF(ISBLANK(Settings!$G10),"",$D11-$C11)</f>
        <v>0</v>
      </c>
      <c r="F11" s="27">
        <f ca="1">IF(ISBLANK(Settings!$G10),"",SUMIF('Work Shift Schedule'!$R$6:$R$55,$A11,'Work Shift Schedule'!$CY$6:$CY$55))</f>
        <v>0</v>
      </c>
      <c r="G11" s="27">
        <f ca="1">IF(ISBLANK(Settings!$G10),"",SUMIF('Work Shift Schedule'!$R$6:$R$55,$A11,'Work Shift Schedule'!$DG$6:$DG$55))</f>
        <v>0</v>
      </c>
      <c r="H11" s="27">
        <f ca="1">IF(ISBLANK(Settings!$G10),"",SUMIF('Work Shift Schedule'!$R$6:$R$55,$A11,'Work Shift Schedule'!$DE$6:$DE$55))</f>
        <v>0</v>
      </c>
      <c r="I11" s="27">
        <f ca="1">IF(ISBLANK(Settings!$G10),"",SUMIF('Work Shift Schedule'!$R$6:$R$55,$A11,'Work Shift Schedule'!$DK$6:$DK$55))</f>
        <v>0</v>
      </c>
      <c r="J11" s="27">
        <f ca="1">IF(ISBLANK(Settings!$G10),"",SUMIF('Work Shift Schedule'!$R$6:$R$55,$A11,'Work Shift Schedule'!$DM$6:$DM$55))</f>
        <v>0</v>
      </c>
      <c r="K11" s="27">
        <f ca="1">IF(ISBLANK(Settings!$G10),"",SUMIF('Work Shift Schedule'!$R$6:$R$55,$A11,'Work Shift Schedule'!$DO$6:$DO$55))</f>
        <v>0</v>
      </c>
      <c r="L11" s="27">
        <f ca="1">IF(Settings!G10&gt;0,SUMIF('Work Shift Schedule'!$CY$6:$DU$55,'Salary Budget'!$A11,'Work Shift Schedule'!$DQ$6:$DQ$55),"")</f>
        <v>0</v>
      </c>
      <c r="M11" s="27">
        <f ca="1">IF(ISBLANK(Settings!$G10),"",SUMIF('Work Shift Schedule'!$R$6:$R$55,$A11,'Work Shift Schedule'!$DS$6:$DS$55))</f>
        <v>0</v>
      </c>
      <c r="N11" s="27">
        <f ca="1">IF(ISBLANK(Settings!$G10),"",SUMIF('Work Shift Schedule'!$R$6:$R$55,$A11,'Work Shift Schedule'!$DU$6:$DU$55))</f>
        <v>0</v>
      </c>
      <c r="O11" s="27">
        <f ca="1">IF(ISBLANK(Settings!$G10),"",SUMIF('Work Shift Schedule'!$R$6:$R$55,$A11,'Work Shift Schedule'!$DC$6:$DC$55))</f>
        <v>0</v>
      </c>
      <c r="P11" s="27">
        <f ca="1">IF(ISBLANK(Settings!$G10),"",SUMIF('Work Shift Schedule'!$R$6:$R$55,$A11,'Work Shift Schedule'!$DI$6:$DI$55))</f>
        <v>0</v>
      </c>
      <c r="Q11" s="27">
        <f ca="1">IF(ISBLANK(Settings!$G10),"",ROUND(SUMIF('Work Shift Schedule'!$R$6:$R$55,$A11,'Work Shift Schedule'!$DA$6:$DA$55),2))</f>
        <v>0</v>
      </c>
      <c r="R11" s="28">
        <f ca="1">IF(Settings!G10&gt;0,IF(B11=0,C11,C11/B11),"")</f>
        <v>0</v>
      </c>
      <c r="S11" s="114">
        <f ca="1">IF(Settings!G10&gt;0,IF(B11=0,D11,D11/B11),"")</f>
        <v>0</v>
      </c>
    </row>
    <row r="12" spans="1:20">
      <c r="A12" s="111" t="str">
        <f ca="1">IF(Settings!G11&gt;0,Settings!G11,"")</f>
        <v>Human Resources</v>
      </c>
      <c r="B12" s="25">
        <f ca="1">IF(Settings!G11&gt;0,COUNTIF('Employee Register'!$A$6:$D$55,"="&amp;A12),"")</f>
        <v>0</v>
      </c>
      <c r="C12" s="26">
        <f ca="1">IF(ISBLANK(Settings!$G11),"",ROUND(SUMIF('Work Shift Schedule'!$R$6:$R$55,$A12,'Work Shift Schedule'!$CY$6:$CY$55)+SUM($G12:$P12),2))</f>
        <v>0</v>
      </c>
      <c r="D12" s="170"/>
      <c r="E12" s="26">
        <f ca="1">IF(ISBLANK(Settings!$G11),"",$D12-$C12)</f>
        <v>0</v>
      </c>
      <c r="F12" s="27">
        <f ca="1">IF(ISBLANK(Settings!$G11),"",SUMIF('Work Shift Schedule'!$R$6:$R$55,$A12,'Work Shift Schedule'!$CY$6:$CY$55))</f>
        <v>0</v>
      </c>
      <c r="G12" s="27">
        <f ca="1">IF(ISBLANK(Settings!$G11),"",SUMIF('Work Shift Schedule'!$R$6:$R$55,$A12,'Work Shift Schedule'!$DG$6:$DG$55))</f>
        <v>0</v>
      </c>
      <c r="H12" s="27">
        <f ca="1">IF(ISBLANK(Settings!$G11),"",SUMIF('Work Shift Schedule'!$R$6:$R$55,$A12,'Work Shift Schedule'!$DE$6:$DE$55))</f>
        <v>0</v>
      </c>
      <c r="I12" s="27">
        <f ca="1">IF(ISBLANK(Settings!$G11),"",SUMIF('Work Shift Schedule'!$R$6:$R$55,$A12,'Work Shift Schedule'!$DK$6:$DK$55))</f>
        <v>0</v>
      </c>
      <c r="J12" s="27">
        <f ca="1">IF(ISBLANK(Settings!$G11),"",SUMIF('Work Shift Schedule'!$R$6:$R$55,$A12,'Work Shift Schedule'!$DM$6:$DM$55))</f>
        <v>0</v>
      </c>
      <c r="K12" s="27">
        <f ca="1">IF(ISBLANK(Settings!$G11),"",SUMIF('Work Shift Schedule'!$R$6:$R$55,$A12,'Work Shift Schedule'!$DO$6:$DO$55))</f>
        <v>0</v>
      </c>
      <c r="L12" s="27">
        <f ca="1">IF(Settings!G11&gt;0,SUMIF('Work Shift Schedule'!$CY$6:$DU$55,'Salary Budget'!$A12,'Work Shift Schedule'!$DQ$6:$DQ$55),"")</f>
        <v>0</v>
      </c>
      <c r="M12" s="27">
        <f ca="1">IF(ISBLANK(Settings!$G11),"",SUMIF('Work Shift Schedule'!$R$6:$R$55,$A12,'Work Shift Schedule'!$DS$6:$DS$55))</f>
        <v>0</v>
      </c>
      <c r="N12" s="27">
        <f ca="1">IF(ISBLANK(Settings!$G11),"",SUMIF('Work Shift Schedule'!$R$6:$R$55,$A12,'Work Shift Schedule'!$DU$6:$DU$55))</f>
        <v>0</v>
      </c>
      <c r="O12" s="27">
        <f ca="1">IF(ISBLANK(Settings!$G11),"",SUMIF('Work Shift Schedule'!$R$6:$R$55,$A12,'Work Shift Schedule'!$DC$6:$DC$55))</f>
        <v>0</v>
      </c>
      <c r="P12" s="27">
        <f ca="1">IF(ISBLANK(Settings!$G11),"",SUMIF('Work Shift Schedule'!$R$6:$R$55,$A12,'Work Shift Schedule'!$DI$6:$DI$55))</f>
        <v>0</v>
      </c>
      <c r="Q12" s="27">
        <f ca="1">IF(ISBLANK(Settings!$G11),"",ROUND(SUMIF('Work Shift Schedule'!$R$6:$R$55,$A12,'Work Shift Schedule'!$DA$6:$DA$55),2))</f>
        <v>0</v>
      </c>
      <c r="R12" s="28">
        <f ca="1">IF(Settings!G11&gt;0,IF(B12=0,C12,C12/B12),"")</f>
        <v>0</v>
      </c>
      <c r="S12" s="114">
        <f ca="1">IF(Settings!G11&gt;0,IF(B12=0,D12,D12/B12),"")</f>
        <v>0</v>
      </c>
    </row>
    <row r="13" spans="1:20">
      <c r="A13" s="111" t="str">
        <f ca="1">IF(Settings!G12&gt;0,Settings!G12,"")</f>
        <v>IT</v>
      </c>
      <c r="B13" s="25">
        <f ca="1">IF(Settings!G12&gt;0,COUNTIF('Employee Register'!$A$6:$D$55,"="&amp;A13),"")</f>
        <v>0</v>
      </c>
      <c r="C13" s="26">
        <f ca="1">IF(ISBLANK(Settings!$G12),"",ROUND(SUMIF('Work Shift Schedule'!$R$6:$R$55,$A13,'Work Shift Schedule'!$CY$6:$CY$55)+SUM($G13:$P13),2))</f>
        <v>0</v>
      </c>
      <c r="D13" s="170"/>
      <c r="E13" s="26">
        <f ca="1">IF(ISBLANK(Settings!$G12),"",$D13-$C13)</f>
        <v>0</v>
      </c>
      <c r="F13" s="27">
        <f ca="1">IF(ISBLANK(Settings!$G12),"",SUMIF('Work Shift Schedule'!$R$6:$R$55,$A13,'Work Shift Schedule'!$CY$6:$CY$55))</f>
        <v>0</v>
      </c>
      <c r="G13" s="27">
        <f ca="1">IF(ISBLANK(Settings!$G12),"",SUMIF('Work Shift Schedule'!$R$6:$R$55,$A13,'Work Shift Schedule'!$DG$6:$DG$55))</f>
        <v>0</v>
      </c>
      <c r="H13" s="27">
        <f ca="1">IF(ISBLANK(Settings!$G12),"",SUMIF('Work Shift Schedule'!$R$6:$R$55,$A13,'Work Shift Schedule'!$DE$6:$DE$55))</f>
        <v>0</v>
      </c>
      <c r="I13" s="27">
        <f ca="1">IF(ISBLANK(Settings!$G12),"",SUMIF('Work Shift Schedule'!$R$6:$R$55,$A13,'Work Shift Schedule'!$DK$6:$DK$55))</f>
        <v>0</v>
      </c>
      <c r="J13" s="27">
        <f ca="1">IF(ISBLANK(Settings!$G12),"",SUMIF('Work Shift Schedule'!$R$6:$R$55,$A13,'Work Shift Schedule'!$DM$6:$DM$55))</f>
        <v>0</v>
      </c>
      <c r="K13" s="27">
        <f ca="1">IF(ISBLANK(Settings!$G12),"",SUMIF('Work Shift Schedule'!$R$6:$R$55,$A13,'Work Shift Schedule'!$DO$6:$DO$55))</f>
        <v>0</v>
      </c>
      <c r="L13" s="27">
        <f ca="1">IF(Settings!G12&gt;0,SUMIF('Work Shift Schedule'!$CY$6:$DU$55,'Salary Budget'!$A13,'Work Shift Schedule'!$DQ$6:$DQ$55),"")</f>
        <v>0</v>
      </c>
      <c r="M13" s="27">
        <f ca="1">IF(ISBLANK(Settings!$G12),"",SUMIF('Work Shift Schedule'!$R$6:$R$55,$A13,'Work Shift Schedule'!$DS$6:$DS$55))</f>
        <v>0</v>
      </c>
      <c r="N13" s="27">
        <f ca="1">IF(ISBLANK(Settings!$G12),"",SUMIF('Work Shift Schedule'!$R$6:$R$55,$A13,'Work Shift Schedule'!$DU$6:$DU$55))</f>
        <v>0</v>
      </c>
      <c r="O13" s="27">
        <f ca="1">IF(ISBLANK(Settings!$G12),"",SUMIF('Work Shift Schedule'!$R$6:$R$55,$A13,'Work Shift Schedule'!$DC$6:$DC$55))</f>
        <v>0</v>
      </c>
      <c r="P13" s="27">
        <f ca="1">IF(ISBLANK(Settings!$G12),"",SUMIF('Work Shift Schedule'!$R$6:$R$55,$A13,'Work Shift Schedule'!$DI$6:$DI$55))</f>
        <v>0</v>
      </c>
      <c r="Q13" s="27">
        <f ca="1">IF(ISBLANK(Settings!$G12),"",ROUND(SUMIF('Work Shift Schedule'!$R$6:$R$55,$A13,'Work Shift Schedule'!$DA$6:$DA$55),2))</f>
        <v>0</v>
      </c>
      <c r="R13" s="28">
        <f ca="1">IF(Settings!G12&gt;0,IF(B13=0,C13,C13/B13),"")</f>
        <v>0</v>
      </c>
      <c r="S13" s="114">
        <f ca="1">IF(Settings!G12&gt;0,IF(B13=0,D13,D13/B13),"")</f>
        <v>0</v>
      </c>
    </row>
    <row r="14" spans="1:20">
      <c r="A14" s="111" t="str">
        <f ca="1">IF(Settings!G13&gt;0,Settings!G13,"")</f>
        <v>Marketing</v>
      </c>
      <c r="B14" s="25">
        <f ca="1">IF(Settings!G13&gt;0,COUNTIF('Employee Register'!$A$6:$D$55,"="&amp;A14),"")</f>
        <v>0</v>
      </c>
      <c r="C14" s="26">
        <f ca="1">IF(ISBLANK(Settings!$G13),"",ROUND(SUMIF('Work Shift Schedule'!$R$6:$R$55,$A14,'Work Shift Schedule'!$CY$6:$CY$55)+SUM($G14:$P14),2))</f>
        <v>0</v>
      </c>
      <c r="D14" s="170"/>
      <c r="E14" s="26">
        <f ca="1">IF(ISBLANK(Settings!$G13),"",$D14-$C14)</f>
        <v>0</v>
      </c>
      <c r="F14" s="27">
        <f ca="1">IF(ISBLANK(Settings!$G13),"",SUMIF('Work Shift Schedule'!$R$6:$R$55,$A14,'Work Shift Schedule'!$CY$6:$CY$55))</f>
        <v>0</v>
      </c>
      <c r="G14" s="27">
        <f ca="1">IF(ISBLANK(Settings!$G13),"",SUMIF('Work Shift Schedule'!$R$6:$R$55,$A14,'Work Shift Schedule'!$DG$6:$DG$55))</f>
        <v>0</v>
      </c>
      <c r="H14" s="27">
        <f ca="1">IF(ISBLANK(Settings!$G13),"",SUMIF('Work Shift Schedule'!$R$6:$R$55,$A14,'Work Shift Schedule'!$DE$6:$DE$55))</f>
        <v>0</v>
      </c>
      <c r="I14" s="27">
        <f ca="1">IF(ISBLANK(Settings!$G13),"",SUMIF('Work Shift Schedule'!$R$6:$R$55,$A14,'Work Shift Schedule'!$DK$6:$DK$55))</f>
        <v>0</v>
      </c>
      <c r="J14" s="27">
        <f ca="1">IF(ISBLANK(Settings!$G13),"",SUMIF('Work Shift Schedule'!$R$6:$R$55,$A14,'Work Shift Schedule'!$DM$6:$DM$55))</f>
        <v>0</v>
      </c>
      <c r="K14" s="27">
        <f ca="1">IF(ISBLANK(Settings!$G13),"",SUMIF('Work Shift Schedule'!$R$6:$R$55,$A14,'Work Shift Schedule'!$DO$6:$DO$55))</f>
        <v>0</v>
      </c>
      <c r="L14" s="27">
        <f ca="1">IF(Settings!G13&gt;0,SUMIF('Work Shift Schedule'!$CY$6:$DU$55,'Salary Budget'!$A14,'Work Shift Schedule'!$DQ$6:$DQ$55),"")</f>
        <v>0</v>
      </c>
      <c r="M14" s="27">
        <f ca="1">IF(ISBLANK(Settings!$G13),"",SUMIF('Work Shift Schedule'!$R$6:$R$55,$A14,'Work Shift Schedule'!$DS$6:$DS$55))</f>
        <v>0</v>
      </c>
      <c r="N14" s="27">
        <f ca="1">IF(ISBLANK(Settings!$G13),"",SUMIF('Work Shift Schedule'!$R$6:$R$55,$A14,'Work Shift Schedule'!$DU$6:$DU$55))</f>
        <v>0</v>
      </c>
      <c r="O14" s="27">
        <f ca="1">IF(ISBLANK(Settings!$G13),"",SUMIF('Work Shift Schedule'!$R$6:$R$55,$A14,'Work Shift Schedule'!$DC$6:$DC$55))</f>
        <v>0</v>
      </c>
      <c r="P14" s="27">
        <f ca="1">IF(ISBLANK(Settings!$G13),"",SUMIF('Work Shift Schedule'!$R$6:$R$55,$A14,'Work Shift Schedule'!$DI$6:$DI$55))</f>
        <v>0</v>
      </c>
      <c r="Q14" s="27">
        <f ca="1">IF(ISBLANK(Settings!$G13),"",ROUND(SUMIF('Work Shift Schedule'!$R$6:$R$55,$A14,'Work Shift Schedule'!$DA$6:$DA$55),2))</f>
        <v>0</v>
      </c>
      <c r="R14" s="28">
        <f ca="1">IF(Settings!G13&gt;0,IF(B14=0,C14,C14/B14),"")</f>
        <v>0</v>
      </c>
      <c r="S14" s="114">
        <f ca="1">IF(Settings!G13&gt;0,IF(B14=0,D14,D14/B14),"")</f>
        <v>0</v>
      </c>
    </row>
    <row r="15" spans="1:20">
      <c r="A15" s="111" t="str">
        <f ca="1">IF(Settings!G14&gt;0,Settings!G14,"")</f>
        <v>R&amp;D</v>
      </c>
      <c r="B15" s="25">
        <f ca="1">IF(Settings!G14&gt;0,COUNTIF('Employee Register'!$A$6:$D$55,"="&amp;A15),"")</f>
        <v>0</v>
      </c>
      <c r="C15" s="26">
        <f ca="1">IF(ISBLANK(Settings!$G14),"",ROUND(SUMIF('Work Shift Schedule'!$R$6:$R$55,$A15,'Work Shift Schedule'!$CY$6:$CY$55)+SUM($G15:$P15),2))</f>
        <v>0</v>
      </c>
      <c r="D15" s="170"/>
      <c r="E15" s="26">
        <f ca="1">IF(ISBLANK(Settings!$G14),"",$D15-$C15)</f>
        <v>0</v>
      </c>
      <c r="F15" s="27">
        <f ca="1">IF(ISBLANK(Settings!$G14),"",SUMIF('Work Shift Schedule'!$R$6:$R$55,$A15,'Work Shift Schedule'!$CY$6:$CY$55))</f>
        <v>0</v>
      </c>
      <c r="G15" s="27">
        <f ca="1">IF(ISBLANK(Settings!$G14),"",SUMIF('Work Shift Schedule'!$R$6:$R$55,$A15,'Work Shift Schedule'!$DG$6:$DG$55))</f>
        <v>0</v>
      </c>
      <c r="H15" s="27">
        <f ca="1">IF(ISBLANK(Settings!$G14),"",SUMIF('Work Shift Schedule'!$R$6:$R$55,$A15,'Work Shift Schedule'!$DE$6:$DE$55))</f>
        <v>0</v>
      </c>
      <c r="I15" s="27">
        <f ca="1">IF(ISBLANK(Settings!$G14),"",SUMIF('Work Shift Schedule'!$R$6:$R$55,$A15,'Work Shift Schedule'!$DK$6:$DK$55))</f>
        <v>0</v>
      </c>
      <c r="J15" s="27">
        <f ca="1">IF(ISBLANK(Settings!$G14),"",SUMIF('Work Shift Schedule'!$R$6:$R$55,$A15,'Work Shift Schedule'!$DM$6:$DM$55))</f>
        <v>0</v>
      </c>
      <c r="K15" s="27">
        <f ca="1">IF(ISBLANK(Settings!$G14),"",SUMIF('Work Shift Schedule'!$R$6:$R$55,$A15,'Work Shift Schedule'!$DO$6:$DO$55))</f>
        <v>0</v>
      </c>
      <c r="L15" s="27">
        <f ca="1">IF(Settings!G14&gt;0,SUMIF('Work Shift Schedule'!$CY$6:$DU$55,'Salary Budget'!$A15,'Work Shift Schedule'!$DQ$6:$DQ$55),"")</f>
        <v>0</v>
      </c>
      <c r="M15" s="27">
        <f ca="1">IF(ISBLANK(Settings!$G14),"",SUMIF('Work Shift Schedule'!$R$6:$R$55,$A15,'Work Shift Schedule'!$DS$6:$DS$55))</f>
        <v>0</v>
      </c>
      <c r="N15" s="27">
        <f ca="1">IF(ISBLANK(Settings!$G14),"",SUMIF('Work Shift Schedule'!$R$6:$R$55,$A15,'Work Shift Schedule'!$DU$6:$DU$55))</f>
        <v>0</v>
      </c>
      <c r="O15" s="27">
        <f ca="1">IF(ISBLANK(Settings!$G14),"",SUMIF('Work Shift Schedule'!$R$6:$R$55,$A15,'Work Shift Schedule'!$DC$6:$DC$55))</f>
        <v>0</v>
      </c>
      <c r="P15" s="27">
        <f ca="1">IF(ISBLANK(Settings!$G14),"",SUMIF('Work Shift Schedule'!$R$6:$R$55,$A15,'Work Shift Schedule'!$DI$6:$DI$55))</f>
        <v>0</v>
      </c>
      <c r="Q15" s="27">
        <f ca="1">IF(ISBLANK(Settings!$G14),"",ROUND(SUMIF('Work Shift Schedule'!$R$6:$R$55,$A15,'Work Shift Schedule'!$DA$6:$DA$55),2))</f>
        <v>0</v>
      </c>
      <c r="R15" s="28">
        <f ca="1">IF(Settings!G14&gt;0,IF(B15=0,C15,C15/B15),"")</f>
        <v>0</v>
      </c>
      <c r="S15" s="114">
        <f ca="1">IF(Settings!G14&gt;0,IF(B15=0,D15,D15/B15),"")</f>
        <v>0</v>
      </c>
    </row>
    <row r="16" spans="1:20">
      <c r="A16" s="111" t="str">
        <f ca="1">IF(Settings!G15&gt;0,Settings!G15,"")</f>
        <v>Sales</v>
      </c>
      <c r="B16" s="25">
        <f ca="1">IF(Settings!G15&gt;0,COUNTIF('Employee Register'!$A$6:$D$55,"="&amp;A16),"")</f>
        <v>0</v>
      </c>
      <c r="C16" s="26">
        <f ca="1">IF(ISBLANK(Settings!$G15),"",ROUND(SUMIF('Work Shift Schedule'!$R$6:$R$55,$A16,'Work Shift Schedule'!$CY$6:$CY$55)+SUM($G16:$P16),2))</f>
        <v>0</v>
      </c>
      <c r="D16" s="170"/>
      <c r="E16" s="26">
        <f ca="1">IF(ISBLANK(Settings!$G15),"",$D16-$C16)</f>
        <v>0</v>
      </c>
      <c r="F16" s="27">
        <f ca="1">IF(ISBLANK(Settings!$G15),"",SUMIF('Work Shift Schedule'!$R$6:$R$55,$A16,'Work Shift Schedule'!$CY$6:$CY$55))</f>
        <v>0</v>
      </c>
      <c r="G16" s="27">
        <f ca="1">IF(ISBLANK(Settings!$G15),"",SUMIF('Work Shift Schedule'!$R$6:$R$55,$A16,'Work Shift Schedule'!$DG$6:$DG$55))</f>
        <v>0</v>
      </c>
      <c r="H16" s="27">
        <f ca="1">IF(ISBLANK(Settings!$G15),"",SUMIF('Work Shift Schedule'!$R$6:$R$55,$A16,'Work Shift Schedule'!$DE$6:$DE$55))</f>
        <v>0</v>
      </c>
      <c r="I16" s="27">
        <f ca="1">IF(ISBLANK(Settings!$G15),"",SUMIF('Work Shift Schedule'!$R$6:$R$55,$A16,'Work Shift Schedule'!$DK$6:$DK$55))</f>
        <v>0</v>
      </c>
      <c r="J16" s="27">
        <f ca="1">IF(ISBLANK(Settings!$G15),"",SUMIF('Work Shift Schedule'!$R$6:$R$55,$A16,'Work Shift Schedule'!$DM$6:$DM$55))</f>
        <v>0</v>
      </c>
      <c r="K16" s="27">
        <f ca="1">IF(ISBLANK(Settings!$G15),"",SUMIF('Work Shift Schedule'!$R$6:$R$55,$A16,'Work Shift Schedule'!$DO$6:$DO$55))</f>
        <v>0</v>
      </c>
      <c r="L16" s="27">
        <f ca="1">IF(Settings!G15&gt;0,SUMIF('Work Shift Schedule'!$CY$6:$DU$55,'Salary Budget'!$A16,'Work Shift Schedule'!$DQ$6:$DQ$55),"")</f>
        <v>0</v>
      </c>
      <c r="M16" s="27">
        <f ca="1">IF(ISBLANK(Settings!$G15),"",SUMIF('Work Shift Schedule'!$R$6:$R$55,$A16,'Work Shift Schedule'!$DS$6:$DS$55))</f>
        <v>0</v>
      </c>
      <c r="N16" s="27">
        <f ca="1">IF(ISBLANK(Settings!$G15),"",SUMIF('Work Shift Schedule'!$R$6:$R$55,$A16,'Work Shift Schedule'!$DU$6:$DU$55))</f>
        <v>0</v>
      </c>
      <c r="O16" s="27">
        <f ca="1">IF(ISBLANK(Settings!$G15),"",SUMIF('Work Shift Schedule'!$R$6:$R$55,$A16,'Work Shift Schedule'!$DC$6:$DC$55))</f>
        <v>0</v>
      </c>
      <c r="P16" s="27">
        <f ca="1">IF(ISBLANK(Settings!$G15),"",SUMIF('Work Shift Schedule'!$R$6:$R$55,$A16,'Work Shift Schedule'!$DI$6:$DI$55))</f>
        <v>0</v>
      </c>
      <c r="Q16" s="27">
        <f ca="1">IF(ISBLANK(Settings!$G15),"",ROUND(SUMIF('Work Shift Schedule'!$R$6:$R$55,$A16,'Work Shift Schedule'!$DA$6:$DA$55),2))</f>
        <v>0</v>
      </c>
      <c r="R16" s="28">
        <f ca="1">IF(Settings!G15&gt;0,IF(B16=0,C16,C16/B16),"")</f>
        <v>0</v>
      </c>
      <c r="S16" s="114">
        <f ca="1">IF(Settings!G15&gt;0,IF(B16=0,D16,D16/B16),"")</f>
        <v>0</v>
      </c>
    </row>
    <row r="17" spans="1:19">
      <c r="A17" s="111" t="str">
        <f ca="1">IF(Settings!G16&gt;0,Settings!G16,"")</f>
        <v/>
      </c>
      <c r="B17" s="25" t="str">
        <f ca="1">IF(Settings!G16&gt;0,COUNTIF('Employee Register'!$A$6:$D$55,"="&amp;A17),"")</f>
        <v/>
      </c>
      <c r="C17" s="26" t="str">
        <f ca="1">IF(ISBLANK(Settings!$G16),"",ROUND(SUMIF('Work Shift Schedule'!$R$6:$R$55,$A17,'Work Shift Schedule'!$CY$6:$CY$55)+SUM($G17:$P17),2))</f>
        <v/>
      </c>
      <c r="D17" s="170"/>
      <c r="E17" s="26" t="str">
        <f ca="1">IF(ISBLANK(Settings!$G16),"",$D17-$C17)</f>
        <v/>
      </c>
      <c r="F17" s="27" t="str">
        <f ca="1">IF(ISBLANK(Settings!$G16),"",SUMIF('Work Shift Schedule'!$R$6:$R$55,$A17,'Work Shift Schedule'!$CY$6:$CY$55))</f>
        <v/>
      </c>
      <c r="G17" s="27" t="str">
        <f ca="1">IF(ISBLANK(Settings!$G16),"",SUMIF('Work Shift Schedule'!$R$6:$R$55,$A17,'Work Shift Schedule'!$DG$6:$DG$55))</f>
        <v/>
      </c>
      <c r="H17" s="27" t="str">
        <f ca="1">IF(ISBLANK(Settings!$G16),"",SUMIF('Work Shift Schedule'!$R$6:$R$55,$A17,'Work Shift Schedule'!$DE$6:$DE$55))</f>
        <v/>
      </c>
      <c r="I17" s="27" t="str">
        <f ca="1">IF(ISBLANK(Settings!$G16),"",SUMIF('Work Shift Schedule'!$R$6:$R$55,$A17,'Work Shift Schedule'!$DK$6:$DK$55))</f>
        <v/>
      </c>
      <c r="J17" s="27" t="str">
        <f ca="1">IF(ISBLANK(Settings!$G16),"",SUMIF('Work Shift Schedule'!$R$6:$R$55,$A17,'Work Shift Schedule'!$DM$6:$DM$55))</f>
        <v/>
      </c>
      <c r="K17" s="27" t="str">
        <f ca="1">IF(ISBLANK(Settings!$G16),"",SUMIF('Work Shift Schedule'!$R$6:$R$55,$A17,'Work Shift Schedule'!$DO$6:$DO$55))</f>
        <v/>
      </c>
      <c r="L17" s="27" t="str">
        <f ca="1">IF(Settings!G16&gt;0,SUMIF('Work Shift Schedule'!$CY$6:$DU$55,'Salary Budget'!$A17,'Work Shift Schedule'!$DQ$6:$DQ$55),"")</f>
        <v/>
      </c>
      <c r="M17" s="27" t="str">
        <f ca="1">IF(ISBLANK(Settings!$G16),"",SUMIF('Work Shift Schedule'!$R$6:$R$55,$A17,'Work Shift Schedule'!$DS$6:$DS$55))</f>
        <v/>
      </c>
      <c r="N17" s="27" t="str">
        <f ca="1">IF(ISBLANK(Settings!$G16),"",SUMIF('Work Shift Schedule'!$R$6:$R$55,$A17,'Work Shift Schedule'!$DU$6:$DU$55))</f>
        <v/>
      </c>
      <c r="O17" s="27" t="str">
        <f ca="1">IF(ISBLANK(Settings!$G16),"",SUMIF('Work Shift Schedule'!$R$6:$R$55,$A17,'Work Shift Schedule'!$DC$6:$DC$55))</f>
        <v/>
      </c>
      <c r="P17" s="27" t="str">
        <f ca="1">IF(ISBLANK(Settings!$G16),"",SUMIF('Work Shift Schedule'!$R$6:$R$55,$A17,'Work Shift Schedule'!$DI$6:$DI$55))</f>
        <v/>
      </c>
      <c r="Q17" s="27" t="str">
        <f ca="1">IF(ISBLANK(Settings!$G16),"",ROUND(SUMIF('Work Shift Schedule'!$R$6:$R$55,$A17,'Work Shift Schedule'!$DA$6:$DA$55),2))</f>
        <v/>
      </c>
      <c r="R17" s="28" t="str">
        <f ca="1">IF(Settings!G16&gt;0,IF(B17=0,C17,C17/B17),"")</f>
        <v/>
      </c>
      <c r="S17" s="114" t="str">
        <f ca="1">IF(Settings!G16&gt;0,IF(B17=0,D17,D17/B17),"")</f>
        <v/>
      </c>
    </row>
    <row r="18" spans="1:19">
      <c r="A18" s="111" t="str">
        <f ca="1">IF(Settings!G17&gt;0,Settings!G17,"")</f>
        <v/>
      </c>
      <c r="B18" s="25" t="str">
        <f ca="1">IF(Settings!G17&gt;0,COUNTIF('Employee Register'!$A$6:$D$55,"="&amp;A18),"")</f>
        <v/>
      </c>
      <c r="C18" s="26" t="str">
        <f ca="1">IF(ISBLANK(Settings!$G17),"",ROUND(SUMIF('Work Shift Schedule'!$R$6:$R$55,$A18,'Work Shift Schedule'!$CY$6:$CY$55)+SUM($G18:$P18),2))</f>
        <v/>
      </c>
      <c r="D18" s="170"/>
      <c r="E18" s="26" t="str">
        <f ca="1">IF(ISBLANK(Settings!$G17),"",$D18-$C18)</f>
        <v/>
      </c>
      <c r="F18" s="27" t="str">
        <f ca="1">IF(ISBLANK(Settings!$G17),"",SUMIF('Work Shift Schedule'!$R$6:$R$55,$A18,'Work Shift Schedule'!$CY$6:$CY$55))</f>
        <v/>
      </c>
      <c r="G18" s="27" t="str">
        <f ca="1">IF(ISBLANK(Settings!$G17),"",SUMIF('Work Shift Schedule'!$R$6:$R$55,$A18,'Work Shift Schedule'!$DG$6:$DG$55))</f>
        <v/>
      </c>
      <c r="H18" s="27" t="str">
        <f ca="1">IF(ISBLANK(Settings!$G17),"",SUMIF('Work Shift Schedule'!$R$6:$R$55,$A18,'Work Shift Schedule'!$DE$6:$DE$55))</f>
        <v/>
      </c>
      <c r="I18" s="27" t="str">
        <f ca="1">IF(ISBLANK(Settings!$G17),"",SUMIF('Work Shift Schedule'!$R$6:$R$55,$A18,'Work Shift Schedule'!$DK$6:$DK$55))</f>
        <v/>
      </c>
      <c r="J18" s="27" t="str">
        <f ca="1">IF(ISBLANK(Settings!$G17),"",SUMIF('Work Shift Schedule'!$R$6:$R$55,$A18,'Work Shift Schedule'!$DM$6:$DM$55))</f>
        <v/>
      </c>
      <c r="K18" s="27" t="str">
        <f ca="1">IF(ISBLANK(Settings!$G17),"",SUMIF('Work Shift Schedule'!$R$6:$R$55,$A18,'Work Shift Schedule'!$DO$6:$DO$55))</f>
        <v/>
      </c>
      <c r="L18" s="27" t="str">
        <f ca="1">IF(Settings!G17&gt;0,SUMIF('Work Shift Schedule'!$CY$6:$DU$55,'Salary Budget'!$A18,'Work Shift Schedule'!$DQ$6:$DQ$55),"")</f>
        <v/>
      </c>
      <c r="M18" s="27" t="str">
        <f ca="1">IF(ISBLANK(Settings!$G17),"",SUMIF('Work Shift Schedule'!$R$6:$R$55,$A18,'Work Shift Schedule'!$DS$6:$DS$55))</f>
        <v/>
      </c>
      <c r="N18" s="27" t="str">
        <f ca="1">IF(ISBLANK(Settings!$G17),"",SUMIF('Work Shift Schedule'!$R$6:$R$55,$A18,'Work Shift Schedule'!$DU$6:$DU$55))</f>
        <v/>
      </c>
      <c r="O18" s="27" t="str">
        <f ca="1">IF(ISBLANK(Settings!$G17),"",SUMIF('Work Shift Schedule'!$R$6:$R$55,$A18,'Work Shift Schedule'!$DC$6:$DC$55))</f>
        <v/>
      </c>
      <c r="P18" s="27" t="str">
        <f ca="1">IF(ISBLANK(Settings!$G17),"",SUMIF('Work Shift Schedule'!$R$6:$R$55,$A18,'Work Shift Schedule'!$DI$6:$DI$55))</f>
        <v/>
      </c>
      <c r="Q18" s="27" t="str">
        <f ca="1">IF(ISBLANK(Settings!$G17),"",ROUND(SUMIF('Work Shift Schedule'!$R$6:$R$55,$A18,'Work Shift Schedule'!$DA$6:$DA$55),2))</f>
        <v/>
      </c>
      <c r="R18" s="28" t="str">
        <f ca="1">IF(Settings!G17&gt;0,IF(B18=0,C18,C18/B18),"")</f>
        <v/>
      </c>
      <c r="S18" s="114" t="str">
        <f ca="1">IF(Settings!G17&gt;0,IF(B18=0,D18,D18/B18),"")</f>
        <v/>
      </c>
    </row>
    <row r="19" spans="1:19">
      <c r="A19" s="111" t="str">
        <f ca="1">IF(Settings!G18&gt;0,Settings!G18,"")</f>
        <v/>
      </c>
      <c r="B19" s="25" t="str">
        <f ca="1">IF(Settings!G18&gt;0,COUNTIF('Employee Register'!$A$6:$D$55,"="&amp;A19),"")</f>
        <v/>
      </c>
      <c r="C19" s="26" t="str">
        <f ca="1">IF(ISBLANK(Settings!$G18),"",ROUND(SUMIF('Work Shift Schedule'!$R$6:$R$55,$A19,'Work Shift Schedule'!$CY$6:$CY$55)+SUM($G19:$P19),2))</f>
        <v/>
      </c>
      <c r="D19" s="170"/>
      <c r="E19" s="26" t="str">
        <f ca="1">IF(ISBLANK(Settings!$G18),"",$D19-$C19)</f>
        <v/>
      </c>
      <c r="F19" s="27" t="str">
        <f ca="1">IF(ISBLANK(Settings!$G18),"",SUMIF('Work Shift Schedule'!$R$6:$R$55,$A19,'Work Shift Schedule'!$CY$6:$CY$55))</f>
        <v/>
      </c>
      <c r="G19" s="27" t="str">
        <f ca="1">IF(ISBLANK(Settings!$G18),"",SUMIF('Work Shift Schedule'!$R$6:$R$55,$A19,'Work Shift Schedule'!$DG$6:$DG$55))</f>
        <v/>
      </c>
      <c r="H19" s="27" t="str">
        <f ca="1">IF(ISBLANK(Settings!$G18),"",SUMIF('Work Shift Schedule'!$R$6:$R$55,$A19,'Work Shift Schedule'!$DE$6:$DE$55))</f>
        <v/>
      </c>
      <c r="I19" s="27" t="str">
        <f ca="1">IF(ISBLANK(Settings!$G18),"",SUMIF('Work Shift Schedule'!$R$6:$R$55,$A19,'Work Shift Schedule'!$DK$6:$DK$55))</f>
        <v/>
      </c>
      <c r="J19" s="27" t="str">
        <f ca="1">IF(ISBLANK(Settings!$G18),"",SUMIF('Work Shift Schedule'!$R$6:$R$55,$A19,'Work Shift Schedule'!$DM$6:$DM$55))</f>
        <v/>
      </c>
      <c r="K19" s="27" t="str">
        <f ca="1">IF(ISBLANK(Settings!$G18),"",SUMIF('Work Shift Schedule'!$R$6:$R$55,$A19,'Work Shift Schedule'!$DO$6:$DO$55))</f>
        <v/>
      </c>
      <c r="L19" s="27" t="str">
        <f ca="1">IF(Settings!G18&gt;0,SUMIF('Work Shift Schedule'!$CY$6:$DU$55,'Salary Budget'!$A19,'Work Shift Schedule'!$DQ$6:$DQ$55),"")</f>
        <v/>
      </c>
      <c r="M19" s="27" t="str">
        <f ca="1">IF(ISBLANK(Settings!$G18),"",SUMIF('Work Shift Schedule'!$R$6:$R$55,$A19,'Work Shift Schedule'!$DS$6:$DS$55))</f>
        <v/>
      </c>
      <c r="N19" s="27" t="str">
        <f ca="1">IF(ISBLANK(Settings!$G18),"",SUMIF('Work Shift Schedule'!$R$6:$R$55,$A19,'Work Shift Schedule'!$DU$6:$DU$55))</f>
        <v/>
      </c>
      <c r="O19" s="27" t="str">
        <f ca="1">IF(ISBLANK(Settings!$G18),"",SUMIF('Work Shift Schedule'!$R$6:$R$55,$A19,'Work Shift Schedule'!$DC$6:$DC$55))</f>
        <v/>
      </c>
      <c r="P19" s="27" t="str">
        <f ca="1">IF(ISBLANK(Settings!$G18),"",SUMIF('Work Shift Schedule'!$R$6:$R$55,$A19,'Work Shift Schedule'!$DI$6:$DI$55))</f>
        <v/>
      </c>
      <c r="Q19" s="27" t="str">
        <f ca="1">IF(ISBLANK(Settings!$G18),"",ROUND(SUMIF('Work Shift Schedule'!$R$6:$R$55,$A19,'Work Shift Schedule'!$DA$6:$DA$55),2))</f>
        <v/>
      </c>
      <c r="R19" s="28" t="str">
        <f ca="1">IF(Settings!G18&gt;0,IF(B19=0,C19,C19/B19),"")</f>
        <v/>
      </c>
      <c r="S19" s="114" t="str">
        <f ca="1">IF(Settings!G18&gt;0,IF(B19=0,D19,D19/B19),"")</f>
        <v/>
      </c>
    </row>
    <row r="20" spans="1:19">
      <c r="A20" s="111" t="str">
        <f ca="1">IF(Settings!G19&gt;0,Settings!G19,"")</f>
        <v/>
      </c>
      <c r="B20" s="25" t="str">
        <f ca="1">IF(Settings!G19&gt;0,COUNTIF('Employee Register'!$A$6:$D$55,"="&amp;A20),"")</f>
        <v/>
      </c>
      <c r="C20" s="26" t="str">
        <f ca="1">IF(ISBLANK(Settings!$G19),"",ROUND(SUMIF('Work Shift Schedule'!$R$6:$R$55,$A20,'Work Shift Schedule'!$CY$6:$CY$55)+SUM($G20:$P20),2))</f>
        <v/>
      </c>
      <c r="D20" s="170"/>
      <c r="E20" s="26" t="str">
        <f ca="1">IF(ISBLANK(Settings!$G19),"",$D20-$C20)</f>
        <v/>
      </c>
      <c r="F20" s="27" t="str">
        <f ca="1">IF(ISBLANK(Settings!$G19),"",SUMIF('Work Shift Schedule'!$R$6:$R$55,$A20,'Work Shift Schedule'!$CY$6:$CY$55))</f>
        <v/>
      </c>
      <c r="G20" s="27" t="str">
        <f ca="1">IF(ISBLANK(Settings!$G19),"",SUMIF('Work Shift Schedule'!$R$6:$R$55,$A20,'Work Shift Schedule'!$DG$6:$DG$55))</f>
        <v/>
      </c>
      <c r="H20" s="27" t="str">
        <f ca="1">IF(ISBLANK(Settings!$G19),"",SUMIF('Work Shift Schedule'!$R$6:$R$55,$A20,'Work Shift Schedule'!$DE$6:$DE$55))</f>
        <v/>
      </c>
      <c r="I20" s="27" t="str">
        <f ca="1">IF(ISBLANK(Settings!$G19),"",SUMIF('Work Shift Schedule'!$R$6:$R$55,$A20,'Work Shift Schedule'!$DK$6:$DK$55))</f>
        <v/>
      </c>
      <c r="J20" s="27" t="str">
        <f ca="1">IF(ISBLANK(Settings!$G19),"",SUMIF('Work Shift Schedule'!$R$6:$R$55,$A20,'Work Shift Schedule'!$DM$6:$DM$55))</f>
        <v/>
      </c>
      <c r="K20" s="27" t="str">
        <f ca="1">IF(ISBLANK(Settings!$G19),"",SUMIF('Work Shift Schedule'!$R$6:$R$55,$A20,'Work Shift Schedule'!$DO$6:$DO$55))</f>
        <v/>
      </c>
      <c r="L20" s="27" t="str">
        <f ca="1">IF(Settings!G19&gt;0,SUMIF('Work Shift Schedule'!$CY$6:$DU$55,'Salary Budget'!$A20,'Work Shift Schedule'!$DQ$6:$DQ$55),"")</f>
        <v/>
      </c>
      <c r="M20" s="27" t="str">
        <f ca="1">IF(ISBLANK(Settings!$G19),"",SUMIF('Work Shift Schedule'!$R$6:$R$55,$A20,'Work Shift Schedule'!$DS$6:$DS$55))</f>
        <v/>
      </c>
      <c r="N20" s="27" t="str">
        <f ca="1">IF(ISBLANK(Settings!$G19),"",SUMIF('Work Shift Schedule'!$R$6:$R$55,$A20,'Work Shift Schedule'!$DU$6:$DU$55))</f>
        <v/>
      </c>
      <c r="O20" s="27" t="str">
        <f ca="1">IF(ISBLANK(Settings!$G19),"",SUMIF('Work Shift Schedule'!$R$6:$R$55,$A20,'Work Shift Schedule'!$DC$6:$DC$55))</f>
        <v/>
      </c>
      <c r="P20" s="27" t="str">
        <f ca="1">IF(ISBLANK(Settings!$G19),"",SUMIF('Work Shift Schedule'!$R$6:$R$55,$A20,'Work Shift Schedule'!$DI$6:$DI$55))</f>
        <v/>
      </c>
      <c r="Q20" s="27" t="str">
        <f ca="1">IF(ISBLANK(Settings!$G19),"",ROUND(SUMIF('Work Shift Schedule'!$R$6:$R$55,$A20,'Work Shift Schedule'!$DA$6:$DA$55),2))</f>
        <v/>
      </c>
      <c r="R20" s="28" t="str">
        <f ca="1">IF(Settings!G19&gt;0,IF(B20=0,C20,C20/B20),"")</f>
        <v/>
      </c>
      <c r="S20" s="114" t="str">
        <f ca="1">IF(Settings!G19&gt;0,IF(B20=0,D20,D20/B20),"")</f>
        <v/>
      </c>
    </row>
    <row r="21" spans="1:19">
      <c r="A21" s="111" t="str">
        <f ca="1">IF(Settings!G20&gt;0,Settings!G20,"")</f>
        <v/>
      </c>
      <c r="B21" s="25" t="str">
        <f ca="1">IF(Settings!G20&gt;0,COUNTIF('Employee Register'!$A$6:$D$55,"="&amp;A21),"")</f>
        <v/>
      </c>
      <c r="C21" s="26" t="str">
        <f ca="1">IF(ISBLANK(Settings!$G20),"",ROUND(SUMIF('Work Shift Schedule'!$R$6:$R$55,$A21,'Work Shift Schedule'!$CY$6:$CY$55)+SUM($G21:$P21),2))</f>
        <v/>
      </c>
      <c r="D21" s="170"/>
      <c r="E21" s="26" t="str">
        <f ca="1">IF(ISBLANK(Settings!$G20),"",$D21-$C21)</f>
        <v/>
      </c>
      <c r="F21" s="27" t="str">
        <f ca="1">IF(ISBLANK(Settings!$G20),"",SUMIF('Work Shift Schedule'!$R$6:$R$55,$A21,'Work Shift Schedule'!$CY$6:$CY$55))</f>
        <v/>
      </c>
      <c r="G21" s="27" t="str">
        <f ca="1">IF(ISBLANK(Settings!$G20),"",SUMIF('Work Shift Schedule'!$R$6:$R$55,$A21,'Work Shift Schedule'!$DG$6:$DG$55))</f>
        <v/>
      </c>
      <c r="H21" s="27" t="str">
        <f ca="1">IF(ISBLANK(Settings!$G20),"",SUMIF('Work Shift Schedule'!$R$6:$R$55,$A21,'Work Shift Schedule'!$DE$6:$DE$55))</f>
        <v/>
      </c>
      <c r="I21" s="27" t="str">
        <f ca="1">IF(ISBLANK(Settings!$G20),"",SUMIF('Work Shift Schedule'!$R$6:$R$55,$A21,'Work Shift Schedule'!$DK$6:$DK$55))</f>
        <v/>
      </c>
      <c r="J21" s="27" t="str">
        <f ca="1">IF(ISBLANK(Settings!$G20),"",SUMIF('Work Shift Schedule'!$R$6:$R$55,$A21,'Work Shift Schedule'!$DM$6:$DM$55))</f>
        <v/>
      </c>
      <c r="K21" s="27" t="str">
        <f ca="1">IF(ISBLANK(Settings!$G20),"",SUMIF('Work Shift Schedule'!$R$6:$R$55,$A21,'Work Shift Schedule'!$DO$6:$DO$55))</f>
        <v/>
      </c>
      <c r="L21" s="27" t="str">
        <f ca="1">IF(Settings!G20&gt;0,SUMIF('Work Shift Schedule'!$CY$6:$DU$55,'Salary Budget'!$A21,'Work Shift Schedule'!$DQ$6:$DQ$55),"")</f>
        <v/>
      </c>
      <c r="M21" s="27" t="str">
        <f ca="1">IF(ISBLANK(Settings!$G20),"",SUMIF('Work Shift Schedule'!$R$6:$R$55,$A21,'Work Shift Schedule'!$DS$6:$DS$55))</f>
        <v/>
      </c>
      <c r="N21" s="27" t="str">
        <f ca="1">IF(ISBLANK(Settings!$G20),"",SUMIF('Work Shift Schedule'!$R$6:$R$55,$A21,'Work Shift Schedule'!$DU$6:$DU$55))</f>
        <v/>
      </c>
      <c r="O21" s="27" t="str">
        <f ca="1">IF(ISBLANK(Settings!$G20),"",SUMIF('Work Shift Schedule'!$R$6:$R$55,$A21,'Work Shift Schedule'!$DC$6:$DC$55))</f>
        <v/>
      </c>
      <c r="P21" s="27" t="str">
        <f ca="1">IF(ISBLANK(Settings!$G20),"",SUMIF('Work Shift Schedule'!$R$6:$R$55,$A21,'Work Shift Schedule'!$DI$6:$DI$55))</f>
        <v/>
      </c>
      <c r="Q21" s="27" t="str">
        <f ca="1">IF(ISBLANK(Settings!$G20),"",ROUND(SUMIF('Work Shift Schedule'!$R$6:$R$55,$A21,'Work Shift Schedule'!$DA$6:$DA$55),2))</f>
        <v/>
      </c>
      <c r="R21" s="28" t="str">
        <f ca="1">IF(Settings!G20&gt;0,IF(B21=0,C21,C21/B21),"")</f>
        <v/>
      </c>
      <c r="S21" s="114" t="str">
        <f ca="1">IF(Settings!G20&gt;0,IF(B21=0,D21,D21/B21),"")</f>
        <v/>
      </c>
    </row>
    <row r="22" spans="1:19">
      <c r="A22" s="111" t="str">
        <f ca="1">IF(Settings!G21&gt;0,Settings!G21,"")</f>
        <v/>
      </c>
      <c r="B22" s="25" t="str">
        <f ca="1">IF(Settings!G21&gt;0,COUNTIF('Employee Register'!$A$6:$D$55,"="&amp;A22),"")</f>
        <v/>
      </c>
      <c r="C22" s="26" t="str">
        <f ca="1">IF(ISBLANK(Settings!$G21),"",ROUND(SUMIF('Work Shift Schedule'!$R$6:$R$55,$A22,'Work Shift Schedule'!$CY$6:$CY$55)+SUM($G22:$P22),2))</f>
        <v/>
      </c>
      <c r="D22" s="170"/>
      <c r="E22" s="26" t="str">
        <f ca="1">IF(ISBLANK(Settings!$G21),"",$D22-$C22)</f>
        <v/>
      </c>
      <c r="F22" s="27" t="str">
        <f ca="1">IF(ISBLANK(Settings!$G21),"",SUMIF('Work Shift Schedule'!$R$6:$R$55,$A22,'Work Shift Schedule'!$CY$6:$CY$55))</f>
        <v/>
      </c>
      <c r="G22" s="27" t="str">
        <f ca="1">IF(ISBLANK(Settings!$G21),"",SUMIF('Work Shift Schedule'!$R$6:$R$55,$A22,'Work Shift Schedule'!$DG$6:$DG$55))</f>
        <v/>
      </c>
      <c r="H22" s="27" t="str">
        <f ca="1">IF(ISBLANK(Settings!$G21),"",SUMIF('Work Shift Schedule'!$R$6:$R$55,$A22,'Work Shift Schedule'!$DE$6:$DE$55))</f>
        <v/>
      </c>
      <c r="I22" s="27" t="str">
        <f ca="1">IF(ISBLANK(Settings!$G21),"",SUMIF('Work Shift Schedule'!$R$6:$R$55,$A22,'Work Shift Schedule'!$DK$6:$DK$55))</f>
        <v/>
      </c>
      <c r="J22" s="27" t="str">
        <f ca="1">IF(ISBLANK(Settings!$G21),"",SUMIF('Work Shift Schedule'!$R$6:$R$55,$A22,'Work Shift Schedule'!$DM$6:$DM$55))</f>
        <v/>
      </c>
      <c r="K22" s="27" t="str">
        <f ca="1">IF(ISBLANK(Settings!$G21),"",SUMIF('Work Shift Schedule'!$R$6:$R$55,$A22,'Work Shift Schedule'!$DO$6:$DO$55))</f>
        <v/>
      </c>
      <c r="L22" s="27" t="str">
        <f ca="1">IF(Settings!G21&gt;0,SUMIF('Work Shift Schedule'!$CY$6:$DU$55,'Salary Budget'!$A22,'Work Shift Schedule'!$DQ$6:$DQ$55),"")</f>
        <v/>
      </c>
      <c r="M22" s="27" t="str">
        <f ca="1">IF(ISBLANK(Settings!$G21),"",SUMIF('Work Shift Schedule'!$R$6:$R$55,$A22,'Work Shift Schedule'!$DS$6:$DS$55))</f>
        <v/>
      </c>
      <c r="N22" s="27" t="str">
        <f ca="1">IF(ISBLANK(Settings!$G21),"",SUMIF('Work Shift Schedule'!$R$6:$R$55,$A22,'Work Shift Schedule'!$DU$6:$DU$55))</f>
        <v/>
      </c>
      <c r="O22" s="27" t="str">
        <f ca="1">IF(ISBLANK(Settings!$G21),"",SUMIF('Work Shift Schedule'!$R$6:$R$55,$A22,'Work Shift Schedule'!$DC$6:$DC$55))</f>
        <v/>
      </c>
      <c r="P22" s="27" t="str">
        <f ca="1">IF(ISBLANK(Settings!$G21),"",SUMIF('Work Shift Schedule'!$R$6:$R$55,$A22,'Work Shift Schedule'!$DI$6:$DI$55))</f>
        <v/>
      </c>
      <c r="Q22" s="27" t="str">
        <f ca="1">IF(ISBLANK(Settings!$G21),"",ROUND(SUMIF('Work Shift Schedule'!$R$6:$R$55,$A22,'Work Shift Schedule'!$DA$6:$DA$55),2))</f>
        <v/>
      </c>
      <c r="R22" s="28" t="str">
        <f ca="1">IF(Settings!G21&gt;0,IF(B22=0,C22,C22/B22),"")</f>
        <v/>
      </c>
      <c r="S22" s="114" t="str">
        <f ca="1">IF(Settings!G21&gt;0,IF(B22=0,D22,D22/B22),"")</f>
        <v/>
      </c>
    </row>
    <row r="23" spans="1:19">
      <c r="A23" s="111" t="str">
        <f ca="1">IF(Settings!G22&gt;0,Settings!G22,"")</f>
        <v/>
      </c>
      <c r="B23" s="25" t="str">
        <f ca="1">IF(Settings!G22&gt;0,COUNTIF('Employee Register'!$A$6:$D$55,"="&amp;A23),"")</f>
        <v/>
      </c>
      <c r="C23" s="26" t="str">
        <f ca="1">IF(ISBLANK(Settings!$G22),"",ROUND(SUMIF('Work Shift Schedule'!$R$6:$R$55,$A23,'Work Shift Schedule'!$CY$6:$CY$55)+SUM($G23:$P23),2))</f>
        <v/>
      </c>
      <c r="D23" s="170"/>
      <c r="E23" s="26" t="str">
        <f ca="1">IF(ISBLANK(Settings!$G22),"",$D23-$C23)</f>
        <v/>
      </c>
      <c r="F23" s="27" t="str">
        <f ca="1">IF(ISBLANK(Settings!$G22),"",SUMIF('Work Shift Schedule'!$R$6:$R$55,$A23,'Work Shift Schedule'!$CY$6:$CY$55))</f>
        <v/>
      </c>
      <c r="G23" s="27" t="str">
        <f ca="1">IF(ISBLANK(Settings!$G22),"",SUMIF('Work Shift Schedule'!$R$6:$R$55,$A23,'Work Shift Schedule'!$DG$6:$DG$55))</f>
        <v/>
      </c>
      <c r="H23" s="27" t="str">
        <f ca="1">IF(ISBLANK(Settings!$G22),"",SUMIF('Work Shift Schedule'!$R$6:$R$55,$A23,'Work Shift Schedule'!$DE$6:$DE$55))</f>
        <v/>
      </c>
      <c r="I23" s="27" t="str">
        <f ca="1">IF(ISBLANK(Settings!$G22),"",SUMIF('Work Shift Schedule'!$R$6:$R$55,$A23,'Work Shift Schedule'!$DK$6:$DK$55))</f>
        <v/>
      </c>
      <c r="J23" s="27" t="str">
        <f ca="1">IF(ISBLANK(Settings!$G22),"",SUMIF('Work Shift Schedule'!$R$6:$R$55,$A23,'Work Shift Schedule'!$DM$6:$DM$55))</f>
        <v/>
      </c>
      <c r="K23" s="27" t="str">
        <f ca="1">IF(ISBLANK(Settings!$G22),"",SUMIF('Work Shift Schedule'!$R$6:$R$55,$A23,'Work Shift Schedule'!$DO$6:$DO$55))</f>
        <v/>
      </c>
      <c r="L23" s="27" t="str">
        <f ca="1">IF(Settings!G22&gt;0,SUMIF('Work Shift Schedule'!$CY$6:$DU$55,'Salary Budget'!$A23,'Work Shift Schedule'!$DQ$6:$DQ$55),"")</f>
        <v/>
      </c>
      <c r="M23" s="27" t="str">
        <f ca="1">IF(ISBLANK(Settings!$G22),"",SUMIF('Work Shift Schedule'!$R$6:$R$55,$A23,'Work Shift Schedule'!$DS$6:$DS$55))</f>
        <v/>
      </c>
      <c r="N23" s="27" t="str">
        <f ca="1">IF(ISBLANK(Settings!$G22),"",SUMIF('Work Shift Schedule'!$R$6:$R$55,$A23,'Work Shift Schedule'!$DU$6:$DU$55))</f>
        <v/>
      </c>
      <c r="O23" s="27" t="str">
        <f ca="1">IF(ISBLANK(Settings!$G22),"",SUMIF('Work Shift Schedule'!$R$6:$R$55,$A23,'Work Shift Schedule'!$DC$6:$DC$55))</f>
        <v/>
      </c>
      <c r="P23" s="27" t="str">
        <f ca="1">IF(ISBLANK(Settings!$G22),"",SUMIF('Work Shift Schedule'!$R$6:$R$55,$A23,'Work Shift Schedule'!$DI$6:$DI$55))</f>
        <v/>
      </c>
      <c r="Q23" s="27" t="str">
        <f ca="1">IF(ISBLANK(Settings!$G22),"",ROUND(SUMIF('Work Shift Schedule'!$R$6:$R$55,$A23,'Work Shift Schedule'!$DA$6:$DA$55),2))</f>
        <v/>
      </c>
      <c r="R23" s="28" t="str">
        <f ca="1">IF(Settings!G22&gt;0,IF(B23=0,C23,C23/B23),"")</f>
        <v/>
      </c>
      <c r="S23" s="114" t="str">
        <f ca="1">IF(Settings!G22&gt;0,IF(B23=0,D23,D23/B23),"")</f>
        <v/>
      </c>
    </row>
    <row r="24" spans="1:19">
      <c r="A24" s="111" t="str">
        <f ca="1">IF(Settings!G23&gt;0,Settings!G23,"")</f>
        <v/>
      </c>
      <c r="B24" s="25" t="str">
        <f ca="1">IF(Settings!G23&gt;0,COUNTIF('Employee Register'!$A$6:$D$55,"="&amp;A24),"")</f>
        <v/>
      </c>
      <c r="C24" s="26" t="str">
        <f ca="1">IF(ISBLANK(Settings!$G23),"",ROUND(SUMIF('Work Shift Schedule'!$R$6:$R$55,$A24,'Work Shift Schedule'!$CY$6:$CY$55)+SUM($G24:$P24),2))</f>
        <v/>
      </c>
      <c r="D24" s="170"/>
      <c r="E24" s="26" t="str">
        <f ca="1">IF(ISBLANK(Settings!$G23),"",$D24-$C24)</f>
        <v/>
      </c>
      <c r="F24" s="27" t="str">
        <f ca="1">IF(ISBLANK(Settings!$G23),"",SUMIF('Work Shift Schedule'!$R$6:$R$55,$A24,'Work Shift Schedule'!$CY$6:$CY$55))</f>
        <v/>
      </c>
      <c r="G24" s="27" t="str">
        <f ca="1">IF(ISBLANK(Settings!$G23),"",SUMIF('Work Shift Schedule'!$R$6:$R$55,$A24,'Work Shift Schedule'!$DG$6:$DG$55))</f>
        <v/>
      </c>
      <c r="H24" s="27" t="str">
        <f ca="1">IF(ISBLANK(Settings!$G23),"",SUMIF('Work Shift Schedule'!$R$6:$R$55,$A24,'Work Shift Schedule'!$DE$6:$DE$55))</f>
        <v/>
      </c>
      <c r="I24" s="27" t="str">
        <f ca="1">IF(ISBLANK(Settings!$G23),"",SUMIF('Work Shift Schedule'!$R$6:$R$55,$A24,'Work Shift Schedule'!$DK$6:$DK$55))</f>
        <v/>
      </c>
      <c r="J24" s="27" t="str">
        <f ca="1">IF(ISBLANK(Settings!$G23),"",SUMIF('Work Shift Schedule'!$R$6:$R$55,$A24,'Work Shift Schedule'!$DM$6:$DM$55))</f>
        <v/>
      </c>
      <c r="K24" s="27" t="str">
        <f ca="1">IF(ISBLANK(Settings!$G23),"",SUMIF('Work Shift Schedule'!$R$6:$R$55,$A24,'Work Shift Schedule'!$DO$6:$DO$55))</f>
        <v/>
      </c>
      <c r="L24" s="27" t="str">
        <f ca="1">IF(Settings!G23&gt;0,SUMIF('Work Shift Schedule'!$CY$6:$DU$55,'Salary Budget'!$A24,'Work Shift Schedule'!$DQ$6:$DQ$55),"")</f>
        <v/>
      </c>
      <c r="M24" s="27" t="str">
        <f ca="1">IF(ISBLANK(Settings!$G23),"",SUMIF('Work Shift Schedule'!$R$6:$R$55,$A24,'Work Shift Schedule'!$DS$6:$DS$55))</f>
        <v/>
      </c>
      <c r="N24" s="27" t="str">
        <f ca="1">IF(ISBLANK(Settings!$G23),"",SUMIF('Work Shift Schedule'!$R$6:$R$55,$A24,'Work Shift Schedule'!$DU$6:$DU$55))</f>
        <v/>
      </c>
      <c r="O24" s="27" t="str">
        <f ca="1">IF(ISBLANK(Settings!$G23),"",SUMIF('Work Shift Schedule'!$R$6:$R$55,$A24,'Work Shift Schedule'!$DC$6:$DC$55))</f>
        <v/>
      </c>
      <c r="P24" s="27" t="str">
        <f ca="1">IF(ISBLANK(Settings!$G23),"",SUMIF('Work Shift Schedule'!$R$6:$R$55,$A24,'Work Shift Schedule'!$DI$6:$DI$55))</f>
        <v/>
      </c>
      <c r="Q24" s="27" t="str">
        <f ca="1">IF(ISBLANK(Settings!$G23),"",ROUND(SUMIF('Work Shift Schedule'!$R$6:$R$55,$A24,'Work Shift Schedule'!$DA$6:$DA$55),2))</f>
        <v/>
      </c>
      <c r="R24" s="28" t="str">
        <f ca="1">IF(Settings!G23&gt;0,IF(B24=0,C24,C24/B24),"")</f>
        <v/>
      </c>
      <c r="S24" s="114" t="str">
        <f ca="1">IF(Settings!G23&gt;0,IF(B24=0,D24,D24/B24),"")</f>
        <v/>
      </c>
    </row>
    <row r="25" spans="1:19">
      <c r="A25" s="111" t="str">
        <f ca="1">IF(Settings!G24&gt;0,Settings!G24,"")</f>
        <v/>
      </c>
      <c r="B25" s="25" t="str">
        <f ca="1">IF(Settings!G24&gt;0,COUNTIF('Employee Register'!$A$6:$D$55,"="&amp;A25),"")</f>
        <v/>
      </c>
      <c r="C25" s="26" t="str">
        <f ca="1">IF(ISBLANK(Settings!$G24),"",ROUND(SUMIF('Work Shift Schedule'!$R$6:$R$55,$A25,'Work Shift Schedule'!$CY$6:$CY$55)+SUM($G25:$P25),2))</f>
        <v/>
      </c>
      <c r="D25" s="171"/>
      <c r="E25" s="26" t="str">
        <f ca="1">IF(ISBLANK(Settings!$G24),"",$D25-$C25)</f>
        <v/>
      </c>
      <c r="F25" s="27" t="str">
        <f ca="1">IF(ISBLANK(Settings!$G24),"",SUMIF('Work Shift Schedule'!$R$6:$R$55,$A25,'Work Shift Schedule'!$CY$6:$CY$55))</f>
        <v/>
      </c>
      <c r="G25" s="27" t="str">
        <f ca="1">IF(ISBLANK(Settings!$G24),"",SUMIF('Work Shift Schedule'!$R$6:$R$55,$A25,'Work Shift Schedule'!$DG$6:$DG$55))</f>
        <v/>
      </c>
      <c r="H25" s="27" t="str">
        <f ca="1">IF(ISBLANK(Settings!$G24),"",SUMIF('Work Shift Schedule'!$R$6:$R$55,$A25,'Work Shift Schedule'!$DE$6:$DE$55))</f>
        <v/>
      </c>
      <c r="I25" s="27" t="str">
        <f ca="1">IF(ISBLANK(Settings!$G24),"",SUMIF('Work Shift Schedule'!$R$6:$R$55,$A25,'Work Shift Schedule'!$DK$6:$DK$55))</f>
        <v/>
      </c>
      <c r="J25" s="27" t="str">
        <f ca="1">IF(ISBLANK(Settings!$G24),"",SUMIF('Work Shift Schedule'!$R$6:$R$55,$A25,'Work Shift Schedule'!$DM$6:$DM$55))</f>
        <v/>
      </c>
      <c r="K25" s="27" t="str">
        <f ca="1">IF(ISBLANK(Settings!$G24),"",SUMIF('Work Shift Schedule'!$R$6:$R$55,$A25,'Work Shift Schedule'!$DO$6:$DO$55))</f>
        <v/>
      </c>
      <c r="L25" s="27" t="str">
        <f ca="1">IF(Settings!G24&gt;0,SUMIF('Work Shift Schedule'!$CY$6:$DU$55,'Salary Budget'!$A25,'Work Shift Schedule'!$DQ$6:$DQ$55),"")</f>
        <v/>
      </c>
      <c r="M25" s="27" t="str">
        <f ca="1">IF(ISBLANK(Settings!$G24),"",SUMIF('Work Shift Schedule'!$R$6:$R$55,$A25,'Work Shift Schedule'!$DS$6:$DS$55))</f>
        <v/>
      </c>
      <c r="N25" s="27" t="str">
        <f ca="1">IF(ISBLANK(Settings!$G24),"",SUMIF('Work Shift Schedule'!$R$6:$R$55,$A25,'Work Shift Schedule'!$DU$6:$DU$55))</f>
        <v/>
      </c>
      <c r="O25" s="27" t="str">
        <f ca="1">IF(ISBLANK(Settings!$G24),"",SUMIF('Work Shift Schedule'!$R$6:$R$55,$A25,'Work Shift Schedule'!$DC$6:$DC$55))</f>
        <v/>
      </c>
      <c r="P25" s="27" t="str">
        <f ca="1">IF(ISBLANK(Settings!$G24),"",SUMIF('Work Shift Schedule'!$R$6:$R$55,$A25,'Work Shift Schedule'!$DI$6:$DI$55))</f>
        <v/>
      </c>
      <c r="Q25" s="27" t="str">
        <f ca="1">IF(ISBLANK(Settings!$G24),"",ROUND(SUMIF('Work Shift Schedule'!$R$6:$R$55,$A25,'Work Shift Schedule'!$DA$6:$DA$55),2))</f>
        <v/>
      </c>
      <c r="R25" s="28" t="str">
        <f ca="1">IF(Settings!G24&gt;0,IF(B25=0,C25,C25/B25),"")</f>
        <v/>
      </c>
      <c r="S25" s="114" t="str">
        <f ca="1">IF(Settings!G24&gt;0,IF(B25=0,D25,D25/B25),"")</f>
        <v/>
      </c>
    </row>
    <row r="26" spans="1:19">
      <c r="A26" s="112"/>
      <c r="B26" s="29">
        <f t="shared" ref="B26:Q26" si="0">SUM(B6:B25)</f>
        <v>4</v>
      </c>
      <c r="C26" s="30">
        <f ca="1">SUM(C6:C25)</f>
        <v>1286</v>
      </c>
      <c r="D26" s="31">
        <f t="shared" si="0"/>
        <v>1300</v>
      </c>
      <c r="E26" s="31">
        <f ca="1">SUM(E6:E25)</f>
        <v>14</v>
      </c>
      <c r="F26" s="32">
        <f t="shared" si="0"/>
        <v>1046.0000000000009</v>
      </c>
      <c r="G26" s="32">
        <f t="shared" si="0"/>
        <v>120</v>
      </c>
      <c r="H26" s="32">
        <f t="shared" si="0"/>
        <v>0</v>
      </c>
      <c r="I26" s="33">
        <f t="shared" si="0"/>
        <v>120</v>
      </c>
      <c r="J26" s="34">
        <f t="shared" si="0"/>
        <v>0</v>
      </c>
      <c r="K26" s="32">
        <f t="shared" si="0"/>
        <v>0</v>
      </c>
      <c r="L26" s="32">
        <f ca="1">SUM(L6:L25)</f>
        <v>0</v>
      </c>
      <c r="M26" s="32">
        <f t="shared" si="0"/>
        <v>0</v>
      </c>
      <c r="N26" s="33">
        <f t="shared" si="0"/>
        <v>0</v>
      </c>
      <c r="O26" s="34">
        <f t="shared" si="0"/>
        <v>0</v>
      </c>
      <c r="P26" s="34">
        <f t="shared" si="0"/>
        <v>0</v>
      </c>
      <c r="Q26" s="34">
        <f t="shared" si="0"/>
        <v>219</v>
      </c>
      <c r="R26" s="35">
        <f ca="1">C26/B26</f>
        <v>321.5</v>
      </c>
      <c r="S26" s="35">
        <f>D26/B26</f>
        <v>325</v>
      </c>
    </row>
    <row r="30" spans="1:19">
      <c r="J30" s="8"/>
    </row>
    <row r="31" spans="1:19" s="8" customFormat="1"/>
    <row r="32" spans="1:19" s="8" customFormat="1"/>
    <row r="33" s="8" customFormat="1"/>
    <row r="34" s="8" customFormat="1"/>
    <row r="35" s="8" customFormat="1"/>
    <row r="36" s="8" customFormat="1"/>
    <row r="37" s="8" customFormat="1"/>
    <row r="38" s="8" customFormat="1"/>
    <row r="39" s="8" customFormat="1"/>
    <row r="40" s="8" customFormat="1"/>
    <row r="41" s="8" customFormat="1"/>
    <row r="42" s="8" customFormat="1"/>
    <row r="43" s="8" customFormat="1"/>
    <row r="44" s="8" customFormat="1"/>
    <row r="45" s="8" customFormat="1"/>
    <row r="46" s="8" customFormat="1"/>
    <row r="47" s="8" customFormat="1"/>
    <row r="48" s="8" customFormat="1"/>
    <row r="49" s="8" customFormat="1"/>
    <row r="50" s="8" customFormat="1"/>
    <row r="51" s="8" customFormat="1"/>
  </sheetData>
  <sheetProtection password="F349" sheet="1" objects="1" scenarios="1" selectLockedCells="1"/>
  <mergeCells count="5">
    <mergeCell ref="A1:S1"/>
    <mergeCell ref="F4:Q4"/>
    <mergeCell ref="C4:E4"/>
    <mergeCell ref="R4:S4"/>
    <mergeCell ref="K2:M2"/>
  </mergeCells>
  <phoneticPr fontId="11" type="noConversion"/>
  <hyperlinks>
    <hyperlink ref="A2" location="HELP!A1" tooltip="Click to see the HELP worksheet" display="HELP"/>
  </hyperlinks>
  <pageMargins left="0.15748031496062992" right="0.15748031496062992" top="0.15748031496062992" bottom="0.15748031496062992" header="0.51181102362204722" footer="0.51181102362204722"/>
  <pageSetup paperSize="9" scale="75" orientation="landscape" r:id="rId1"/>
  <headerFooter alignWithMargins="0"/>
  <colBreaks count="1" manualBreakCount="1">
    <brk id="19" max="1048575" man="1"/>
  </colBreaks>
  <drawing r:id="rId2"/>
</worksheet>
</file>

<file path=xl/worksheets/sheet5.xml><?xml version="1.0" encoding="utf-8"?>
<worksheet xmlns="http://schemas.openxmlformats.org/spreadsheetml/2006/main" xmlns:r="http://schemas.openxmlformats.org/officeDocument/2006/relationships">
  <dimension ref="A1:I26"/>
  <sheetViews>
    <sheetView showGridLines="0" workbookViewId="0">
      <selection activeCell="A2" sqref="A2"/>
    </sheetView>
  </sheetViews>
  <sheetFormatPr defaultRowHeight="15"/>
  <cols>
    <col min="1" max="2" width="9.140625" style="36"/>
    <col min="3" max="9" width="11.7109375" style="36" customWidth="1"/>
    <col min="10" max="16384" width="9.140625" style="36"/>
  </cols>
  <sheetData>
    <row r="1" spans="1:9" s="173" customFormat="1" ht="35.1" customHeight="1">
      <c r="A1" s="172" t="s">
        <v>99</v>
      </c>
    </row>
    <row r="2" spans="1:9">
      <c r="A2" s="214" t="s">
        <v>137</v>
      </c>
    </row>
    <row r="3" spans="1:9" ht="15.75">
      <c r="F3" s="20" t="s">
        <v>101</v>
      </c>
      <c r="G3" s="227">
        <v>40147</v>
      </c>
      <c r="H3" s="227"/>
      <c r="I3" s="227"/>
    </row>
    <row r="5" spans="1:9" s="174" customFormat="1" ht="18" customHeight="1">
      <c r="A5" s="248" t="s">
        <v>16</v>
      </c>
      <c r="B5" s="249"/>
      <c r="C5" s="84" t="str">
        <f ca="1">'Work Shift Schedule'!B4</f>
        <v>Monday</v>
      </c>
      <c r="D5" s="84" t="str">
        <f ca="1">'Work Shift Schedule'!D4</f>
        <v>Tuesday</v>
      </c>
      <c r="E5" s="84" t="str">
        <f ca="1">'Work Shift Schedule'!F4</f>
        <v>Wednesday</v>
      </c>
      <c r="F5" s="84" t="str">
        <f ca="1">'Work Shift Schedule'!H4</f>
        <v>Thursday</v>
      </c>
      <c r="G5" s="84" t="str">
        <f ca="1">'Work Shift Schedule'!J4</f>
        <v>Friday</v>
      </c>
      <c r="H5" s="84" t="str">
        <f ca="1">'Work Shift Schedule'!L4</f>
        <v>Saturday</v>
      </c>
      <c r="I5" s="85" t="str">
        <f ca="1">'Work Shift Schedule'!N4</f>
        <v>Sunday</v>
      </c>
    </row>
    <row r="6" spans="1:9">
      <c r="A6" s="8" t="str">
        <f ca="1">IF(Settings!G5&gt;0,Settings!G5,"")</f>
        <v>Accounts</v>
      </c>
      <c r="B6" s="8"/>
      <c r="C6" s="65">
        <f ca="1">IF(ISERROR(INDEX('Work Shift Schedule'!$R$6:$R$55,MATCH($A6,'Work Shift Schedule'!$R$6:$R$55,0),1)),0,SUMIF('Work Shift Schedule'!$R$6:$R$55,$A6,'Work Shift Schedule'!DV$6:DV$55))</f>
        <v>1</v>
      </c>
      <c r="D6" s="65">
        <f ca="1">IF(ISERROR(INDEX('Work Shift Schedule'!$R$6:$R$55,MATCH($A6,'Work Shift Schedule'!$R$6:$R$55,0),1)),0,SUMIF('Work Shift Schedule'!$R$6:$R$55,$A6,'Work Shift Schedule'!DW$6:DW$55))</f>
        <v>1</v>
      </c>
      <c r="E6" s="65">
        <f ca="1">IF(ISERROR(INDEX('Work Shift Schedule'!$R$6:$R$55,MATCH($A6,'Work Shift Schedule'!$R$6:$R$55,0),1)),0,SUMIF('Work Shift Schedule'!$R$6:$R$55,$A6,'Work Shift Schedule'!DX$6:DX$55))</f>
        <v>1</v>
      </c>
      <c r="F6" s="65">
        <f ca="1">IF(ISERROR(INDEX('Work Shift Schedule'!$R$6:$R$55,MATCH($A6,'Work Shift Schedule'!$R$6:$R$55,0),1)),0,SUMIF('Work Shift Schedule'!$R$6:$R$55,$A6,'Work Shift Schedule'!DY$6:DY$55))</f>
        <v>0</v>
      </c>
      <c r="G6" s="65">
        <f ca="1">IF(ISERROR(INDEX('Work Shift Schedule'!$R$6:$R$55,MATCH($A6,'Work Shift Schedule'!$R$6:$R$55,0),1)),0,SUMIF('Work Shift Schedule'!$R$6:$R$55,$A6,'Work Shift Schedule'!DZ$6:DZ$55))</f>
        <v>0</v>
      </c>
      <c r="H6" s="65">
        <f ca="1">IF(ISERROR(INDEX('Work Shift Schedule'!$R$6:$R$55,MATCH($A6,'Work Shift Schedule'!$R$6:$R$55,0),1)),0,SUMIF('Work Shift Schedule'!$R$6:$R$55,$A6,'Work Shift Schedule'!EA$6:EA$55))</f>
        <v>0</v>
      </c>
      <c r="I6" s="65">
        <f ca="1">IF(ISERROR(INDEX('Work Shift Schedule'!$R$6:$R$55,MATCH($A6,'Work Shift Schedule'!$R$6:$R$55,0),1)),0,SUMIF('Work Shift Schedule'!$R$6:$R$55,$A6,'Work Shift Schedule'!EB$6:EB$55))</f>
        <v>0</v>
      </c>
    </row>
    <row r="7" spans="1:9">
      <c r="A7" s="8" t="str">
        <f ca="1">IF(Settings!G6&gt;0,Settings!G6,"")</f>
        <v>HR</v>
      </c>
      <c r="B7" s="8"/>
      <c r="C7" s="65">
        <f ca="1">IF(ISERROR(INDEX('Work Shift Schedule'!$R$6:$R$55,MATCH($A7,'Work Shift Schedule'!$R$6:$R$55,0),1)),0,SUMIF('Work Shift Schedule'!$R$6:$R$55,$A7,'Work Shift Schedule'!DV$6:DV$55))</f>
        <v>1</v>
      </c>
      <c r="D7" s="65">
        <f ca="1">IF(ISERROR(INDEX('Work Shift Schedule'!$R$6:$R$55,MATCH($A7,'Work Shift Schedule'!$R$6:$R$55,0),1)),0,SUMIF('Work Shift Schedule'!$R$6:$R$55,$A7,'Work Shift Schedule'!DW$6:DW$55))</f>
        <v>1</v>
      </c>
      <c r="E7" s="65">
        <f ca="1">IF(ISERROR(INDEX('Work Shift Schedule'!$R$6:$R$55,MATCH($A7,'Work Shift Schedule'!$R$6:$R$55,0),1)),0,SUMIF('Work Shift Schedule'!$R$6:$R$55,$A7,'Work Shift Schedule'!DX$6:DX$55))</f>
        <v>1</v>
      </c>
      <c r="F7" s="65">
        <f ca="1">IF(ISERROR(INDEX('Work Shift Schedule'!$R$6:$R$55,MATCH($A7,'Work Shift Schedule'!$R$6:$R$55,0),1)),0,SUMIF('Work Shift Schedule'!$R$6:$R$55,$A7,'Work Shift Schedule'!DY$6:DY$55))</f>
        <v>1</v>
      </c>
      <c r="G7" s="65">
        <f ca="1">IF(ISERROR(INDEX('Work Shift Schedule'!$R$6:$R$55,MATCH($A7,'Work Shift Schedule'!$R$6:$R$55,0),1)),0,SUMIF('Work Shift Schedule'!$R$6:$R$55,$A7,'Work Shift Schedule'!DZ$6:DZ$55))</f>
        <v>0</v>
      </c>
      <c r="H7" s="65">
        <f ca="1">IF(ISERROR(INDEX('Work Shift Schedule'!$R$6:$R$55,MATCH($A7,'Work Shift Schedule'!$R$6:$R$55,0),1)),0,SUMIF('Work Shift Schedule'!$R$6:$R$55,$A7,'Work Shift Schedule'!EA$6:EA$55))</f>
        <v>0</v>
      </c>
      <c r="I7" s="65">
        <f ca="1">IF(ISERROR(INDEX('Work Shift Schedule'!$R$6:$R$55,MATCH($A7,'Work Shift Schedule'!$R$6:$R$55,0),1)),0,SUMIF('Work Shift Schedule'!$R$6:$R$55,$A7,'Work Shift Schedule'!EB$6:EB$55))</f>
        <v>0</v>
      </c>
    </row>
    <row r="8" spans="1:9">
      <c r="A8" s="8" t="str">
        <f ca="1">IF(Settings!G7&gt;0,Settings!G7,"")</f>
        <v>Lobby/Reception</v>
      </c>
      <c r="B8" s="8"/>
      <c r="C8" s="65">
        <f ca="1">IF(ISERROR(INDEX('Work Shift Schedule'!$R$6:$R$55,MATCH($A8,'Work Shift Schedule'!$R$6:$R$55,0),1)),0,SUMIF('Work Shift Schedule'!$R$6:$R$55,$A8,'Work Shift Schedule'!DV$6:DV$55))</f>
        <v>0</v>
      </c>
      <c r="D8" s="65">
        <f ca="1">IF(ISERROR(INDEX('Work Shift Schedule'!$R$6:$R$55,MATCH($A8,'Work Shift Schedule'!$R$6:$R$55,0),1)),0,SUMIF('Work Shift Schedule'!$R$6:$R$55,$A8,'Work Shift Schedule'!DW$6:DW$55))</f>
        <v>0</v>
      </c>
      <c r="E8" s="65">
        <f ca="1">IF(ISERROR(INDEX('Work Shift Schedule'!$R$6:$R$55,MATCH($A8,'Work Shift Schedule'!$R$6:$R$55,0),1)),0,SUMIF('Work Shift Schedule'!$R$6:$R$55,$A8,'Work Shift Schedule'!DX$6:DX$55))</f>
        <v>0</v>
      </c>
      <c r="F8" s="65">
        <f ca="1">IF(ISERROR(INDEX('Work Shift Schedule'!$R$6:$R$55,MATCH($A8,'Work Shift Schedule'!$R$6:$R$55,0),1)),0,SUMIF('Work Shift Schedule'!$R$6:$R$55,$A8,'Work Shift Schedule'!DY$6:DY$55))</f>
        <v>0</v>
      </c>
      <c r="G8" s="65">
        <f ca="1">IF(ISERROR(INDEX('Work Shift Schedule'!$R$6:$R$55,MATCH($A8,'Work Shift Schedule'!$R$6:$R$55,0),1)),0,SUMIF('Work Shift Schedule'!$R$6:$R$55,$A8,'Work Shift Schedule'!DZ$6:DZ$55))</f>
        <v>0</v>
      </c>
      <c r="H8" s="65">
        <f ca="1">IF(ISERROR(INDEX('Work Shift Schedule'!$R$6:$R$55,MATCH($A8,'Work Shift Schedule'!$R$6:$R$55,0),1)),0,SUMIF('Work Shift Schedule'!$R$6:$R$55,$A8,'Work Shift Schedule'!EA$6:EA$55))</f>
        <v>0</v>
      </c>
      <c r="I8" s="65">
        <f ca="1">IF(ISERROR(INDEX('Work Shift Schedule'!$R$6:$R$55,MATCH($A8,'Work Shift Schedule'!$R$6:$R$55,0),1)),0,SUMIF('Work Shift Schedule'!$R$6:$R$55,$A8,'Work Shift Schedule'!EB$6:EB$55))</f>
        <v>0</v>
      </c>
    </row>
    <row r="9" spans="1:9">
      <c r="A9" s="8" t="str">
        <f ca="1">IF(Settings!G8&gt;0,Settings!G8,"")</f>
        <v>Administration</v>
      </c>
      <c r="B9" s="8"/>
      <c r="C9" s="65">
        <f ca="1">IF(ISERROR(INDEX('Work Shift Schedule'!$R$6:$R$55,MATCH($A9,'Work Shift Schedule'!$R$6:$R$55,0),1)),0,SUMIF('Work Shift Schedule'!$R$6:$R$55,$A9,'Work Shift Schedule'!DV$6:DV$55))</f>
        <v>0</v>
      </c>
      <c r="D9" s="65">
        <f ca="1">IF(ISERROR(INDEX('Work Shift Schedule'!$R$6:$R$55,MATCH($A9,'Work Shift Schedule'!$R$6:$R$55,0),1)),0,SUMIF('Work Shift Schedule'!$R$6:$R$55,$A9,'Work Shift Schedule'!DW$6:DW$55))</f>
        <v>0</v>
      </c>
      <c r="E9" s="65">
        <f ca="1">IF(ISERROR(INDEX('Work Shift Schedule'!$R$6:$R$55,MATCH($A9,'Work Shift Schedule'!$R$6:$R$55,0),1)),0,SUMIF('Work Shift Schedule'!$R$6:$R$55,$A9,'Work Shift Schedule'!DX$6:DX$55))</f>
        <v>0</v>
      </c>
      <c r="F9" s="65">
        <f ca="1">IF(ISERROR(INDEX('Work Shift Schedule'!$R$6:$R$55,MATCH($A9,'Work Shift Schedule'!$R$6:$R$55,0),1)),0,SUMIF('Work Shift Schedule'!$R$6:$R$55,$A9,'Work Shift Schedule'!DY$6:DY$55))</f>
        <v>0</v>
      </c>
      <c r="G9" s="65">
        <f ca="1">IF(ISERROR(INDEX('Work Shift Schedule'!$R$6:$R$55,MATCH($A9,'Work Shift Schedule'!$R$6:$R$55,0),1)),0,SUMIF('Work Shift Schedule'!$R$6:$R$55,$A9,'Work Shift Schedule'!DZ$6:DZ$55))</f>
        <v>0</v>
      </c>
      <c r="H9" s="65">
        <f ca="1">IF(ISERROR(INDEX('Work Shift Schedule'!$R$6:$R$55,MATCH($A9,'Work Shift Schedule'!$R$6:$R$55,0),1)),0,SUMIF('Work Shift Schedule'!$R$6:$R$55,$A9,'Work Shift Schedule'!EA$6:EA$55))</f>
        <v>0</v>
      </c>
      <c r="I9" s="65">
        <f ca="1">IF(ISERROR(INDEX('Work Shift Schedule'!$R$6:$R$55,MATCH($A9,'Work Shift Schedule'!$R$6:$R$55,0),1)),0,SUMIF('Work Shift Schedule'!$R$6:$R$55,$A9,'Work Shift Schedule'!EB$6:EB$55))</f>
        <v>0</v>
      </c>
    </row>
    <row r="10" spans="1:9">
      <c r="A10" s="8" t="str">
        <f ca="1">IF(Settings!G9&gt;0,Settings!G9,"")</f>
        <v>Customer Support</v>
      </c>
      <c r="B10" s="8"/>
      <c r="C10" s="65">
        <f ca="1">IF(ISERROR(INDEX('Work Shift Schedule'!$R$6:$R$55,MATCH($A10,'Work Shift Schedule'!$R$6:$R$55,0),1)),0,SUMIF('Work Shift Schedule'!$R$6:$R$55,$A10,'Work Shift Schedule'!DV$6:DV$55))</f>
        <v>1</v>
      </c>
      <c r="D10" s="65">
        <f ca="1">IF(ISERROR(INDEX('Work Shift Schedule'!$R$6:$R$55,MATCH($A10,'Work Shift Schedule'!$R$6:$R$55,0),1)),0,SUMIF('Work Shift Schedule'!$R$6:$R$55,$A10,'Work Shift Schedule'!DW$6:DW$55))</f>
        <v>0</v>
      </c>
      <c r="E10" s="65">
        <f ca="1">IF(ISERROR(INDEX('Work Shift Schedule'!$R$6:$R$55,MATCH($A10,'Work Shift Schedule'!$R$6:$R$55,0),1)),0,SUMIF('Work Shift Schedule'!$R$6:$R$55,$A10,'Work Shift Schedule'!DX$6:DX$55))</f>
        <v>1</v>
      </c>
      <c r="F10" s="65">
        <f ca="1">IF(ISERROR(INDEX('Work Shift Schedule'!$R$6:$R$55,MATCH($A10,'Work Shift Schedule'!$R$6:$R$55,0),1)),0,SUMIF('Work Shift Schedule'!$R$6:$R$55,$A10,'Work Shift Schedule'!DY$6:DY$55))</f>
        <v>1</v>
      </c>
      <c r="G10" s="65">
        <f ca="1">IF(ISERROR(INDEX('Work Shift Schedule'!$R$6:$R$55,MATCH($A10,'Work Shift Schedule'!$R$6:$R$55,0),1)),0,SUMIF('Work Shift Schedule'!$R$6:$R$55,$A10,'Work Shift Schedule'!DZ$6:DZ$55))</f>
        <v>1</v>
      </c>
      <c r="H10" s="65">
        <f ca="1">IF(ISERROR(INDEX('Work Shift Schedule'!$R$6:$R$55,MATCH($A10,'Work Shift Schedule'!$R$6:$R$55,0),1)),0,SUMIF('Work Shift Schedule'!$R$6:$R$55,$A10,'Work Shift Schedule'!EA$6:EA$55))</f>
        <v>1</v>
      </c>
      <c r="I10" s="65">
        <f ca="1">IF(ISERROR(INDEX('Work Shift Schedule'!$R$6:$R$55,MATCH($A10,'Work Shift Schedule'!$R$6:$R$55,0),1)),0,SUMIF('Work Shift Schedule'!$R$6:$R$55,$A10,'Work Shift Schedule'!EB$6:EB$55))</f>
        <v>1</v>
      </c>
    </row>
    <row r="11" spans="1:9">
      <c r="A11" s="8" t="str">
        <f ca="1">IF(Settings!G10&gt;0,Settings!G10,"")</f>
        <v>Finance</v>
      </c>
      <c r="B11" s="8"/>
      <c r="C11" s="65">
        <f ca="1">IF(ISERROR(INDEX('Work Shift Schedule'!$R$6:$R$55,MATCH($A11,'Work Shift Schedule'!$R$6:$R$55,0),1)),0,SUMIF('Work Shift Schedule'!$R$6:$R$55,$A11,'Work Shift Schedule'!DV$6:DV$55))</f>
        <v>0</v>
      </c>
      <c r="D11" s="65">
        <f ca="1">IF(ISERROR(INDEX('Work Shift Schedule'!$R$6:$R$55,MATCH($A11,'Work Shift Schedule'!$R$6:$R$55,0),1)),0,SUMIF('Work Shift Schedule'!$R$6:$R$55,$A11,'Work Shift Schedule'!DW$6:DW$55))</f>
        <v>0</v>
      </c>
      <c r="E11" s="65">
        <f ca="1">IF(ISERROR(INDEX('Work Shift Schedule'!$R$6:$R$55,MATCH($A11,'Work Shift Schedule'!$R$6:$R$55,0),1)),0,SUMIF('Work Shift Schedule'!$R$6:$R$55,$A11,'Work Shift Schedule'!DX$6:DX$55))</f>
        <v>0</v>
      </c>
      <c r="F11" s="65">
        <f ca="1">IF(ISERROR(INDEX('Work Shift Schedule'!$R$6:$R$55,MATCH($A11,'Work Shift Schedule'!$R$6:$R$55,0),1)),0,SUMIF('Work Shift Schedule'!$R$6:$R$55,$A11,'Work Shift Schedule'!DY$6:DY$55))</f>
        <v>0</v>
      </c>
      <c r="G11" s="65">
        <f ca="1">IF(ISERROR(INDEX('Work Shift Schedule'!$R$6:$R$55,MATCH($A11,'Work Shift Schedule'!$R$6:$R$55,0),1)),0,SUMIF('Work Shift Schedule'!$R$6:$R$55,$A11,'Work Shift Schedule'!DZ$6:DZ$55))</f>
        <v>0</v>
      </c>
      <c r="H11" s="65">
        <f ca="1">IF(ISERROR(INDEX('Work Shift Schedule'!$R$6:$R$55,MATCH($A11,'Work Shift Schedule'!$R$6:$R$55,0),1)),0,SUMIF('Work Shift Schedule'!$R$6:$R$55,$A11,'Work Shift Schedule'!EA$6:EA$55))</f>
        <v>0</v>
      </c>
      <c r="I11" s="65">
        <f ca="1">IF(ISERROR(INDEX('Work Shift Schedule'!$R$6:$R$55,MATCH($A11,'Work Shift Schedule'!$R$6:$R$55,0),1)),0,SUMIF('Work Shift Schedule'!$R$6:$R$55,$A11,'Work Shift Schedule'!EB$6:EB$55))</f>
        <v>0</v>
      </c>
    </row>
    <row r="12" spans="1:9">
      <c r="A12" s="8" t="str">
        <f ca="1">IF(Settings!G11&gt;0,Settings!G11,"")</f>
        <v>Human Resources</v>
      </c>
      <c r="B12" s="8"/>
      <c r="C12" s="65">
        <f ca="1">IF(ISERROR(INDEX('Work Shift Schedule'!$R$6:$R$55,MATCH($A12,'Work Shift Schedule'!$R$6:$R$55,0),1)),0,SUMIF('Work Shift Schedule'!$R$6:$R$55,$A12,'Work Shift Schedule'!DV$6:DV$55))</f>
        <v>0</v>
      </c>
      <c r="D12" s="65">
        <f ca="1">IF(ISERROR(INDEX('Work Shift Schedule'!$R$6:$R$55,MATCH($A12,'Work Shift Schedule'!$R$6:$R$55,0),1)),0,SUMIF('Work Shift Schedule'!$R$6:$R$55,$A12,'Work Shift Schedule'!DW$6:DW$55))</f>
        <v>0</v>
      </c>
      <c r="E12" s="65">
        <f ca="1">IF(ISERROR(INDEX('Work Shift Schedule'!$R$6:$R$55,MATCH($A12,'Work Shift Schedule'!$R$6:$R$55,0),1)),0,SUMIF('Work Shift Schedule'!$R$6:$R$55,$A12,'Work Shift Schedule'!DX$6:DX$55))</f>
        <v>0</v>
      </c>
      <c r="F12" s="65">
        <f ca="1">IF(ISERROR(INDEX('Work Shift Schedule'!$R$6:$R$55,MATCH($A12,'Work Shift Schedule'!$R$6:$R$55,0),1)),0,SUMIF('Work Shift Schedule'!$R$6:$R$55,$A12,'Work Shift Schedule'!DY$6:DY$55))</f>
        <v>0</v>
      </c>
      <c r="G12" s="65">
        <f ca="1">IF(ISERROR(INDEX('Work Shift Schedule'!$R$6:$R$55,MATCH($A12,'Work Shift Schedule'!$R$6:$R$55,0),1)),0,SUMIF('Work Shift Schedule'!$R$6:$R$55,$A12,'Work Shift Schedule'!DZ$6:DZ$55))</f>
        <v>0</v>
      </c>
      <c r="H12" s="65">
        <f ca="1">IF(ISERROR(INDEX('Work Shift Schedule'!$R$6:$R$55,MATCH($A12,'Work Shift Schedule'!$R$6:$R$55,0),1)),0,SUMIF('Work Shift Schedule'!$R$6:$R$55,$A12,'Work Shift Schedule'!EA$6:EA$55))</f>
        <v>0</v>
      </c>
      <c r="I12" s="65">
        <f ca="1">IF(ISERROR(INDEX('Work Shift Schedule'!$R$6:$R$55,MATCH($A12,'Work Shift Schedule'!$R$6:$R$55,0),1)),0,SUMIF('Work Shift Schedule'!$R$6:$R$55,$A12,'Work Shift Schedule'!EB$6:EB$55))</f>
        <v>0</v>
      </c>
    </row>
    <row r="13" spans="1:9">
      <c r="A13" s="8" t="str">
        <f ca="1">IF(Settings!G12&gt;0,Settings!G12,"")</f>
        <v>IT</v>
      </c>
      <c r="B13" s="8"/>
      <c r="C13" s="65">
        <f ca="1">IF(ISERROR(INDEX('Work Shift Schedule'!$R$6:$R$55,MATCH($A13,'Work Shift Schedule'!$R$6:$R$55,0),1)),0,SUMIF('Work Shift Schedule'!$R$6:$R$55,$A13,'Work Shift Schedule'!DV$6:DV$55))</f>
        <v>0</v>
      </c>
      <c r="D13" s="65">
        <f ca="1">IF(ISERROR(INDEX('Work Shift Schedule'!$R$6:$R$55,MATCH($A13,'Work Shift Schedule'!$R$6:$R$55,0),1)),0,SUMIF('Work Shift Schedule'!$R$6:$R$55,$A13,'Work Shift Schedule'!DW$6:DW$55))</f>
        <v>0</v>
      </c>
      <c r="E13" s="65">
        <f ca="1">IF(ISERROR(INDEX('Work Shift Schedule'!$R$6:$R$55,MATCH($A13,'Work Shift Schedule'!$R$6:$R$55,0),1)),0,SUMIF('Work Shift Schedule'!$R$6:$R$55,$A13,'Work Shift Schedule'!DX$6:DX$55))</f>
        <v>0</v>
      </c>
      <c r="F13" s="65">
        <f ca="1">IF(ISERROR(INDEX('Work Shift Schedule'!$R$6:$R$55,MATCH($A13,'Work Shift Schedule'!$R$6:$R$55,0),1)),0,SUMIF('Work Shift Schedule'!$R$6:$R$55,$A13,'Work Shift Schedule'!DY$6:DY$55))</f>
        <v>0</v>
      </c>
      <c r="G13" s="65">
        <f ca="1">IF(ISERROR(INDEX('Work Shift Schedule'!$R$6:$R$55,MATCH($A13,'Work Shift Schedule'!$R$6:$R$55,0),1)),0,SUMIF('Work Shift Schedule'!$R$6:$R$55,$A13,'Work Shift Schedule'!DZ$6:DZ$55))</f>
        <v>0</v>
      </c>
      <c r="H13" s="65">
        <f ca="1">IF(ISERROR(INDEX('Work Shift Schedule'!$R$6:$R$55,MATCH($A13,'Work Shift Schedule'!$R$6:$R$55,0),1)),0,SUMIF('Work Shift Schedule'!$R$6:$R$55,$A13,'Work Shift Schedule'!EA$6:EA$55))</f>
        <v>0</v>
      </c>
      <c r="I13" s="65">
        <f ca="1">IF(ISERROR(INDEX('Work Shift Schedule'!$R$6:$R$55,MATCH($A13,'Work Shift Schedule'!$R$6:$R$55,0),1)),0,SUMIF('Work Shift Schedule'!$R$6:$R$55,$A13,'Work Shift Schedule'!EB$6:EB$55))</f>
        <v>0</v>
      </c>
    </row>
    <row r="14" spans="1:9">
      <c r="A14" s="8" t="str">
        <f ca="1">IF(Settings!G13&gt;0,Settings!G13,"")</f>
        <v>Marketing</v>
      </c>
      <c r="B14" s="8"/>
      <c r="C14" s="65">
        <f ca="1">IF(ISERROR(INDEX('Work Shift Schedule'!$R$6:$R$55,MATCH($A14,'Work Shift Schedule'!$R$6:$R$55,0),1)),0,SUMIF('Work Shift Schedule'!$R$6:$R$55,$A14,'Work Shift Schedule'!DV$6:DV$55))</f>
        <v>0</v>
      </c>
      <c r="D14" s="65">
        <f ca="1">IF(ISERROR(INDEX('Work Shift Schedule'!$R$6:$R$55,MATCH($A14,'Work Shift Schedule'!$R$6:$R$55,0),1)),0,SUMIF('Work Shift Schedule'!$R$6:$R$55,$A14,'Work Shift Schedule'!DW$6:DW$55))</f>
        <v>0</v>
      </c>
      <c r="E14" s="65">
        <f ca="1">IF(ISERROR(INDEX('Work Shift Schedule'!$R$6:$R$55,MATCH($A14,'Work Shift Schedule'!$R$6:$R$55,0),1)),0,SUMIF('Work Shift Schedule'!$R$6:$R$55,$A14,'Work Shift Schedule'!DX$6:DX$55))</f>
        <v>0</v>
      </c>
      <c r="F14" s="65">
        <f ca="1">IF(ISERROR(INDEX('Work Shift Schedule'!$R$6:$R$55,MATCH($A14,'Work Shift Schedule'!$R$6:$R$55,0),1)),0,SUMIF('Work Shift Schedule'!$R$6:$R$55,$A14,'Work Shift Schedule'!DY$6:DY$55))</f>
        <v>0</v>
      </c>
      <c r="G14" s="65">
        <f ca="1">IF(ISERROR(INDEX('Work Shift Schedule'!$R$6:$R$55,MATCH($A14,'Work Shift Schedule'!$R$6:$R$55,0),1)),0,SUMIF('Work Shift Schedule'!$R$6:$R$55,$A14,'Work Shift Schedule'!DZ$6:DZ$55))</f>
        <v>0</v>
      </c>
      <c r="H14" s="65">
        <f ca="1">IF(ISERROR(INDEX('Work Shift Schedule'!$R$6:$R$55,MATCH($A14,'Work Shift Schedule'!$R$6:$R$55,0),1)),0,SUMIF('Work Shift Schedule'!$R$6:$R$55,$A14,'Work Shift Schedule'!EA$6:EA$55))</f>
        <v>0</v>
      </c>
      <c r="I14" s="65">
        <f ca="1">IF(ISERROR(INDEX('Work Shift Schedule'!$R$6:$R$55,MATCH($A14,'Work Shift Schedule'!$R$6:$R$55,0),1)),0,SUMIF('Work Shift Schedule'!$R$6:$R$55,$A14,'Work Shift Schedule'!EB$6:EB$55))</f>
        <v>0</v>
      </c>
    </row>
    <row r="15" spans="1:9">
      <c r="A15" s="8" t="str">
        <f ca="1">IF(Settings!G14&gt;0,Settings!G14,"")</f>
        <v>R&amp;D</v>
      </c>
      <c r="B15" s="8"/>
      <c r="C15" s="65">
        <f ca="1">IF(ISERROR(INDEX('Work Shift Schedule'!$R$6:$R$55,MATCH($A15,'Work Shift Schedule'!$R$6:$R$55,0),1)),0,SUMIF('Work Shift Schedule'!$R$6:$R$55,$A15,'Work Shift Schedule'!DV$6:DV$55))</f>
        <v>0</v>
      </c>
      <c r="D15" s="65">
        <f ca="1">IF(ISERROR(INDEX('Work Shift Schedule'!$R$6:$R$55,MATCH($A15,'Work Shift Schedule'!$R$6:$R$55,0),1)),0,SUMIF('Work Shift Schedule'!$R$6:$R$55,$A15,'Work Shift Schedule'!DW$6:DW$55))</f>
        <v>0</v>
      </c>
      <c r="E15" s="65">
        <f ca="1">IF(ISERROR(INDEX('Work Shift Schedule'!$R$6:$R$55,MATCH($A15,'Work Shift Schedule'!$R$6:$R$55,0),1)),0,SUMIF('Work Shift Schedule'!$R$6:$R$55,$A15,'Work Shift Schedule'!DX$6:DX$55))</f>
        <v>0</v>
      </c>
      <c r="F15" s="65">
        <f ca="1">IF(ISERROR(INDEX('Work Shift Schedule'!$R$6:$R$55,MATCH($A15,'Work Shift Schedule'!$R$6:$R$55,0),1)),0,SUMIF('Work Shift Schedule'!$R$6:$R$55,$A15,'Work Shift Schedule'!DY$6:DY$55))</f>
        <v>0</v>
      </c>
      <c r="G15" s="65">
        <f ca="1">IF(ISERROR(INDEX('Work Shift Schedule'!$R$6:$R$55,MATCH($A15,'Work Shift Schedule'!$R$6:$R$55,0),1)),0,SUMIF('Work Shift Schedule'!$R$6:$R$55,$A15,'Work Shift Schedule'!DZ$6:DZ$55))</f>
        <v>0</v>
      </c>
      <c r="H15" s="65">
        <f ca="1">IF(ISERROR(INDEX('Work Shift Schedule'!$R$6:$R$55,MATCH($A15,'Work Shift Schedule'!$R$6:$R$55,0),1)),0,SUMIF('Work Shift Schedule'!$R$6:$R$55,$A15,'Work Shift Schedule'!EA$6:EA$55))</f>
        <v>0</v>
      </c>
      <c r="I15" s="65">
        <f ca="1">IF(ISERROR(INDEX('Work Shift Schedule'!$R$6:$R$55,MATCH($A15,'Work Shift Schedule'!$R$6:$R$55,0),1)),0,SUMIF('Work Shift Schedule'!$R$6:$R$55,$A15,'Work Shift Schedule'!EB$6:EB$55))</f>
        <v>0</v>
      </c>
    </row>
    <row r="16" spans="1:9">
      <c r="A16" s="8" t="str">
        <f ca="1">IF(Settings!G15&gt;0,Settings!G15,"")</f>
        <v>Sales</v>
      </c>
      <c r="B16" s="8"/>
      <c r="C16" s="65">
        <f ca="1">IF(ISERROR(INDEX('Work Shift Schedule'!$R$6:$R$55,MATCH($A16,'Work Shift Schedule'!$R$6:$R$55,0),1)),0,SUMIF('Work Shift Schedule'!$R$6:$R$55,$A16,'Work Shift Schedule'!DV$6:DV$55))</f>
        <v>0</v>
      </c>
      <c r="D16" s="65">
        <f ca="1">IF(ISERROR(INDEX('Work Shift Schedule'!$R$6:$R$55,MATCH($A16,'Work Shift Schedule'!$R$6:$R$55,0),1)),0,SUMIF('Work Shift Schedule'!$R$6:$R$55,$A16,'Work Shift Schedule'!DW$6:DW$55))</f>
        <v>0</v>
      </c>
      <c r="E16" s="65">
        <f ca="1">IF(ISERROR(INDEX('Work Shift Schedule'!$R$6:$R$55,MATCH($A16,'Work Shift Schedule'!$R$6:$R$55,0),1)),0,SUMIF('Work Shift Schedule'!$R$6:$R$55,$A16,'Work Shift Schedule'!DX$6:DX$55))</f>
        <v>0</v>
      </c>
      <c r="F16" s="65">
        <f ca="1">IF(ISERROR(INDEX('Work Shift Schedule'!$R$6:$R$55,MATCH($A16,'Work Shift Schedule'!$R$6:$R$55,0),1)),0,SUMIF('Work Shift Schedule'!$R$6:$R$55,$A16,'Work Shift Schedule'!DY$6:DY$55))</f>
        <v>0</v>
      </c>
      <c r="G16" s="65">
        <f ca="1">IF(ISERROR(INDEX('Work Shift Schedule'!$R$6:$R$55,MATCH($A16,'Work Shift Schedule'!$R$6:$R$55,0),1)),0,SUMIF('Work Shift Schedule'!$R$6:$R$55,$A16,'Work Shift Schedule'!DZ$6:DZ$55))</f>
        <v>0</v>
      </c>
      <c r="H16" s="65">
        <f ca="1">IF(ISERROR(INDEX('Work Shift Schedule'!$R$6:$R$55,MATCH($A16,'Work Shift Schedule'!$R$6:$R$55,0),1)),0,SUMIF('Work Shift Schedule'!$R$6:$R$55,$A16,'Work Shift Schedule'!EA$6:EA$55))</f>
        <v>0</v>
      </c>
      <c r="I16" s="65">
        <f ca="1">IF(ISERROR(INDEX('Work Shift Schedule'!$R$6:$R$55,MATCH($A16,'Work Shift Schedule'!$R$6:$R$55,0),1)),0,SUMIF('Work Shift Schedule'!$R$6:$R$55,$A16,'Work Shift Schedule'!EB$6:EB$55))</f>
        <v>0</v>
      </c>
    </row>
    <row r="17" spans="1:9">
      <c r="A17" s="8" t="str">
        <f ca="1">IF(Settings!G16&gt;0,Settings!G16,"")</f>
        <v/>
      </c>
      <c r="B17" s="8"/>
      <c r="C17" s="65">
        <f ca="1">IF(ISERROR(INDEX('Work Shift Schedule'!$R$6:$R$55,MATCH($A17,'Work Shift Schedule'!$R$6:$R$55,0),1)),0,SUMIF('Work Shift Schedule'!$R$6:$R$55,$A17,'Work Shift Schedule'!DV$6:DV$55))</f>
        <v>0</v>
      </c>
      <c r="D17" s="65">
        <f ca="1">IF(ISERROR(INDEX('Work Shift Schedule'!$R$6:$R$55,MATCH($A17,'Work Shift Schedule'!$R$6:$R$55,0),1)),0,SUMIF('Work Shift Schedule'!$R$6:$R$55,$A17,'Work Shift Schedule'!DW$6:DW$55))</f>
        <v>0</v>
      </c>
      <c r="E17" s="65">
        <f ca="1">IF(ISERROR(INDEX('Work Shift Schedule'!$R$6:$R$55,MATCH($A17,'Work Shift Schedule'!$R$6:$R$55,0),1)),0,SUMIF('Work Shift Schedule'!$R$6:$R$55,$A17,'Work Shift Schedule'!DX$6:DX$55))</f>
        <v>0</v>
      </c>
      <c r="F17" s="65">
        <f ca="1">IF(ISERROR(INDEX('Work Shift Schedule'!$R$6:$R$55,MATCH($A17,'Work Shift Schedule'!$R$6:$R$55,0),1)),0,SUMIF('Work Shift Schedule'!$R$6:$R$55,$A17,'Work Shift Schedule'!DY$6:DY$55))</f>
        <v>0</v>
      </c>
      <c r="G17" s="65">
        <f ca="1">IF(ISERROR(INDEX('Work Shift Schedule'!$R$6:$R$55,MATCH($A17,'Work Shift Schedule'!$R$6:$R$55,0),1)),0,SUMIF('Work Shift Schedule'!$R$6:$R$55,$A17,'Work Shift Schedule'!DZ$6:DZ$55))</f>
        <v>0</v>
      </c>
      <c r="H17" s="65">
        <f ca="1">IF(ISERROR(INDEX('Work Shift Schedule'!$R$6:$R$55,MATCH($A17,'Work Shift Schedule'!$R$6:$R$55,0),1)),0,SUMIF('Work Shift Schedule'!$R$6:$R$55,$A17,'Work Shift Schedule'!EA$6:EA$55))</f>
        <v>0</v>
      </c>
      <c r="I17" s="65">
        <f ca="1">IF(ISERROR(INDEX('Work Shift Schedule'!$R$6:$R$55,MATCH($A17,'Work Shift Schedule'!$R$6:$R$55,0),1)),0,SUMIF('Work Shift Schedule'!$R$6:$R$55,$A17,'Work Shift Schedule'!EB$6:EB$55))</f>
        <v>0</v>
      </c>
    </row>
    <row r="18" spans="1:9">
      <c r="A18" s="8" t="str">
        <f ca="1">IF(Settings!G17&gt;0,Settings!G17,"")</f>
        <v/>
      </c>
      <c r="B18" s="8"/>
      <c r="C18" s="65">
        <f ca="1">IF(ISERROR(INDEX('Work Shift Schedule'!$R$6:$R$55,MATCH($A18,'Work Shift Schedule'!$R$6:$R$55,0),1)),0,SUMIF('Work Shift Schedule'!$R$6:$R$55,$A18,'Work Shift Schedule'!DV$6:DV$55))</f>
        <v>0</v>
      </c>
      <c r="D18" s="65">
        <f ca="1">IF(ISERROR(INDEX('Work Shift Schedule'!$R$6:$R$55,MATCH($A18,'Work Shift Schedule'!$R$6:$R$55,0),1)),0,SUMIF('Work Shift Schedule'!$R$6:$R$55,$A18,'Work Shift Schedule'!DW$6:DW$55))</f>
        <v>0</v>
      </c>
      <c r="E18" s="65">
        <f ca="1">IF(ISERROR(INDEX('Work Shift Schedule'!$R$6:$R$55,MATCH($A18,'Work Shift Schedule'!$R$6:$R$55,0),1)),0,SUMIF('Work Shift Schedule'!$R$6:$R$55,$A18,'Work Shift Schedule'!DX$6:DX$55))</f>
        <v>0</v>
      </c>
      <c r="F18" s="65">
        <f ca="1">IF(ISERROR(INDEX('Work Shift Schedule'!$R$6:$R$55,MATCH($A18,'Work Shift Schedule'!$R$6:$R$55,0),1)),0,SUMIF('Work Shift Schedule'!$R$6:$R$55,$A18,'Work Shift Schedule'!DY$6:DY$55))</f>
        <v>0</v>
      </c>
      <c r="G18" s="65">
        <f ca="1">IF(ISERROR(INDEX('Work Shift Schedule'!$R$6:$R$55,MATCH($A18,'Work Shift Schedule'!$R$6:$R$55,0),1)),0,SUMIF('Work Shift Schedule'!$R$6:$R$55,$A18,'Work Shift Schedule'!DZ$6:DZ$55))</f>
        <v>0</v>
      </c>
      <c r="H18" s="65">
        <f ca="1">IF(ISERROR(INDEX('Work Shift Schedule'!$R$6:$R$55,MATCH($A18,'Work Shift Schedule'!$R$6:$R$55,0),1)),0,SUMIF('Work Shift Schedule'!$R$6:$R$55,$A18,'Work Shift Schedule'!EA$6:EA$55))</f>
        <v>0</v>
      </c>
      <c r="I18" s="65">
        <f ca="1">IF(ISERROR(INDEX('Work Shift Schedule'!$R$6:$R$55,MATCH($A18,'Work Shift Schedule'!$R$6:$R$55,0),1)),0,SUMIF('Work Shift Schedule'!$R$6:$R$55,$A18,'Work Shift Schedule'!EB$6:EB$55))</f>
        <v>0</v>
      </c>
    </row>
    <row r="19" spans="1:9">
      <c r="A19" s="8" t="str">
        <f ca="1">IF(Settings!G18&gt;0,Settings!G18,"")</f>
        <v/>
      </c>
      <c r="B19" s="8"/>
      <c r="C19" s="65">
        <f ca="1">IF(ISERROR(INDEX('Work Shift Schedule'!$R$6:$R$55,MATCH($A19,'Work Shift Schedule'!$R$6:$R$55,0),1)),0,SUMIF('Work Shift Schedule'!$R$6:$R$55,$A19,'Work Shift Schedule'!DV$6:DV$55))</f>
        <v>0</v>
      </c>
      <c r="D19" s="65">
        <f ca="1">IF(ISERROR(INDEX('Work Shift Schedule'!$R$6:$R$55,MATCH($A19,'Work Shift Schedule'!$R$6:$R$55,0),1)),0,SUMIF('Work Shift Schedule'!$R$6:$R$55,$A19,'Work Shift Schedule'!DW$6:DW$55))</f>
        <v>0</v>
      </c>
      <c r="E19" s="65">
        <f ca="1">IF(ISERROR(INDEX('Work Shift Schedule'!$R$6:$R$55,MATCH($A19,'Work Shift Schedule'!$R$6:$R$55,0),1)),0,SUMIF('Work Shift Schedule'!$R$6:$R$55,$A19,'Work Shift Schedule'!DX$6:DX$55))</f>
        <v>0</v>
      </c>
      <c r="F19" s="65">
        <f ca="1">IF(ISERROR(INDEX('Work Shift Schedule'!$R$6:$R$55,MATCH($A19,'Work Shift Schedule'!$R$6:$R$55,0),1)),0,SUMIF('Work Shift Schedule'!$R$6:$R$55,$A19,'Work Shift Schedule'!DY$6:DY$55))</f>
        <v>0</v>
      </c>
      <c r="G19" s="65">
        <f ca="1">IF(ISERROR(INDEX('Work Shift Schedule'!$R$6:$R$55,MATCH($A19,'Work Shift Schedule'!$R$6:$R$55,0),1)),0,SUMIF('Work Shift Schedule'!$R$6:$R$55,$A19,'Work Shift Schedule'!DZ$6:DZ$55))</f>
        <v>0</v>
      </c>
      <c r="H19" s="65">
        <f ca="1">IF(ISERROR(INDEX('Work Shift Schedule'!$R$6:$R$55,MATCH($A19,'Work Shift Schedule'!$R$6:$R$55,0),1)),0,SUMIF('Work Shift Schedule'!$R$6:$R$55,$A19,'Work Shift Schedule'!EA$6:EA$55))</f>
        <v>0</v>
      </c>
      <c r="I19" s="65">
        <f ca="1">IF(ISERROR(INDEX('Work Shift Schedule'!$R$6:$R$55,MATCH($A19,'Work Shift Schedule'!$R$6:$R$55,0),1)),0,SUMIF('Work Shift Schedule'!$R$6:$R$55,$A19,'Work Shift Schedule'!EB$6:EB$55))</f>
        <v>0</v>
      </c>
    </row>
    <row r="20" spans="1:9">
      <c r="A20" s="8" t="str">
        <f ca="1">IF(Settings!G19&gt;0,Settings!G19,"")</f>
        <v/>
      </c>
      <c r="B20" s="8"/>
      <c r="C20" s="65">
        <f ca="1">IF(ISERROR(INDEX('Work Shift Schedule'!$R$6:$R$55,MATCH($A20,'Work Shift Schedule'!$R$6:$R$55,0),1)),0,SUMIF('Work Shift Schedule'!$R$6:$R$55,$A20,'Work Shift Schedule'!DV$6:DV$55))</f>
        <v>0</v>
      </c>
      <c r="D20" s="65">
        <f ca="1">IF(ISERROR(INDEX('Work Shift Schedule'!$R$6:$R$55,MATCH($A20,'Work Shift Schedule'!$R$6:$R$55,0),1)),0,SUMIF('Work Shift Schedule'!$R$6:$R$55,$A20,'Work Shift Schedule'!DW$6:DW$55))</f>
        <v>0</v>
      </c>
      <c r="E20" s="65">
        <f ca="1">IF(ISERROR(INDEX('Work Shift Schedule'!$R$6:$R$55,MATCH($A20,'Work Shift Schedule'!$R$6:$R$55,0),1)),0,SUMIF('Work Shift Schedule'!$R$6:$R$55,$A20,'Work Shift Schedule'!DX$6:DX$55))</f>
        <v>0</v>
      </c>
      <c r="F20" s="65">
        <f ca="1">IF(ISERROR(INDEX('Work Shift Schedule'!$R$6:$R$55,MATCH($A20,'Work Shift Schedule'!$R$6:$R$55,0),1)),0,SUMIF('Work Shift Schedule'!$R$6:$R$55,$A20,'Work Shift Schedule'!DY$6:DY$55))</f>
        <v>0</v>
      </c>
      <c r="G20" s="65">
        <f ca="1">IF(ISERROR(INDEX('Work Shift Schedule'!$R$6:$R$55,MATCH($A20,'Work Shift Schedule'!$R$6:$R$55,0),1)),0,SUMIF('Work Shift Schedule'!$R$6:$R$55,$A20,'Work Shift Schedule'!DZ$6:DZ$55))</f>
        <v>0</v>
      </c>
      <c r="H20" s="65">
        <f ca="1">IF(ISERROR(INDEX('Work Shift Schedule'!$R$6:$R$55,MATCH($A20,'Work Shift Schedule'!$R$6:$R$55,0),1)),0,SUMIF('Work Shift Schedule'!$R$6:$R$55,$A20,'Work Shift Schedule'!EA$6:EA$55))</f>
        <v>0</v>
      </c>
      <c r="I20" s="65">
        <f ca="1">IF(ISERROR(INDEX('Work Shift Schedule'!$R$6:$R$55,MATCH($A20,'Work Shift Schedule'!$R$6:$R$55,0),1)),0,SUMIF('Work Shift Schedule'!$R$6:$R$55,$A20,'Work Shift Schedule'!EB$6:EB$55))</f>
        <v>0</v>
      </c>
    </row>
    <row r="21" spans="1:9">
      <c r="A21" s="8" t="str">
        <f ca="1">IF(Settings!G20&gt;0,Settings!G20,"")</f>
        <v/>
      </c>
      <c r="B21" s="8"/>
      <c r="C21" s="65">
        <f ca="1">IF(ISERROR(INDEX('Work Shift Schedule'!$R$6:$R$55,MATCH($A21,'Work Shift Schedule'!$R$6:$R$55,0),1)),0,SUMIF('Work Shift Schedule'!$R$6:$R$55,$A21,'Work Shift Schedule'!DV$6:DV$55))</f>
        <v>0</v>
      </c>
      <c r="D21" s="65">
        <f ca="1">IF(ISERROR(INDEX('Work Shift Schedule'!$R$6:$R$55,MATCH($A21,'Work Shift Schedule'!$R$6:$R$55,0),1)),0,SUMIF('Work Shift Schedule'!$R$6:$R$55,$A21,'Work Shift Schedule'!DW$6:DW$55))</f>
        <v>0</v>
      </c>
      <c r="E21" s="65">
        <f ca="1">IF(ISERROR(INDEX('Work Shift Schedule'!$R$6:$R$55,MATCH($A21,'Work Shift Schedule'!$R$6:$R$55,0),1)),0,SUMIF('Work Shift Schedule'!$R$6:$R$55,$A21,'Work Shift Schedule'!DX$6:DX$55))</f>
        <v>0</v>
      </c>
      <c r="F21" s="65">
        <f ca="1">IF(ISERROR(INDEX('Work Shift Schedule'!$R$6:$R$55,MATCH($A21,'Work Shift Schedule'!$R$6:$R$55,0),1)),0,SUMIF('Work Shift Schedule'!$R$6:$R$55,$A21,'Work Shift Schedule'!DY$6:DY$55))</f>
        <v>0</v>
      </c>
      <c r="G21" s="65">
        <f ca="1">IF(ISERROR(INDEX('Work Shift Schedule'!$R$6:$R$55,MATCH($A21,'Work Shift Schedule'!$R$6:$R$55,0),1)),0,SUMIF('Work Shift Schedule'!$R$6:$R$55,$A21,'Work Shift Schedule'!DZ$6:DZ$55))</f>
        <v>0</v>
      </c>
      <c r="H21" s="65">
        <f ca="1">IF(ISERROR(INDEX('Work Shift Schedule'!$R$6:$R$55,MATCH($A21,'Work Shift Schedule'!$R$6:$R$55,0),1)),0,SUMIF('Work Shift Schedule'!$R$6:$R$55,$A21,'Work Shift Schedule'!EA$6:EA$55))</f>
        <v>0</v>
      </c>
      <c r="I21" s="65">
        <f ca="1">IF(ISERROR(INDEX('Work Shift Schedule'!$R$6:$R$55,MATCH($A21,'Work Shift Schedule'!$R$6:$R$55,0),1)),0,SUMIF('Work Shift Schedule'!$R$6:$R$55,$A21,'Work Shift Schedule'!EB$6:EB$55))</f>
        <v>0</v>
      </c>
    </row>
    <row r="22" spans="1:9">
      <c r="A22" s="8" t="str">
        <f ca="1">IF(Settings!G21&gt;0,Settings!G21,"")</f>
        <v/>
      </c>
      <c r="B22" s="8"/>
      <c r="C22" s="65">
        <f ca="1">IF(ISERROR(INDEX('Work Shift Schedule'!$R$6:$R$55,MATCH($A22,'Work Shift Schedule'!$R$6:$R$55,0),1)),0,SUMIF('Work Shift Schedule'!$R$6:$R$55,$A22,'Work Shift Schedule'!DV$6:DV$55))</f>
        <v>0</v>
      </c>
      <c r="D22" s="65">
        <f ca="1">IF(ISERROR(INDEX('Work Shift Schedule'!$R$6:$R$55,MATCH($A22,'Work Shift Schedule'!$R$6:$R$55,0),1)),0,SUMIF('Work Shift Schedule'!$R$6:$R$55,$A22,'Work Shift Schedule'!DW$6:DW$55))</f>
        <v>0</v>
      </c>
      <c r="E22" s="65">
        <f ca="1">IF(ISERROR(INDEX('Work Shift Schedule'!$R$6:$R$55,MATCH($A22,'Work Shift Schedule'!$R$6:$R$55,0),1)),0,SUMIF('Work Shift Schedule'!$R$6:$R$55,$A22,'Work Shift Schedule'!DX$6:DX$55))</f>
        <v>0</v>
      </c>
      <c r="F22" s="65">
        <f ca="1">IF(ISERROR(INDEX('Work Shift Schedule'!$R$6:$R$55,MATCH($A22,'Work Shift Schedule'!$R$6:$R$55,0),1)),0,SUMIF('Work Shift Schedule'!$R$6:$R$55,$A22,'Work Shift Schedule'!DY$6:DY$55))</f>
        <v>0</v>
      </c>
      <c r="G22" s="65">
        <f ca="1">IF(ISERROR(INDEX('Work Shift Schedule'!$R$6:$R$55,MATCH($A22,'Work Shift Schedule'!$R$6:$R$55,0),1)),0,SUMIF('Work Shift Schedule'!$R$6:$R$55,$A22,'Work Shift Schedule'!DZ$6:DZ$55))</f>
        <v>0</v>
      </c>
      <c r="H22" s="65">
        <f ca="1">IF(ISERROR(INDEX('Work Shift Schedule'!$R$6:$R$55,MATCH($A22,'Work Shift Schedule'!$R$6:$R$55,0),1)),0,SUMIF('Work Shift Schedule'!$R$6:$R$55,$A22,'Work Shift Schedule'!EA$6:EA$55))</f>
        <v>0</v>
      </c>
      <c r="I22" s="65">
        <f ca="1">IF(ISERROR(INDEX('Work Shift Schedule'!$R$6:$R$55,MATCH($A22,'Work Shift Schedule'!$R$6:$R$55,0),1)),0,SUMIF('Work Shift Schedule'!$R$6:$R$55,$A22,'Work Shift Schedule'!EB$6:EB$55))</f>
        <v>0</v>
      </c>
    </row>
    <row r="23" spans="1:9">
      <c r="A23" s="8" t="str">
        <f ca="1">IF(Settings!G22&gt;0,Settings!G22,"")</f>
        <v/>
      </c>
      <c r="B23" s="8"/>
      <c r="C23" s="65">
        <f ca="1">IF(ISERROR(INDEX('Work Shift Schedule'!$R$6:$R$55,MATCH($A23,'Work Shift Schedule'!$R$6:$R$55,0),1)),0,SUMIF('Work Shift Schedule'!$R$6:$R$55,$A23,'Work Shift Schedule'!DV$6:DV$55))</f>
        <v>0</v>
      </c>
      <c r="D23" s="65">
        <f ca="1">IF(ISERROR(INDEX('Work Shift Schedule'!$R$6:$R$55,MATCH($A23,'Work Shift Schedule'!$R$6:$R$55,0),1)),0,SUMIF('Work Shift Schedule'!$R$6:$R$55,$A23,'Work Shift Schedule'!DW$6:DW$55))</f>
        <v>0</v>
      </c>
      <c r="E23" s="65">
        <f ca="1">IF(ISERROR(INDEX('Work Shift Schedule'!$R$6:$R$55,MATCH($A23,'Work Shift Schedule'!$R$6:$R$55,0),1)),0,SUMIF('Work Shift Schedule'!$R$6:$R$55,$A23,'Work Shift Schedule'!DX$6:DX$55))</f>
        <v>0</v>
      </c>
      <c r="F23" s="65">
        <f ca="1">IF(ISERROR(INDEX('Work Shift Schedule'!$R$6:$R$55,MATCH($A23,'Work Shift Schedule'!$R$6:$R$55,0),1)),0,SUMIF('Work Shift Schedule'!$R$6:$R$55,$A23,'Work Shift Schedule'!DY$6:DY$55))</f>
        <v>0</v>
      </c>
      <c r="G23" s="65">
        <f ca="1">IF(ISERROR(INDEX('Work Shift Schedule'!$R$6:$R$55,MATCH($A23,'Work Shift Schedule'!$R$6:$R$55,0),1)),0,SUMIF('Work Shift Schedule'!$R$6:$R$55,$A23,'Work Shift Schedule'!DZ$6:DZ$55))</f>
        <v>0</v>
      </c>
      <c r="H23" s="65">
        <f ca="1">IF(ISERROR(INDEX('Work Shift Schedule'!$R$6:$R$55,MATCH($A23,'Work Shift Schedule'!$R$6:$R$55,0),1)),0,SUMIF('Work Shift Schedule'!$R$6:$R$55,$A23,'Work Shift Schedule'!EA$6:EA$55))</f>
        <v>0</v>
      </c>
      <c r="I23" s="65">
        <f ca="1">IF(ISERROR(INDEX('Work Shift Schedule'!$R$6:$R$55,MATCH($A23,'Work Shift Schedule'!$R$6:$R$55,0),1)),0,SUMIF('Work Shift Schedule'!$R$6:$R$55,$A23,'Work Shift Schedule'!EB$6:EB$55))</f>
        <v>0</v>
      </c>
    </row>
    <row r="24" spans="1:9">
      <c r="A24" s="8" t="str">
        <f ca="1">IF(Settings!G23&gt;0,Settings!G23,"")</f>
        <v/>
      </c>
      <c r="B24" s="8"/>
      <c r="C24" s="65">
        <f ca="1">IF(ISERROR(INDEX('Work Shift Schedule'!$R$6:$R$55,MATCH($A24,'Work Shift Schedule'!$R$6:$R$55,0),1)),0,SUMIF('Work Shift Schedule'!$R$6:$R$55,$A24,'Work Shift Schedule'!DV$6:DV$55))</f>
        <v>0</v>
      </c>
      <c r="D24" s="65">
        <f ca="1">IF(ISERROR(INDEX('Work Shift Schedule'!$R$6:$R$55,MATCH($A24,'Work Shift Schedule'!$R$6:$R$55,0),1)),0,SUMIF('Work Shift Schedule'!$R$6:$R$55,$A24,'Work Shift Schedule'!DW$6:DW$55))</f>
        <v>0</v>
      </c>
      <c r="E24" s="65">
        <f ca="1">IF(ISERROR(INDEX('Work Shift Schedule'!$R$6:$R$55,MATCH($A24,'Work Shift Schedule'!$R$6:$R$55,0),1)),0,SUMIF('Work Shift Schedule'!$R$6:$R$55,$A24,'Work Shift Schedule'!DX$6:DX$55))</f>
        <v>0</v>
      </c>
      <c r="F24" s="65">
        <f ca="1">IF(ISERROR(INDEX('Work Shift Schedule'!$R$6:$R$55,MATCH($A24,'Work Shift Schedule'!$R$6:$R$55,0),1)),0,SUMIF('Work Shift Schedule'!$R$6:$R$55,$A24,'Work Shift Schedule'!DY$6:DY$55))</f>
        <v>0</v>
      </c>
      <c r="G24" s="65">
        <f ca="1">IF(ISERROR(INDEX('Work Shift Schedule'!$R$6:$R$55,MATCH($A24,'Work Shift Schedule'!$R$6:$R$55,0),1)),0,SUMIF('Work Shift Schedule'!$R$6:$R$55,$A24,'Work Shift Schedule'!DZ$6:DZ$55))</f>
        <v>0</v>
      </c>
      <c r="H24" s="65">
        <f ca="1">IF(ISERROR(INDEX('Work Shift Schedule'!$R$6:$R$55,MATCH($A24,'Work Shift Schedule'!$R$6:$R$55,0),1)),0,SUMIF('Work Shift Schedule'!$R$6:$R$55,$A24,'Work Shift Schedule'!EA$6:EA$55))</f>
        <v>0</v>
      </c>
      <c r="I24" s="65">
        <f ca="1">IF(ISERROR(INDEX('Work Shift Schedule'!$R$6:$R$55,MATCH($A24,'Work Shift Schedule'!$R$6:$R$55,0),1)),0,SUMIF('Work Shift Schedule'!$R$6:$R$55,$A24,'Work Shift Schedule'!EB$6:EB$55))</f>
        <v>0</v>
      </c>
    </row>
    <row r="25" spans="1:9">
      <c r="A25" s="8" t="str">
        <f ca="1">IF(Settings!G24&gt;0,Settings!G24,"")</f>
        <v/>
      </c>
      <c r="B25" s="8"/>
      <c r="C25" s="65">
        <f ca="1">IF(ISERROR(INDEX('Work Shift Schedule'!$R$6:$R$55,MATCH($A25,'Work Shift Schedule'!$R$6:$R$55,0),1)),0,SUMIF('Work Shift Schedule'!$R$6:$R$55,$A25,'Work Shift Schedule'!DV$6:DV$55))</f>
        <v>0</v>
      </c>
      <c r="D25" s="65">
        <f ca="1">IF(ISERROR(INDEX('Work Shift Schedule'!$R$6:$R$55,MATCH($A25,'Work Shift Schedule'!$R$6:$R$55,0),1)),0,SUMIF('Work Shift Schedule'!$R$6:$R$55,$A25,'Work Shift Schedule'!DW$6:DW$55))</f>
        <v>0</v>
      </c>
      <c r="E25" s="65">
        <f ca="1">IF(ISERROR(INDEX('Work Shift Schedule'!$R$6:$R$55,MATCH($A25,'Work Shift Schedule'!$R$6:$R$55,0),1)),0,SUMIF('Work Shift Schedule'!$R$6:$R$55,$A25,'Work Shift Schedule'!DX$6:DX$55))</f>
        <v>0</v>
      </c>
      <c r="F25" s="65">
        <f ca="1">IF(ISERROR(INDEX('Work Shift Schedule'!$R$6:$R$55,MATCH($A25,'Work Shift Schedule'!$R$6:$R$55,0),1)),0,SUMIF('Work Shift Schedule'!$R$6:$R$55,$A25,'Work Shift Schedule'!DY$6:DY$55))</f>
        <v>0</v>
      </c>
      <c r="G25" s="65">
        <f ca="1">IF(ISERROR(INDEX('Work Shift Schedule'!$R$6:$R$55,MATCH($A25,'Work Shift Schedule'!$R$6:$R$55,0),1)),0,SUMIF('Work Shift Schedule'!$R$6:$R$55,$A25,'Work Shift Schedule'!DZ$6:DZ$55))</f>
        <v>0</v>
      </c>
      <c r="H25" s="65">
        <f ca="1">IF(ISERROR(INDEX('Work Shift Schedule'!$R$6:$R$55,MATCH($A25,'Work Shift Schedule'!$R$6:$R$55,0),1)),0,SUMIF('Work Shift Schedule'!$R$6:$R$55,$A25,'Work Shift Schedule'!EA$6:EA$55))</f>
        <v>0</v>
      </c>
      <c r="I25" s="65">
        <f ca="1">IF(ISERROR(INDEX('Work Shift Schedule'!$R$6:$R$55,MATCH($A25,'Work Shift Schedule'!$R$6:$R$55,0),1)),0,SUMIF('Work Shift Schedule'!$R$6:$R$55,$A25,'Work Shift Schedule'!EB$6:EB$55))</f>
        <v>0</v>
      </c>
    </row>
    <row r="26" spans="1:9">
      <c r="A26" s="83" t="s">
        <v>73</v>
      </c>
      <c r="B26" s="83"/>
      <c r="C26" s="98">
        <f t="shared" ref="C26:I26" si="0">SUM(C6:C25)</f>
        <v>3</v>
      </c>
      <c r="D26" s="98">
        <f t="shared" si="0"/>
        <v>2</v>
      </c>
      <c r="E26" s="98">
        <f t="shared" si="0"/>
        <v>3</v>
      </c>
      <c r="F26" s="98">
        <f t="shared" si="0"/>
        <v>2</v>
      </c>
      <c r="G26" s="98">
        <f t="shared" si="0"/>
        <v>1</v>
      </c>
      <c r="H26" s="98">
        <f t="shared" si="0"/>
        <v>1</v>
      </c>
      <c r="I26" s="99">
        <f t="shared" si="0"/>
        <v>1</v>
      </c>
    </row>
  </sheetData>
  <sheetProtection password="F349" sheet="1" objects="1" scenarios="1" selectLockedCells="1"/>
  <mergeCells count="2">
    <mergeCell ref="A5:B5"/>
    <mergeCell ref="G3:I3"/>
  </mergeCells>
  <phoneticPr fontId="11" type="noConversion"/>
  <hyperlinks>
    <hyperlink ref="A2" location="HELP!A1" tooltip="Click to see the HELP worksheet" display="HELP"/>
  </hyperlinks>
  <pageMargins left="0.15748031496062992" right="0.15748031496062992" top="0.15748031496062992" bottom="0.15748031496062992" header="0.51181102362204722" footer="0.51181102362204722"/>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dimension ref="A1:I26"/>
  <sheetViews>
    <sheetView showGridLines="0" topLeftCell="A13" workbookViewId="0">
      <selection activeCell="A2" sqref="A2"/>
    </sheetView>
  </sheetViews>
  <sheetFormatPr defaultRowHeight="15"/>
  <cols>
    <col min="1" max="2" width="9.140625" style="36"/>
    <col min="3" max="9" width="11.7109375" style="36" customWidth="1"/>
    <col min="10" max="16384" width="9.140625" style="36"/>
  </cols>
  <sheetData>
    <row r="1" spans="1:9" s="173" customFormat="1" ht="35.1" customHeight="1">
      <c r="A1" s="172" t="s">
        <v>104</v>
      </c>
    </row>
    <row r="2" spans="1:9">
      <c r="A2" s="214" t="s">
        <v>137</v>
      </c>
    </row>
    <row r="3" spans="1:9" ht="15.75">
      <c r="F3" s="20" t="s">
        <v>101</v>
      </c>
      <c r="G3" s="227">
        <v>40147</v>
      </c>
      <c r="H3" s="227"/>
      <c r="I3" s="227"/>
    </row>
    <row r="5" spans="1:9" s="174" customFormat="1" ht="18" customHeight="1">
      <c r="A5" s="115" t="s">
        <v>16</v>
      </c>
      <c r="B5" s="116"/>
      <c r="C5" s="84" t="str">
        <f ca="1">'Work Shift Schedule'!B4</f>
        <v>Monday</v>
      </c>
      <c r="D5" s="84" t="str">
        <f ca="1">'Work Shift Schedule'!D4</f>
        <v>Tuesday</v>
      </c>
      <c r="E5" s="84" t="str">
        <f ca="1">'Work Shift Schedule'!F4</f>
        <v>Wednesday</v>
      </c>
      <c r="F5" s="84" t="str">
        <f ca="1">'Work Shift Schedule'!H4</f>
        <v>Thursday</v>
      </c>
      <c r="G5" s="84" t="str">
        <f ca="1">'Work Shift Schedule'!J4</f>
        <v>Friday</v>
      </c>
      <c r="H5" s="84" t="str">
        <f ca="1">'Work Shift Schedule'!L4</f>
        <v>Saturday</v>
      </c>
      <c r="I5" s="85" t="str">
        <f ca="1">'Work Shift Schedule'!N4</f>
        <v>Sunday</v>
      </c>
    </row>
    <row r="6" spans="1:9">
      <c r="A6" s="8" t="str">
        <f ca="1">IF(Settings!G5&gt;0,Settings!G5,"")</f>
        <v>Accounts</v>
      </c>
      <c r="B6" s="8"/>
      <c r="C6" s="96">
        <f ca="1">IF(ISERROR(INDEX('Work Shift Schedule'!$R$6:$R$55,MATCH($A6,'Work Shift Schedule'!$R$6:$R$55,0),1)),0,SUMIF('Work Shift Schedule'!$R$6:$R$55,$A6,'Work Shift Schedule'!DV$6:DV$55)/COUNTIF('Employee Register'!$A$6:$D$55,"="&amp;$A6))</f>
        <v>1</v>
      </c>
      <c r="D6" s="96">
        <f ca="1">IF(ISERROR(INDEX('Work Shift Schedule'!$R$6:$R$55,MATCH($A6,'Work Shift Schedule'!$R$6:$R$55,0),1)),0,SUMIF('Work Shift Schedule'!$R$6:$R$55,$A6,'Work Shift Schedule'!DW$6:DW$55)/COUNTIF('Employee Register'!$A$6:$D$55,"="&amp;$A6))</f>
        <v>1</v>
      </c>
      <c r="E6" s="96">
        <f ca="1">IF(ISERROR(INDEX('Work Shift Schedule'!$R$6:$R$55,MATCH($A6,'Work Shift Schedule'!$R$6:$R$55,0),1)),0,SUMIF('Work Shift Schedule'!$R$6:$R$55,$A6,'Work Shift Schedule'!DX$6:DX$55)/COUNTIF('Employee Register'!$A$6:$D$55,"="&amp;$A6))</f>
        <v>1</v>
      </c>
      <c r="F6" s="96">
        <f ca="1">IF(ISERROR(INDEX('Work Shift Schedule'!$R$6:$R$55,MATCH($A6,'Work Shift Schedule'!$R$6:$R$55,0),1)),0,SUMIF('Work Shift Schedule'!$R$6:$R$55,$A6,'Work Shift Schedule'!DY$6:DY$55)/COUNTIF('Employee Register'!$A$6:$D$55,"="&amp;$A6))</f>
        <v>0</v>
      </c>
      <c r="G6" s="96">
        <f ca="1">IF(ISERROR(INDEX('Work Shift Schedule'!$R$6:$R$55,MATCH($A6,'Work Shift Schedule'!$R$6:$R$55,0),1)),0,SUMIF('Work Shift Schedule'!$R$6:$R$55,$A6,'Work Shift Schedule'!DZ$6:DZ$55)/COUNTIF('Employee Register'!$A$6:$D$55,"="&amp;$A6))</f>
        <v>0</v>
      </c>
      <c r="H6" s="96">
        <f ca="1">IF(ISERROR(INDEX('Work Shift Schedule'!$R$6:$R$55,MATCH($A6,'Work Shift Schedule'!$R$6:$R$55,0),1)),0,SUMIF('Work Shift Schedule'!$R$6:$R$55,$A6,'Work Shift Schedule'!EA$6:EA$55)/COUNTIF('Employee Register'!$A$6:$D$55,"="&amp;$A6))</f>
        <v>0</v>
      </c>
      <c r="I6" s="96">
        <f ca="1">IF(ISERROR(INDEX('Work Shift Schedule'!$R$6:$R$55,MATCH($A6,'Work Shift Schedule'!$R$6:$R$55,0),1)),0,SUMIF('Work Shift Schedule'!$R$6:$R$55,$A6,'Work Shift Schedule'!EB$6:EB$55)/COUNTIF('Employee Register'!$A$6:$D$55,"="&amp;$A6))</f>
        <v>0</v>
      </c>
    </row>
    <row r="7" spans="1:9">
      <c r="A7" s="8" t="str">
        <f ca="1">IF(Settings!G6&gt;0,Settings!G6,"")</f>
        <v>HR</v>
      </c>
      <c r="B7" s="8"/>
      <c r="C7" s="96">
        <f ca="1">IF(ISERROR(INDEX('Work Shift Schedule'!$R$6:$R$55,MATCH($A7,'Work Shift Schedule'!$R$6:$R$55,0),1)),0,SUMIF('Work Shift Schedule'!$R$6:$R$55,$A7,'Work Shift Schedule'!DV$6:DV$55)/COUNTIF('Employee Register'!$A$6:$D$55,"="&amp;$A7))</f>
        <v>1</v>
      </c>
      <c r="D7" s="96">
        <f ca="1">IF(ISERROR(INDEX('Work Shift Schedule'!$R$6:$R$55,MATCH($A7,'Work Shift Schedule'!$R$6:$R$55,0),1)),0,SUMIF('Work Shift Schedule'!$R$6:$R$55,$A7,'Work Shift Schedule'!DW$6:DW$55)/COUNTIF('Employee Register'!$A$6:$D$55,"="&amp;$A7))</f>
        <v>1</v>
      </c>
      <c r="E7" s="96">
        <f ca="1">IF(ISERROR(INDEX('Work Shift Schedule'!$R$6:$R$55,MATCH($A7,'Work Shift Schedule'!$R$6:$R$55,0),1)),0,SUMIF('Work Shift Schedule'!$R$6:$R$55,$A7,'Work Shift Schedule'!DX$6:DX$55)/COUNTIF('Employee Register'!$A$6:$D$55,"="&amp;$A7))</f>
        <v>1</v>
      </c>
      <c r="F7" s="96">
        <f ca="1">IF(ISERROR(INDEX('Work Shift Schedule'!$R$6:$R$55,MATCH($A7,'Work Shift Schedule'!$R$6:$R$55,0),1)),0,SUMIF('Work Shift Schedule'!$R$6:$R$55,$A7,'Work Shift Schedule'!DY$6:DY$55)/COUNTIF('Employee Register'!$A$6:$D$55,"="&amp;$A7))</f>
        <v>1</v>
      </c>
      <c r="G7" s="96">
        <f ca="1">IF(ISERROR(INDEX('Work Shift Schedule'!$R$6:$R$55,MATCH($A7,'Work Shift Schedule'!$R$6:$R$55,0),1)),0,SUMIF('Work Shift Schedule'!$R$6:$R$55,$A7,'Work Shift Schedule'!DZ$6:DZ$55)/COUNTIF('Employee Register'!$A$6:$D$55,"="&amp;$A7))</f>
        <v>0</v>
      </c>
      <c r="H7" s="96">
        <f ca="1">IF(ISERROR(INDEX('Work Shift Schedule'!$R$6:$R$55,MATCH($A7,'Work Shift Schedule'!$R$6:$R$55,0),1)),0,SUMIF('Work Shift Schedule'!$R$6:$R$55,$A7,'Work Shift Schedule'!EA$6:EA$55)/COUNTIF('Employee Register'!$A$6:$D$55,"="&amp;$A7))</f>
        <v>0</v>
      </c>
      <c r="I7" s="96">
        <f ca="1">IF(ISERROR(INDEX('Work Shift Schedule'!$R$6:$R$55,MATCH($A7,'Work Shift Schedule'!$R$6:$R$55,0),1)),0,SUMIF('Work Shift Schedule'!$R$6:$R$55,$A7,'Work Shift Schedule'!EB$6:EB$55)/COUNTIF('Employee Register'!$A$6:$D$55,"="&amp;$A7))</f>
        <v>0</v>
      </c>
    </row>
    <row r="8" spans="1:9">
      <c r="A8" s="8" t="str">
        <f ca="1">IF(Settings!G7&gt;0,Settings!G7,"")</f>
        <v>Lobby/Reception</v>
      </c>
      <c r="B8" s="8"/>
      <c r="C8" s="96">
        <f ca="1">IF(ISERROR(INDEX('Work Shift Schedule'!$R$6:$R$55,MATCH($A8,'Work Shift Schedule'!$R$6:$R$55,0),1)),0,SUMIF('Work Shift Schedule'!$R$6:$R$55,$A8,'Work Shift Schedule'!DV$6:DV$55)/COUNTIF('Employee Register'!$A$6:$D$55,"="&amp;$A8))</f>
        <v>0</v>
      </c>
      <c r="D8" s="96">
        <f ca="1">IF(ISERROR(INDEX('Work Shift Schedule'!$R$6:$R$55,MATCH($A8,'Work Shift Schedule'!$R$6:$R$55,0),1)),0,SUMIF('Work Shift Schedule'!$R$6:$R$55,$A8,'Work Shift Schedule'!DW$6:DW$55)/COUNTIF('Employee Register'!$A$6:$D$55,"="&amp;$A8))</f>
        <v>0</v>
      </c>
      <c r="E8" s="96">
        <f ca="1">IF(ISERROR(INDEX('Work Shift Schedule'!$R$6:$R$55,MATCH($A8,'Work Shift Schedule'!$R$6:$R$55,0),1)),0,SUMIF('Work Shift Schedule'!$R$6:$R$55,$A8,'Work Shift Schedule'!DX$6:DX$55)/COUNTIF('Employee Register'!$A$6:$D$55,"="&amp;$A8))</f>
        <v>0</v>
      </c>
      <c r="F8" s="96">
        <f ca="1">IF(ISERROR(INDEX('Work Shift Schedule'!$R$6:$R$55,MATCH($A8,'Work Shift Schedule'!$R$6:$R$55,0),1)),0,SUMIF('Work Shift Schedule'!$R$6:$R$55,$A8,'Work Shift Schedule'!DY$6:DY$55)/COUNTIF('Employee Register'!$A$6:$D$55,"="&amp;$A8))</f>
        <v>0</v>
      </c>
      <c r="G8" s="96">
        <f ca="1">IF(ISERROR(INDEX('Work Shift Schedule'!$R$6:$R$55,MATCH($A8,'Work Shift Schedule'!$R$6:$R$55,0),1)),0,SUMIF('Work Shift Schedule'!$R$6:$R$55,$A8,'Work Shift Schedule'!DZ$6:DZ$55)/COUNTIF('Employee Register'!$A$6:$D$55,"="&amp;$A8))</f>
        <v>0</v>
      </c>
      <c r="H8" s="96">
        <f ca="1">IF(ISERROR(INDEX('Work Shift Schedule'!$R$6:$R$55,MATCH($A8,'Work Shift Schedule'!$R$6:$R$55,0),1)),0,SUMIF('Work Shift Schedule'!$R$6:$R$55,$A8,'Work Shift Schedule'!EA$6:EA$55)/COUNTIF('Employee Register'!$A$6:$D$55,"="&amp;$A8))</f>
        <v>0</v>
      </c>
      <c r="I8" s="96">
        <f ca="1">IF(ISERROR(INDEX('Work Shift Schedule'!$R$6:$R$55,MATCH($A8,'Work Shift Schedule'!$R$6:$R$55,0),1)),0,SUMIF('Work Shift Schedule'!$R$6:$R$55,$A8,'Work Shift Schedule'!EB$6:EB$55)/COUNTIF('Employee Register'!$A$6:$D$55,"="&amp;$A8))</f>
        <v>0</v>
      </c>
    </row>
    <row r="9" spans="1:9">
      <c r="A9" s="8" t="str">
        <f ca="1">IF(Settings!G8&gt;0,Settings!G8,"")</f>
        <v>Administration</v>
      </c>
      <c r="B9" s="8"/>
      <c r="C9" s="96">
        <f ca="1">IF(ISERROR(INDEX('Work Shift Schedule'!$R$6:$R$55,MATCH($A9,'Work Shift Schedule'!$R$6:$R$55,0),1)),0,SUMIF('Work Shift Schedule'!$R$6:$R$55,$A9,'Work Shift Schedule'!DV$6:DV$55)/COUNTIF('Employee Register'!$A$6:$D$55,"="&amp;$A9))</f>
        <v>0</v>
      </c>
      <c r="D9" s="96">
        <f ca="1">IF(ISERROR(INDEX('Work Shift Schedule'!$R$6:$R$55,MATCH($A9,'Work Shift Schedule'!$R$6:$R$55,0),1)),0,SUMIF('Work Shift Schedule'!$R$6:$R$55,$A9,'Work Shift Schedule'!DW$6:DW$55)/COUNTIF('Employee Register'!$A$6:$D$55,"="&amp;$A9))</f>
        <v>0</v>
      </c>
      <c r="E9" s="96">
        <f ca="1">IF(ISERROR(INDEX('Work Shift Schedule'!$R$6:$R$55,MATCH($A9,'Work Shift Schedule'!$R$6:$R$55,0),1)),0,SUMIF('Work Shift Schedule'!$R$6:$R$55,$A9,'Work Shift Schedule'!DX$6:DX$55)/COUNTIF('Employee Register'!$A$6:$D$55,"="&amp;$A9))</f>
        <v>0</v>
      </c>
      <c r="F9" s="96">
        <f ca="1">IF(ISERROR(INDEX('Work Shift Schedule'!$R$6:$R$55,MATCH($A9,'Work Shift Schedule'!$R$6:$R$55,0),1)),0,SUMIF('Work Shift Schedule'!$R$6:$R$55,$A9,'Work Shift Schedule'!DY$6:DY$55)/COUNTIF('Employee Register'!$A$6:$D$55,"="&amp;$A9))</f>
        <v>0</v>
      </c>
      <c r="G9" s="96">
        <f ca="1">IF(ISERROR(INDEX('Work Shift Schedule'!$R$6:$R$55,MATCH($A9,'Work Shift Schedule'!$R$6:$R$55,0),1)),0,SUMIF('Work Shift Schedule'!$R$6:$R$55,$A9,'Work Shift Schedule'!DZ$6:DZ$55)/COUNTIF('Employee Register'!$A$6:$D$55,"="&amp;$A9))</f>
        <v>0</v>
      </c>
      <c r="H9" s="96">
        <f ca="1">IF(ISERROR(INDEX('Work Shift Schedule'!$R$6:$R$55,MATCH($A9,'Work Shift Schedule'!$R$6:$R$55,0),1)),0,SUMIF('Work Shift Schedule'!$R$6:$R$55,$A9,'Work Shift Schedule'!EA$6:EA$55)/COUNTIF('Employee Register'!$A$6:$D$55,"="&amp;$A9))</f>
        <v>0</v>
      </c>
      <c r="I9" s="96">
        <f ca="1">IF(ISERROR(INDEX('Work Shift Schedule'!$R$6:$R$55,MATCH($A9,'Work Shift Schedule'!$R$6:$R$55,0),1)),0,SUMIF('Work Shift Schedule'!$R$6:$R$55,$A9,'Work Shift Schedule'!EB$6:EB$55)/COUNTIF('Employee Register'!$A$6:$D$55,"="&amp;$A9))</f>
        <v>0</v>
      </c>
    </row>
    <row r="10" spans="1:9">
      <c r="A10" s="8" t="str">
        <f ca="1">IF(Settings!G9&gt;0,Settings!G9,"")</f>
        <v>Customer Support</v>
      </c>
      <c r="B10" s="8"/>
      <c r="C10" s="96">
        <f ca="1">IF(ISERROR(INDEX('Work Shift Schedule'!$R$6:$R$55,MATCH($A10,'Work Shift Schedule'!$R$6:$R$55,0),1)),0,SUMIF('Work Shift Schedule'!$R$6:$R$55,$A10,'Work Shift Schedule'!DV$6:DV$55)/COUNTIF('Employee Register'!$A$6:$D$55,"="&amp;$A10))</f>
        <v>1</v>
      </c>
      <c r="D10" s="96">
        <f ca="1">IF(ISERROR(INDEX('Work Shift Schedule'!$R$6:$R$55,MATCH($A10,'Work Shift Schedule'!$R$6:$R$55,0),1)),0,SUMIF('Work Shift Schedule'!$R$6:$R$55,$A10,'Work Shift Schedule'!DW$6:DW$55)/COUNTIF('Employee Register'!$A$6:$D$55,"="&amp;$A10))</f>
        <v>0</v>
      </c>
      <c r="E10" s="96">
        <f ca="1">IF(ISERROR(INDEX('Work Shift Schedule'!$R$6:$R$55,MATCH($A10,'Work Shift Schedule'!$R$6:$R$55,0),1)),0,SUMIF('Work Shift Schedule'!$R$6:$R$55,$A10,'Work Shift Schedule'!DX$6:DX$55)/COUNTIF('Employee Register'!$A$6:$D$55,"="&amp;$A10))</f>
        <v>1</v>
      </c>
      <c r="F10" s="96">
        <f ca="1">IF(ISERROR(INDEX('Work Shift Schedule'!$R$6:$R$55,MATCH($A10,'Work Shift Schedule'!$R$6:$R$55,0),1)),0,SUMIF('Work Shift Schedule'!$R$6:$R$55,$A10,'Work Shift Schedule'!DY$6:DY$55)/COUNTIF('Employee Register'!$A$6:$D$55,"="&amp;$A10))</f>
        <v>1</v>
      </c>
      <c r="G10" s="96">
        <f ca="1">IF(ISERROR(INDEX('Work Shift Schedule'!$R$6:$R$55,MATCH($A10,'Work Shift Schedule'!$R$6:$R$55,0),1)),0,SUMIF('Work Shift Schedule'!$R$6:$R$55,$A10,'Work Shift Schedule'!DZ$6:DZ$55)/COUNTIF('Employee Register'!$A$6:$D$55,"="&amp;$A10))</f>
        <v>1</v>
      </c>
      <c r="H10" s="96">
        <f ca="1">IF(ISERROR(INDEX('Work Shift Schedule'!$R$6:$R$55,MATCH($A10,'Work Shift Schedule'!$R$6:$R$55,0),1)),0,SUMIF('Work Shift Schedule'!$R$6:$R$55,$A10,'Work Shift Schedule'!EA$6:EA$55)/COUNTIF('Employee Register'!$A$6:$D$55,"="&amp;$A10))</f>
        <v>1</v>
      </c>
      <c r="I10" s="96">
        <f ca="1">IF(ISERROR(INDEX('Work Shift Schedule'!$R$6:$R$55,MATCH($A10,'Work Shift Schedule'!$R$6:$R$55,0),1)),0,SUMIF('Work Shift Schedule'!$R$6:$R$55,$A10,'Work Shift Schedule'!EB$6:EB$55)/COUNTIF('Employee Register'!$A$6:$D$55,"="&amp;$A10))</f>
        <v>1</v>
      </c>
    </row>
    <row r="11" spans="1:9">
      <c r="A11" s="8" t="str">
        <f ca="1">IF(Settings!G10&gt;0,Settings!G10,"")</f>
        <v>Finance</v>
      </c>
      <c r="B11" s="8"/>
      <c r="C11" s="96">
        <f ca="1">IF(ISERROR(INDEX('Work Shift Schedule'!$R$6:$R$55,MATCH($A11,'Work Shift Schedule'!$R$6:$R$55,0),1)),0,SUMIF('Work Shift Schedule'!$R$6:$R$55,$A11,'Work Shift Schedule'!DV$6:DV$55)/COUNTIF('Employee Register'!$A$6:$D$55,"="&amp;$A11))</f>
        <v>0</v>
      </c>
      <c r="D11" s="96">
        <f ca="1">IF(ISERROR(INDEX('Work Shift Schedule'!$R$6:$R$55,MATCH($A11,'Work Shift Schedule'!$R$6:$R$55,0),1)),0,SUMIF('Work Shift Schedule'!$R$6:$R$55,$A11,'Work Shift Schedule'!DW$6:DW$55)/COUNTIF('Employee Register'!$A$6:$D$55,"="&amp;$A11))</f>
        <v>0</v>
      </c>
      <c r="E11" s="96">
        <f ca="1">IF(ISERROR(INDEX('Work Shift Schedule'!$R$6:$R$55,MATCH($A11,'Work Shift Schedule'!$R$6:$R$55,0),1)),0,SUMIF('Work Shift Schedule'!$R$6:$R$55,$A11,'Work Shift Schedule'!DX$6:DX$55)/COUNTIF('Employee Register'!$A$6:$D$55,"="&amp;$A11))</f>
        <v>0</v>
      </c>
      <c r="F11" s="96">
        <f ca="1">IF(ISERROR(INDEX('Work Shift Schedule'!$R$6:$R$55,MATCH($A11,'Work Shift Schedule'!$R$6:$R$55,0),1)),0,SUMIF('Work Shift Schedule'!$R$6:$R$55,$A11,'Work Shift Schedule'!DY$6:DY$55)/COUNTIF('Employee Register'!$A$6:$D$55,"="&amp;$A11))</f>
        <v>0</v>
      </c>
      <c r="G11" s="96">
        <f ca="1">IF(ISERROR(INDEX('Work Shift Schedule'!$R$6:$R$55,MATCH($A11,'Work Shift Schedule'!$R$6:$R$55,0),1)),0,SUMIF('Work Shift Schedule'!$R$6:$R$55,$A11,'Work Shift Schedule'!DZ$6:DZ$55)/COUNTIF('Employee Register'!$A$6:$D$55,"="&amp;$A11))</f>
        <v>0</v>
      </c>
      <c r="H11" s="96">
        <f ca="1">IF(ISERROR(INDEX('Work Shift Schedule'!$R$6:$R$55,MATCH($A11,'Work Shift Schedule'!$R$6:$R$55,0),1)),0,SUMIF('Work Shift Schedule'!$R$6:$R$55,$A11,'Work Shift Schedule'!EA$6:EA$55)/COUNTIF('Employee Register'!$A$6:$D$55,"="&amp;$A11))</f>
        <v>0</v>
      </c>
      <c r="I11" s="96">
        <f ca="1">IF(ISERROR(INDEX('Work Shift Schedule'!$R$6:$R$55,MATCH($A11,'Work Shift Schedule'!$R$6:$R$55,0),1)),0,SUMIF('Work Shift Schedule'!$R$6:$R$55,$A11,'Work Shift Schedule'!EB$6:EB$55)/COUNTIF('Employee Register'!$A$6:$D$55,"="&amp;$A11))</f>
        <v>0</v>
      </c>
    </row>
    <row r="12" spans="1:9">
      <c r="A12" s="8" t="str">
        <f ca="1">IF(Settings!G11&gt;0,Settings!G11,"")</f>
        <v>Human Resources</v>
      </c>
      <c r="B12" s="8"/>
      <c r="C12" s="96">
        <f ca="1">IF(ISERROR(INDEX('Work Shift Schedule'!$R$6:$R$55,MATCH($A12,'Work Shift Schedule'!$R$6:$R$55,0),1)),0,SUMIF('Work Shift Schedule'!$R$6:$R$55,$A12,'Work Shift Schedule'!DV$6:DV$55)/COUNTIF('Employee Register'!$A$6:$D$55,"="&amp;$A12))</f>
        <v>0</v>
      </c>
      <c r="D12" s="96">
        <f ca="1">IF(ISERROR(INDEX('Work Shift Schedule'!$R$6:$R$55,MATCH($A12,'Work Shift Schedule'!$R$6:$R$55,0),1)),0,SUMIF('Work Shift Schedule'!$R$6:$R$55,$A12,'Work Shift Schedule'!DW$6:DW$55)/COUNTIF('Employee Register'!$A$6:$D$55,"="&amp;$A12))</f>
        <v>0</v>
      </c>
      <c r="E12" s="96">
        <f ca="1">IF(ISERROR(INDEX('Work Shift Schedule'!$R$6:$R$55,MATCH($A12,'Work Shift Schedule'!$R$6:$R$55,0),1)),0,SUMIF('Work Shift Schedule'!$R$6:$R$55,$A12,'Work Shift Schedule'!DX$6:DX$55)/COUNTIF('Employee Register'!$A$6:$D$55,"="&amp;$A12))</f>
        <v>0</v>
      </c>
      <c r="F12" s="96">
        <f ca="1">IF(ISERROR(INDEX('Work Shift Schedule'!$R$6:$R$55,MATCH($A12,'Work Shift Schedule'!$R$6:$R$55,0),1)),0,SUMIF('Work Shift Schedule'!$R$6:$R$55,$A12,'Work Shift Schedule'!DY$6:DY$55)/COUNTIF('Employee Register'!$A$6:$D$55,"="&amp;$A12))</f>
        <v>0</v>
      </c>
      <c r="G12" s="96">
        <f ca="1">IF(ISERROR(INDEX('Work Shift Schedule'!$R$6:$R$55,MATCH($A12,'Work Shift Schedule'!$R$6:$R$55,0),1)),0,SUMIF('Work Shift Schedule'!$R$6:$R$55,$A12,'Work Shift Schedule'!DZ$6:DZ$55)/COUNTIF('Employee Register'!$A$6:$D$55,"="&amp;$A12))</f>
        <v>0</v>
      </c>
      <c r="H12" s="96">
        <f ca="1">IF(ISERROR(INDEX('Work Shift Schedule'!$R$6:$R$55,MATCH($A12,'Work Shift Schedule'!$R$6:$R$55,0),1)),0,SUMIF('Work Shift Schedule'!$R$6:$R$55,$A12,'Work Shift Schedule'!EA$6:EA$55)/COUNTIF('Employee Register'!$A$6:$D$55,"="&amp;$A12))</f>
        <v>0</v>
      </c>
      <c r="I12" s="96">
        <f ca="1">IF(ISERROR(INDEX('Work Shift Schedule'!$R$6:$R$55,MATCH($A12,'Work Shift Schedule'!$R$6:$R$55,0),1)),0,SUMIF('Work Shift Schedule'!$R$6:$R$55,$A12,'Work Shift Schedule'!EB$6:EB$55)/COUNTIF('Employee Register'!$A$6:$D$55,"="&amp;$A12))</f>
        <v>0</v>
      </c>
    </row>
    <row r="13" spans="1:9">
      <c r="A13" s="8" t="str">
        <f ca="1">IF(Settings!G12&gt;0,Settings!G12,"")</f>
        <v>IT</v>
      </c>
      <c r="B13" s="8"/>
      <c r="C13" s="96">
        <f ca="1">IF(ISERROR(INDEX('Work Shift Schedule'!$R$6:$R$55,MATCH($A13,'Work Shift Schedule'!$R$6:$R$55,0),1)),0,SUMIF('Work Shift Schedule'!$R$6:$R$55,$A13,'Work Shift Schedule'!DV$6:DV$55)/COUNTIF('Employee Register'!$A$6:$D$55,"="&amp;$A13))</f>
        <v>0</v>
      </c>
      <c r="D13" s="96">
        <f ca="1">IF(ISERROR(INDEX('Work Shift Schedule'!$R$6:$R$55,MATCH($A13,'Work Shift Schedule'!$R$6:$R$55,0),1)),0,SUMIF('Work Shift Schedule'!$R$6:$R$55,$A13,'Work Shift Schedule'!DW$6:DW$55)/COUNTIF('Employee Register'!$A$6:$D$55,"="&amp;$A13))</f>
        <v>0</v>
      </c>
      <c r="E13" s="96">
        <f ca="1">IF(ISERROR(INDEX('Work Shift Schedule'!$R$6:$R$55,MATCH($A13,'Work Shift Schedule'!$R$6:$R$55,0),1)),0,SUMIF('Work Shift Schedule'!$R$6:$R$55,$A13,'Work Shift Schedule'!DX$6:DX$55)/COUNTIF('Employee Register'!$A$6:$D$55,"="&amp;$A13))</f>
        <v>0</v>
      </c>
      <c r="F13" s="96">
        <f ca="1">IF(ISERROR(INDEX('Work Shift Schedule'!$R$6:$R$55,MATCH($A13,'Work Shift Schedule'!$R$6:$R$55,0),1)),0,SUMIF('Work Shift Schedule'!$R$6:$R$55,$A13,'Work Shift Schedule'!DY$6:DY$55)/COUNTIF('Employee Register'!$A$6:$D$55,"="&amp;$A13))</f>
        <v>0</v>
      </c>
      <c r="G13" s="96">
        <f ca="1">IF(ISERROR(INDEX('Work Shift Schedule'!$R$6:$R$55,MATCH($A13,'Work Shift Schedule'!$R$6:$R$55,0),1)),0,SUMIF('Work Shift Schedule'!$R$6:$R$55,$A13,'Work Shift Schedule'!DZ$6:DZ$55)/COUNTIF('Employee Register'!$A$6:$D$55,"="&amp;$A13))</f>
        <v>0</v>
      </c>
      <c r="H13" s="96">
        <f ca="1">IF(ISERROR(INDEX('Work Shift Schedule'!$R$6:$R$55,MATCH($A13,'Work Shift Schedule'!$R$6:$R$55,0),1)),0,SUMIF('Work Shift Schedule'!$R$6:$R$55,$A13,'Work Shift Schedule'!EA$6:EA$55)/COUNTIF('Employee Register'!$A$6:$D$55,"="&amp;$A13))</f>
        <v>0</v>
      </c>
      <c r="I13" s="96">
        <f ca="1">IF(ISERROR(INDEX('Work Shift Schedule'!$R$6:$R$55,MATCH($A13,'Work Shift Schedule'!$R$6:$R$55,0),1)),0,SUMIF('Work Shift Schedule'!$R$6:$R$55,$A13,'Work Shift Schedule'!EB$6:EB$55)/COUNTIF('Employee Register'!$A$6:$D$55,"="&amp;$A13))</f>
        <v>0</v>
      </c>
    </row>
    <row r="14" spans="1:9">
      <c r="A14" s="8" t="str">
        <f ca="1">IF(Settings!G13&gt;0,Settings!G13,"")</f>
        <v>Marketing</v>
      </c>
      <c r="B14" s="8"/>
      <c r="C14" s="96">
        <f ca="1">IF(ISERROR(INDEX('Work Shift Schedule'!$R$6:$R$55,MATCH($A14,'Work Shift Schedule'!$R$6:$R$55,0),1)),0,SUMIF('Work Shift Schedule'!$R$6:$R$55,$A14,'Work Shift Schedule'!DV$6:DV$55)/COUNTIF('Employee Register'!$A$6:$D$55,"="&amp;$A14))</f>
        <v>0</v>
      </c>
      <c r="D14" s="96">
        <f ca="1">IF(ISERROR(INDEX('Work Shift Schedule'!$R$6:$R$55,MATCH($A14,'Work Shift Schedule'!$R$6:$R$55,0),1)),0,SUMIF('Work Shift Schedule'!$R$6:$R$55,$A14,'Work Shift Schedule'!DW$6:DW$55)/COUNTIF('Employee Register'!$A$6:$D$55,"="&amp;$A14))</f>
        <v>0</v>
      </c>
      <c r="E14" s="96">
        <f ca="1">IF(ISERROR(INDEX('Work Shift Schedule'!$R$6:$R$55,MATCH($A14,'Work Shift Schedule'!$R$6:$R$55,0),1)),0,SUMIF('Work Shift Schedule'!$R$6:$R$55,$A14,'Work Shift Schedule'!DX$6:DX$55)/COUNTIF('Employee Register'!$A$6:$D$55,"="&amp;$A14))</f>
        <v>0</v>
      </c>
      <c r="F14" s="96">
        <f ca="1">IF(ISERROR(INDEX('Work Shift Schedule'!$R$6:$R$55,MATCH($A14,'Work Shift Schedule'!$R$6:$R$55,0),1)),0,SUMIF('Work Shift Schedule'!$R$6:$R$55,$A14,'Work Shift Schedule'!DY$6:DY$55)/COUNTIF('Employee Register'!$A$6:$D$55,"="&amp;$A14))</f>
        <v>0</v>
      </c>
      <c r="G14" s="96">
        <f ca="1">IF(ISERROR(INDEX('Work Shift Schedule'!$R$6:$R$55,MATCH($A14,'Work Shift Schedule'!$R$6:$R$55,0),1)),0,SUMIF('Work Shift Schedule'!$R$6:$R$55,$A14,'Work Shift Schedule'!DZ$6:DZ$55)/COUNTIF('Employee Register'!$A$6:$D$55,"="&amp;$A14))</f>
        <v>0</v>
      </c>
      <c r="H14" s="96">
        <f ca="1">IF(ISERROR(INDEX('Work Shift Schedule'!$R$6:$R$55,MATCH($A14,'Work Shift Schedule'!$R$6:$R$55,0),1)),0,SUMIF('Work Shift Schedule'!$R$6:$R$55,$A14,'Work Shift Schedule'!EA$6:EA$55)/COUNTIF('Employee Register'!$A$6:$D$55,"="&amp;$A14))</f>
        <v>0</v>
      </c>
      <c r="I14" s="96">
        <f ca="1">IF(ISERROR(INDEX('Work Shift Schedule'!$R$6:$R$55,MATCH($A14,'Work Shift Schedule'!$R$6:$R$55,0),1)),0,SUMIF('Work Shift Schedule'!$R$6:$R$55,$A14,'Work Shift Schedule'!EB$6:EB$55)/COUNTIF('Employee Register'!$A$6:$D$55,"="&amp;$A14))</f>
        <v>0</v>
      </c>
    </row>
    <row r="15" spans="1:9">
      <c r="A15" s="8" t="str">
        <f ca="1">IF(Settings!G14&gt;0,Settings!G14,"")</f>
        <v>R&amp;D</v>
      </c>
      <c r="B15" s="8"/>
      <c r="C15" s="96">
        <f ca="1">IF(ISERROR(INDEX('Work Shift Schedule'!$R$6:$R$55,MATCH($A15,'Work Shift Schedule'!$R$6:$R$55,0),1)),0,SUMIF('Work Shift Schedule'!$R$6:$R$55,$A15,'Work Shift Schedule'!DV$6:DV$55)/COUNTIF('Employee Register'!$A$6:$D$55,"="&amp;$A15))</f>
        <v>0</v>
      </c>
      <c r="D15" s="96">
        <f ca="1">IF(ISERROR(INDEX('Work Shift Schedule'!$R$6:$R$55,MATCH($A15,'Work Shift Schedule'!$R$6:$R$55,0),1)),0,SUMIF('Work Shift Schedule'!$R$6:$R$55,$A15,'Work Shift Schedule'!DW$6:DW$55)/COUNTIF('Employee Register'!$A$6:$D$55,"="&amp;$A15))</f>
        <v>0</v>
      </c>
      <c r="E15" s="96">
        <f ca="1">IF(ISERROR(INDEX('Work Shift Schedule'!$R$6:$R$55,MATCH($A15,'Work Shift Schedule'!$R$6:$R$55,0),1)),0,SUMIF('Work Shift Schedule'!$R$6:$R$55,$A15,'Work Shift Schedule'!DX$6:DX$55)/COUNTIF('Employee Register'!$A$6:$D$55,"="&amp;$A15))</f>
        <v>0</v>
      </c>
      <c r="F15" s="96">
        <f ca="1">IF(ISERROR(INDEX('Work Shift Schedule'!$R$6:$R$55,MATCH($A15,'Work Shift Schedule'!$R$6:$R$55,0),1)),0,SUMIF('Work Shift Schedule'!$R$6:$R$55,$A15,'Work Shift Schedule'!DY$6:DY$55)/COUNTIF('Employee Register'!$A$6:$D$55,"="&amp;$A15))</f>
        <v>0</v>
      </c>
      <c r="G15" s="96">
        <f ca="1">IF(ISERROR(INDEX('Work Shift Schedule'!$R$6:$R$55,MATCH($A15,'Work Shift Schedule'!$R$6:$R$55,0),1)),0,SUMIF('Work Shift Schedule'!$R$6:$R$55,$A15,'Work Shift Schedule'!DZ$6:DZ$55)/COUNTIF('Employee Register'!$A$6:$D$55,"="&amp;$A15))</f>
        <v>0</v>
      </c>
      <c r="H15" s="96">
        <f ca="1">IF(ISERROR(INDEX('Work Shift Schedule'!$R$6:$R$55,MATCH($A15,'Work Shift Schedule'!$R$6:$R$55,0),1)),0,SUMIF('Work Shift Schedule'!$R$6:$R$55,$A15,'Work Shift Schedule'!EA$6:EA$55)/COUNTIF('Employee Register'!$A$6:$D$55,"="&amp;$A15))</f>
        <v>0</v>
      </c>
      <c r="I15" s="96">
        <f ca="1">IF(ISERROR(INDEX('Work Shift Schedule'!$R$6:$R$55,MATCH($A15,'Work Shift Schedule'!$R$6:$R$55,0),1)),0,SUMIF('Work Shift Schedule'!$R$6:$R$55,$A15,'Work Shift Schedule'!EB$6:EB$55)/COUNTIF('Employee Register'!$A$6:$D$55,"="&amp;$A15))</f>
        <v>0</v>
      </c>
    </row>
    <row r="16" spans="1:9">
      <c r="A16" s="8" t="str">
        <f ca="1">IF(Settings!G15&gt;0,Settings!G15,"")</f>
        <v>Sales</v>
      </c>
      <c r="B16" s="8"/>
      <c r="C16" s="96">
        <f ca="1">IF(ISERROR(INDEX('Work Shift Schedule'!$R$6:$R$55,MATCH($A16,'Work Shift Schedule'!$R$6:$R$55,0),1)),0,SUMIF('Work Shift Schedule'!$R$6:$R$55,$A16,'Work Shift Schedule'!DV$6:DV$55)/COUNTIF('Employee Register'!$A$6:$D$55,"="&amp;$A16))</f>
        <v>0</v>
      </c>
      <c r="D16" s="96">
        <f ca="1">IF(ISERROR(INDEX('Work Shift Schedule'!$R$6:$R$55,MATCH($A16,'Work Shift Schedule'!$R$6:$R$55,0),1)),0,SUMIF('Work Shift Schedule'!$R$6:$R$55,$A16,'Work Shift Schedule'!DW$6:DW$55)/COUNTIF('Employee Register'!$A$6:$D$55,"="&amp;$A16))</f>
        <v>0</v>
      </c>
      <c r="E16" s="96">
        <f ca="1">IF(ISERROR(INDEX('Work Shift Schedule'!$R$6:$R$55,MATCH($A16,'Work Shift Schedule'!$R$6:$R$55,0),1)),0,SUMIF('Work Shift Schedule'!$R$6:$R$55,$A16,'Work Shift Schedule'!DX$6:DX$55)/COUNTIF('Employee Register'!$A$6:$D$55,"="&amp;$A16))</f>
        <v>0</v>
      </c>
      <c r="F16" s="96">
        <f ca="1">IF(ISERROR(INDEX('Work Shift Schedule'!$R$6:$R$55,MATCH($A16,'Work Shift Schedule'!$R$6:$R$55,0),1)),0,SUMIF('Work Shift Schedule'!$R$6:$R$55,$A16,'Work Shift Schedule'!DY$6:DY$55)/COUNTIF('Employee Register'!$A$6:$D$55,"="&amp;$A16))</f>
        <v>0</v>
      </c>
      <c r="G16" s="96">
        <f ca="1">IF(ISERROR(INDEX('Work Shift Schedule'!$R$6:$R$55,MATCH($A16,'Work Shift Schedule'!$R$6:$R$55,0),1)),0,SUMIF('Work Shift Schedule'!$R$6:$R$55,$A16,'Work Shift Schedule'!DZ$6:DZ$55)/COUNTIF('Employee Register'!$A$6:$D$55,"="&amp;$A16))</f>
        <v>0</v>
      </c>
      <c r="H16" s="96">
        <f ca="1">IF(ISERROR(INDEX('Work Shift Schedule'!$R$6:$R$55,MATCH($A16,'Work Shift Schedule'!$R$6:$R$55,0),1)),0,SUMIF('Work Shift Schedule'!$R$6:$R$55,$A16,'Work Shift Schedule'!EA$6:EA$55)/COUNTIF('Employee Register'!$A$6:$D$55,"="&amp;$A16))</f>
        <v>0</v>
      </c>
      <c r="I16" s="96">
        <f ca="1">IF(ISERROR(INDEX('Work Shift Schedule'!$R$6:$R$55,MATCH($A16,'Work Shift Schedule'!$R$6:$R$55,0),1)),0,SUMIF('Work Shift Schedule'!$R$6:$R$55,$A16,'Work Shift Schedule'!EB$6:EB$55)/COUNTIF('Employee Register'!$A$6:$D$55,"="&amp;$A16))</f>
        <v>0</v>
      </c>
    </row>
    <row r="17" spans="1:9">
      <c r="A17" s="8" t="str">
        <f ca="1">IF(Settings!G16&gt;0,Settings!G16,"")</f>
        <v/>
      </c>
      <c r="B17" s="8"/>
      <c r="C17" s="96">
        <f ca="1">IF(ISERROR(INDEX('Work Shift Schedule'!$R$6:$R$55,MATCH($A17,'Work Shift Schedule'!$R$6:$R$55,0),1)),0,SUMIF('Work Shift Schedule'!$R$6:$R$55,$A17,'Work Shift Schedule'!DV$6:DV$55)/COUNTIF('Employee Register'!$A$6:$D$55,"="&amp;$A17))</f>
        <v>0</v>
      </c>
      <c r="D17" s="96">
        <f ca="1">IF(ISERROR(INDEX('Work Shift Schedule'!$R$6:$R$55,MATCH($A17,'Work Shift Schedule'!$R$6:$R$55,0),1)),0,SUMIF('Work Shift Schedule'!$R$6:$R$55,$A17,'Work Shift Schedule'!DW$6:DW$55)/COUNTIF('Employee Register'!$A$6:$D$55,"="&amp;$A17))</f>
        <v>0</v>
      </c>
      <c r="E17" s="96">
        <f ca="1">IF(ISERROR(INDEX('Work Shift Schedule'!$R$6:$R$55,MATCH($A17,'Work Shift Schedule'!$R$6:$R$55,0),1)),0,SUMIF('Work Shift Schedule'!$R$6:$R$55,$A17,'Work Shift Schedule'!DX$6:DX$55)/COUNTIF('Employee Register'!$A$6:$D$55,"="&amp;$A17))</f>
        <v>0</v>
      </c>
      <c r="F17" s="96">
        <f ca="1">IF(ISERROR(INDEX('Work Shift Schedule'!$R$6:$R$55,MATCH($A17,'Work Shift Schedule'!$R$6:$R$55,0),1)),0,SUMIF('Work Shift Schedule'!$R$6:$R$55,$A17,'Work Shift Schedule'!DY$6:DY$55)/COUNTIF('Employee Register'!$A$6:$D$55,"="&amp;$A17))</f>
        <v>0</v>
      </c>
      <c r="G17" s="96">
        <f ca="1">IF(ISERROR(INDEX('Work Shift Schedule'!$R$6:$R$55,MATCH($A17,'Work Shift Schedule'!$R$6:$R$55,0),1)),0,SUMIF('Work Shift Schedule'!$R$6:$R$55,$A17,'Work Shift Schedule'!DZ$6:DZ$55)/COUNTIF('Employee Register'!$A$6:$D$55,"="&amp;$A17))</f>
        <v>0</v>
      </c>
      <c r="H17" s="96">
        <f ca="1">IF(ISERROR(INDEX('Work Shift Schedule'!$R$6:$R$55,MATCH($A17,'Work Shift Schedule'!$R$6:$R$55,0),1)),0,SUMIF('Work Shift Schedule'!$R$6:$R$55,$A17,'Work Shift Schedule'!EA$6:EA$55)/COUNTIF('Employee Register'!$A$6:$D$55,"="&amp;$A17))</f>
        <v>0</v>
      </c>
      <c r="I17" s="96">
        <f ca="1">IF(ISERROR(INDEX('Work Shift Schedule'!$R$6:$R$55,MATCH($A17,'Work Shift Schedule'!$R$6:$R$55,0),1)),0,SUMIF('Work Shift Schedule'!$R$6:$R$55,$A17,'Work Shift Schedule'!EB$6:EB$55)/COUNTIF('Employee Register'!$A$6:$D$55,"="&amp;$A17))</f>
        <v>0</v>
      </c>
    </row>
    <row r="18" spans="1:9">
      <c r="A18" s="8" t="str">
        <f ca="1">IF(Settings!G17&gt;0,Settings!G17,"")</f>
        <v/>
      </c>
      <c r="B18" s="8"/>
      <c r="C18" s="96">
        <f ca="1">IF(ISERROR(INDEX('Work Shift Schedule'!$R$6:$R$55,MATCH($A18,'Work Shift Schedule'!$R$6:$R$55,0),1)),0,SUMIF('Work Shift Schedule'!$R$6:$R$55,$A18,'Work Shift Schedule'!DV$6:DV$55)/COUNTIF('Employee Register'!$A$6:$D$55,"="&amp;$A18))</f>
        <v>0</v>
      </c>
      <c r="D18" s="96">
        <f ca="1">IF(ISERROR(INDEX('Work Shift Schedule'!$R$6:$R$55,MATCH($A18,'Work Shift Schedule'!$R$6:$R$55,0),1)),0,SUMIF('Work Shift Schedule'!$R$6:$R$55,$A18,'Work Shift Schedule'!DW$6:DW$55)/COUNTIF('Employee Register'!$A$6:$D$55,"="&amp;$A18))</f>
        <v>0</v>
      </c>
      <c r="E18" s="96">
        <f ca="1">IF(ISERROR(INDEX('Work Shift Schedule'!$R$6:$R$55,MATCH($A18,'Work Shift Schedule'!$R$6:$R$55,0),1)),0,SUMIF('Work Shift Schedule'!$R$6:$R$55,$A18,'Work Shift Schedule'!DX$6:DX$55)/COUNTIF('Employee Register'!$A$6:$D$55,"="&amp;$A18))</f>
        <v>0</v>
      </c>
      <c r="F18" s="96">
        <f ca="1">IF(ISERROR(INDEX('Work Shift Schedule'!$R$6:$R$55,MATCH($A18,'Work Shift Schedule'!$R$6:$R$55,0),1)),0,SUMIF('Work Shift Schedule'!$R$6:$R$55,$A18,'Work Shift Schedule'!DY$6:DY$55)/COUNTIF('Employee Register'!$A$6:$D$55,"="&amp;$A18))</f>
        <v>0</v>
      </c>
      <c r="G18" s="96">
        <f ca="1">IF(ISERROR(INDEX('Work Shift Schedule'!$R$6:$R$55,MATCH($A18,'Work Shift Schedule'!$R$6:$R$55,0),1)),0,SUMIF('Work Shift Schedule'!$R$6:$R$55,$A18,'Work Shift Schedule'!DZ$6:DZ$55)/COUNTIF('Employee Register'!$A$6:$D$55,"="&amp;$A18))</f>
        <v>0</v>
      </c>
      <c r="H18" s="96">
        <f ca="1">IF(ISERROR(INDEX('Work Shift Schedule'!$R$6:$R$55,MATCH($A18,'Work Shift Schedule'!$R$6:$R$55,0),1)),0,SUMIF('Work Shift Schedule'!$R$6:$R$55,$A18,'Work Shift Schedule'!EA$6:EA$55)/COUNTIF('Employee Register'!$A$6:$D$55,"="&amp;$A18))</f>
        <v>0</v>
      </c>
      <c r="I18" s="96">
        <f ca="1">IF(ISERROR(INDEX('Work Shift Schedule'!$R$6:$R$55,MATCH($A18,'Work Shift Schedule'!$R$6:$R$55,0),1)),0,SUMIF('Work Shift Schedule'!$R$6:$R$55,$A18,'Work Shift Schedule'!EB$6:EB$55)/COUNTIF('Employee Register'!$A$6:$D$55,"="&amp;$A18))</f>
        <v>0</v>
      </c>
    </row>
    <row r="19" spans="1:9">
      <c r="A19" s="8" t="str">
        <f ca="1">IF(Settings!G18&gt;0,Settings!G18,"")</f>
        <v/>
      </c>
      <c r="B19" s="8"/>
      <c r="C19" s="96">
        <f ca="1">IF(ISERROR(INDEX('Work Shift Schedule'!$R$6:$R$55,MATCH($A19,'Work Shift Schedule'!$R$6:$R$55,0),1)),0,SUMIF('Work Shift Schedule'!$R$6:$R$55,$A19,'Work Shift Schedule'!DV$6:DV$55)/COUNTIF('Employee Register'!$A$6:$D$55,"="&amp;$A19))</f>
        <v>0</v>
      </c>
      <c r="D19" s="96">
        <f ca="1">IF(ISERROR(INDEX('Work Shift Schedule'!$R$6:$R$55,MATCH($A19,'Work Shift Schedule'!$R$6:$R$55,0),1)),0,SUMIF('Work Shift Schedule'!$R$6:$R$55,$A19,'Work Shift Schedule'!DW$6:DW$55)/COUNTIF('Employee Register'!$A$6:$D$55,"="&amp;$A19))</f>
        <v>0</v>
      </c>
      <c r="E19" s="96">
        <f ca="1">IF(ISERROR(INDEX('Work Shift Schedule'!$R$6:$R$55,MATCH($A19,'Work Shift Schedule'!$R$6:$R$55,0),1)),0,SUMIF('Work Shift Schedule'!$R$6:$R$55,$A19,'Work Shift Schedule'!DX$6:DX$55)/COUNTIF('Employee Register'!$A$6:$D$55,"="&amp;$A19))</f>
        <v>0</v>
      </c>
      <c r="F19" s="96">
        <f ca="1">IF(ISERROR(INDEX('Work Shift Schedule'!$R$6:$R$55,MATCH($A19,'Work Shift Schedule'!$R$6:$R$55,0),1)),0,SUMIF('Work Shift Schedule'!$R$6:$R$55,$A19,'Work Shift Schedule'!DY$6:DY$55)/COUNTIF('Employee Register'!$A$6:$D$55,"="&amp;$A19))</f>
        <v>0</v>
      </c>
      <c r="G19" s="96">
        <f ca="1">IF(ISERROR(INDEX('Work Shift Schedule'!$R$6:$R$55,MATCH($A19,'Work Shift Schedule'!$R$6:$R$55,0),1)),0,SUMIF('Work Shift Schedule'!$R$6:$R$55,$A19,'Work Shift Schedule'!DZ$6:DZ$55)/COUNTIF('Employee Register'!$A$6:$D$55,"="&amp;$A19))</f>
        <v>0</v>
      </c>
      <c r="H19" s="96">
        <f ca="1">IF(ISERROR(INDEX('Work Shift Schedule'!$R$6:$R$55,MATCH($A19,'Work Shift Schedule'!$R$6:$R$55,0),1)),0,SUMIF('Work Shift Schedule'!$R$6:$R$55,$A19,'Work Shift Schedule'!EA$6:EA$55)/COUNTIF('Employee Register'!$A$6:$D$55,"="&amp;$A19))</f>
        <v>0</v>
      </c>
      <c r="I19" s="96">
        <f ca="1">IF(ISERROR(INDEX('Work Shift Schedule'!$R$6:$R$55,MATCH($A19,'Work Shift Schedule'!$R$6:$R$55,0),1)),0,SUMIF('Work Shift Schedule'!$R$6:$R$55,$A19,'Work Shift Schedule'!EB$6:EB$55)/COUNTIF('Employee Register'!$A$6:$D$55,"="&amp;$A19))</f>
        <v>0</v>
      </c>
    </row>
    <row r="20" spans="1:9">
      <c r="A20" s="8" t="str">
        <f ca="1">IF(Settings!G19&gt;0,Settings!G19,"")</f>
        <v/>
      </c>
      <c r="B20" s="8"/>
      <c r="C20" s="96">
        <f ca="1">IF(ISERROR(INDEX('Work Shift Schedule'!$R$6:$R$55,MATCH($A20,'Work Shift Schedule'!$R$6:$R$55,0),1)),0,SUMIF('Work Shift Schedule'!$R$6:$R$55,$A20,'Work Shift Schedule'!DV$6:DV$55)/COUNTIF('Employee Register'!$A$6:$D$55,"="&amp;$A20))</f>
        <v>0</v>
      </c>
      <c r="D20" s="96">
        <f ca="1">IF(ISERROR(INDEX('Work Shift Schedule'!$R$6:$R$55,MATCH($A20,'Work Shift Schedule'!$R$6:$R$55,0),1)),0,SUMIF('Work Shift Schedule'!$R$6:$R$55,$A20,'Work Shift Schedule'!DW$6:DW$55)/COUNTIF('Employee Register'!$A$6:$D$55,"="&amp;$A20))</f>
        <v>0</v>
      </c>
      <c r="E20" s="96">
        <f ca="1">IF(ISERROR(INDEX('Work Shift Schedule'!$R$6:$R$55,MATCH($A20,'Work Shift Schedule'!$R$6:$R$55,0),1)),0,SUMIF('Work Shift Schedule'!$R$6:$R$55,$A20,'Work Shift Schedule'!DX$6:DX$55)/COUNTIF('Employee Register'!$A$6:$D$55,"="&amp;$A20))</f>
        <v>0</v>
      </c>
      <c r="F20" s="96">
        <f ca="1">IF(ISERROR(INDEX('Work Shift Schedule'!$R$6:$R$55,MATCH($A20,'Work Shift Schedule'!$R$6:$R$55,0),1)),0,SUMIF('Work Shift Schedule'!$R$6:$R$55,$A20,'Work Shift Schedule'!DY$6:DY$55)/COUNTIF('Employee Register'!$A$6:$D$55,"="&amp;$A20))</f>
        <v>0</v>
      </c>
      <c r="G20" s="96">
        <f ca="1">IF(ISERROR(INDEX('Work Shift Schedule'!$R$6:$R$55,MATCH($A20,'Work Shift Schedule'!$R$6:$R$55,0),1)),0,SUMIF('Work Shift Schedule'!$R$6:$R$55,$A20,'Work Shift Schedule'!DZ$6:DZ$55)/COUNTIF('Employee Register'!$A$6:$D$55,"="&amp;$A20))</f>
        <v>0</v>
      </c>
      <c r="H20" s="96">
        <f ca="1">IF(ISERROR(INDEX('Work Shift Schedule'!$R$6:$R$55,MATCH($A20,'Work Shift Schedule'!$R$6:$R$55,0),1)),0,SUMIF('Work Shift Schedule'!$R$6:$R$55,$A20,'Work Shift Schedule'!EA$6:EA$55)/COUNTIF('Employee Register'!$A$6:$D$55,"="&amp;$A20))</f>
        <v>0</v>
      </c>
      <c r="I20" s="96">
        <f ca="1">IF(ISERROR(INDEX('Work Shift Schedule'!$R$6:$R$55,MATCH($A20,'Work Shift Schedule'!$R$6:$R$55,0),1)),0,SUMIF('Work Shift Schedule'!$R$6:$R$55,$A20,'Work Shift Schedule'!EB$6:EB$55)/COUNTIF('Employee Register'!$A$6:$D$55,"="&amp;$A20))</f>
        <v>0</v>
      </c>
    </row>
    <row r="21" spans="1:9">
      <c r="A21" s="8" t="str">
        <f ca="1">IF(Settings!G20&gt;0,Settings!G20,"")</f>
        <v/>
      </c>
      <c r="B21" s="8"/>
      <c r="C21" s="96">
        <f ca="1">IF(ISERROR(INDEX('Work Shift Schedule'!$R$6:$R$55,MATCH($A21,'Work Shift Schedule'!$R$6:$R$55,0),1)),0,SUMIF('Work Shift Schedule'!$R$6:$R$55,$A21,'Work Shift Schedule'!DV$6:DV$55)/COUNTIF('Employee Register'!$A$6:$D$55,"="&amp;$A21))</f>
        <v>0</v>
      </c>
      <c r="D21" s="96">
        <f ca="1">IF(ISERROR(INDEX('Work Shift Schedule'!$R$6:$R$55,MATCH($A21,'Work Shift Schedule'!$R$6:$R$55,0),1)),0,SUMIF('Work Shift Schedule'!$R$6:$R$55,$A21,'Work Shift Schedule'!DW$6:DW$55)/COUNTIF('Employee Register'!$A$6:$D$55,"="&amp;$A21))</f>
        <v>0</v>
      </c>
      <c r="E21" s="96">
        <f ca="1">IF(ISERROR(INDEX('Work Shift Schedule'!$R$6:$R$55,MATCH($A21,'Work Shift Schedule'!$R$6:$R$55,0),1)),0,SUMIF('Work Shift Schedule'!$R$6:$R$55,$A21,'Work Shift Schedule'!DX$6:DX$55)/COUNTIF('Employee Register'!$A$6:$D$55,"="&amp;$A21))</f>
        <v>0</v>
      </c>
      <c r="F21" s="96">
        <f ca="1">IF(ISERROR(INDEX('Work Shift Schedule'!$R$6:$R$55,MATCH($A21,'Work Shift Schedule'!$R$6:$R$55,0),1)),0,SUMIF('Work Shift Schedule'!$R$6:$R$55,$A21,'Work Shift Schedule'!DY$6:DY$55)/COUNTIF('Employee Register'!$A$6:$D$55,"="&amp;$A21))</f>
        <v>0</v>
      </c>
      <c r="G21" s="96">
        <f ca="1">IF(ISERROR(INDEX('Work Shift Schedule'!$R$6:$R$55,MATCH($A21,'Work Shift Schedule'!$R$6:$R$55,0),1)),0,SUMIF('Work Shift Schedule'!$R$6:$R$55,$A21,'Work Shift Schedule'!DZ$6:DZ$55)/COUNTIF('Employee Register'!$A$6:$D$55,"="&amp;$A21))</f>
        <v>0</v>
      </c>
      <c r="H21" s="96">
        <f ca="1">IF(ISERROR(INDEX('Work Shift Schedule'!$R$6:$R$55,MATCH($A21,'Work Shift Schedule'!$R$6:$R$55,0),1)),0,SUMIF('Work Shift Schedule'!$R$6:$R$55,$A21,'Work Shift Schedule'!EA$6:EA$55)/COUNTIF('Employee Register'!$A$6:$D$55,"="&amp;$A21))</f>
        <v>0</v>
      </c>
      <c r="I21" s="96">
        <f ca="1">IF(ISERROR(INDEX('Work Shift Schedule'!$R$6:$R$55,MATCH($A21,'Work Shift Schedule'!$R$6:$R$55,0),1)),0,SUMIF('Work Shift Schedule'!$R$6:$R$55,$A21,'Work Shift Schedule'!EB$6:EB$55)/COUNTIF('Employee Register'!$A$6:$D$55,"="&amp;$A21))</f>
        <v>0</v>
      </c>
    </row>
    <row r="22" spans="1:9">
      <c r="A22" s="8" t="str">
        <f ca="1">IF(Settings!G21&gt;0,Settings!G21,"")</f>
        <v/>
      </c>
      <c r="B22" s="8"/>
      <c r="C22" s="96">
        <f ca="1">IF(ISERROR(INDEX('Work Shift Schedule'!$R$6:$R$55,MATCH($A22,'Work Shift Schedule'!$R$6:$R$55,0),1)),0,SUMIF('Work Shift Schedule'!$R$6:$R$55,$A22,'Work Shift Schedule'!DV$6:DV$55)/COUNTIF('Employee Register'!$A$6:$D$55,"="&amp;$A22))</f>
        <v>0</v>
      </c>
      <c r="D22" s="96">
        <f ca="1">IF(ISERROR(INDEX('Work Shift Schedule'!$R$6:$R$55,MATCH($A22,'Work Shift Schedule'!$R$6:$R$55,0),1)),0,SUMIF('Work Shift Schedule'!$R$6:$R$55,$A22,'Work Shift Schedule'!DW$6:DW$55)/COUNTIF('Employee Register'!$A$6:$D$55,"="&amp;$A22))</f>
        <v>0</v>
      </c>
      <c r="E22" s="96">
        <f ca="1">IF(ISERROR(INDEX('Work Shift Schedule'!$R$6:$R$55,MATCH($A22,'Work Shift Schedule'!$R$6:$R$55,0),1)),0,SUMIF('Work Shift Schedule'!$R$6:$R$55,$A22,'Work Shift Schedule'!DX$6:DX$55)/COUNTIF('Employee Register'!$A$6:$D$55,"="&amp;$A22))</f>
        <v>0</v>
      </c>
      <c r="F22" s="96">
        <f ca="1">IF(ISERROR(INDEX('Work Shift Schedule'!$R$6:$R$55,MATCH($A22,'Work Shift Schedule'!$R$6:$R$55,0),1)),0,SUMIF('Work Shift Schedule'!$R$6:$R$55,$A22,'Work Shift Schedule'!DY$6:DY$55)/COUNTIF('Employee Register'!$A$6:$D$55,"="&amp;$A22))</f>
        <v>0</v>
      </c>
      <c r="G22" s="96">
        <f ca="1">IF(ISERROR(INDEX('Work Shift Schedule'!$R$6:$R$55,MATCH($A22,'Work Shift Schedule'!$R$6:$R$55,0),1)),0,SUMIF('Work Shift Schedule'!$R$6:$R$55,$A22,'Work Shift Schedule'!DZ$6:DZ$55)/COUNTIF('Employee Register'!$A$6:$D$55,"="&amp;$A22))</f>
        <v>0</v>
      </c>
      <c r="H22" s="96">
        <f ca="1">IF(ISERROR(INDEX('Work Shift Schedule'!$R$6:$R$55,MATCH($A22,'Work Shift Schedule'!$R$6:$R$55,0),1)),0,SUMIF('Work Shift Schedule'!$R$6:$R$55,$A22,'Work Shift Schedule'!EA$6:EA$55)/COUNTIF('Employee Register'!$A$6:$D$55,"="&amp;$A22))</f>
        <v>0</v>
      </c>
      <c r="I22" s="96">
        <f ca="1">IF(ISERROR(INDEX('Work Shift Schedule'!$R$6:$R$55,MATCH($A22,'Work Shift Schedule'!$R$6:$R$55,0),1)),0,SUMIF('Work Shift Schedule'!$R$6:$R$55,$A22,'Work Shift Schedule'!EB$6:EB$55)/COUNTIF('Employee Register'!$A$6:$D$55,"="&amp;$A22))</f>
        <v>0</v>
      </c>
    </row>
    <row r="23" spans="1:9">
      <c r="A23" s="8" t="str">
        <f ca="1">IF(Settings!G22&gt;0,Settings!G22,"")</f>
        <v/>
      </c>
      <c r="B23" s="8"/>
      <c r="C23" s="96">
        <f ca="1">IF(ISERROR(INDEX('Work Shift Schedule'!$R$6:$R$55,MATCH($A23,'Work Shift Schedule'!$R$6:$R$55,0),1)),0,SUMIF('Work Shift Schedule'!$R$6:$R$55,$A23,'Work Shift Schedule'!DV$6:DV$55)/COUNTIF('Employee Register'!$A$6:$D$55,"="&amp;$A23))</f>
        <v>0</v>
      </c>
      <c r="D23" s="96">
        <f ca="1">IF(ISERROR(INDEX('Work Shift Schedule'!$R$6:$R$55,MATCH($A23,'Work Shift Schedule'!$R$6:$R$55,0),1)),0,SUMIF('Work Shift Schedule'!$R$6:$R$55,$A23,'Work Shift Schedule'!DW$6:DW$55)/COUNTIF('Employee Register'!$A$6:$D$55,"="&amp;$A23))</f>
        <v>0</v>
      </c>
      <c r="E23" s="96">
        <f ca="1">IF(ISERROR(INDEX('Work Shift Schedule'!$R$6:$R$55,MATCH($A23,'Work Shift Schedule'!$R$6:$R$55,0),1)),0,SUMIF('Work Shift Schedule'!$R$6:$R$55,$A23,'Work Shift Schedule'!DX$6:DX$55)/COUNTIF('Employee Register'!$A$6:$D$55,"="&amp;$A23))</f>
        <v>0</v>
      </c>
      <c r="F23" s="96">
        <f ca="1">IF(ISERROR(INDEX('Work Shift Schedule'!$R$6:$R$55,MATCH($A23,'Work Shift Schedule'!$R$6:$R$55,0),1)),0,SUMIF('Work Shift Schedule'!$R$6:$R$55,$A23,'Work Shift Schedule'!DY$6:DY$55)/COUNTIF('Employee Register'!$A$6:$D$55,"="&amp;$A23))</f>
        <v>0</v>
      </c>
      <c r="G23" s="96">
        <f ca="1">IF(ISERROR(INDEX('Work Shift Schedule'!$R$6:$R$55,MATCH($A23,'Work Shift Schedule'!$R$6:$R$55,0),1)),0,SUMIF('Work Shift Schedule'!$R$6:$R$55,$A23,'Work Shift Schedule'!DZ$6:DZ$55)/COUNTIF('Employee Register'!$A$6:$D$55,"="&amp;$A23))</f>
        <v>0</v>
      </c>
      <c r="H23" s="96">
        <f ca="1">IF(ISERROR(INDEX('Work Shift Schedule'!$R$6:$R$55,MATCH($A23,'Work Shift Schedule'!$R$6:$R$55,0),1)),0,SUMIF('Work Shift Schedule'!$R$6:$R$55,$A23,'Work Shift Schedule'!EA$6:EA$55)/COUNTIF('Employee Register'!$A$6:$D$55,"="&amp;$A23))</f>
        <v>0</v>
      </c>
      <c r="I23" s="96">
        <f ca="1">IF(ISERROR(INDEX('Work Shift Schedule'!$R$6:$R$55,MATCH($A23,'Work Shift Schedule'!$R$6:$R$55,0),1)),0,SUMIF('Work Shift Schedule'!$R$6:$R$55,$A23,'Work Shift Schedule'!EB$6:EB$55)/COUNTIF('Employee Register'!$A$6:$D$55,"="&amp;$A23))</f>
        <v>0</v>
      </c>
    </row>
    <row r="24" spans="1:9">
      <c r="A24" s="8" t="str">
        <f ca="1">IF(Settings!G23&gt;0,Settings!G23,"")</f>
        <v/>
      </c>
      <c r="B24" s="8"/>
      <c r="C24" s="96">
        <f ca="1">IF(ISERROR(INDEX('Work Shift Schedule'!$R$6:$R$55,MATCH($A24,'Work Shift Schedule'!$R$6:$R$55,0),1)),0,SUMIF('Work Shift Schedule'!$R$6:$R$55,$A24,'Work Shift Schedule'!DV$6:DV$55)/COUNTIF('Employee Register'!$A$6:$D$55,"="&amp;$A24))</f>
        <v>0</v>
      </c>
      <c r="D24" s="96">
        <f ca="1">IF(ISERROR(INDEX('Work Shift Schedule'!$R$6:$R$55,MATCH($A24,'Work Shift Schedule'!$R$6:$R$55,0),1)),0,SUMIF('Work Shift Schedule'!$R$6:$R$55,$A24,'Work Shift Schedule'!DW$6:DW$55)/COUNTIF('Employee Register'!$A$6:$D$55,"="&amp;$A24))</f>
        <v>0</v>
      </c>
      <c r="E24" s="96">
        <f ca="1">IF(ISERROR(INDEX('Work Shift Schedule'!$R$6:$R$55,MATCH($A24,'Work Shift Schedule'!$R$6:$R$55,0),1)),0,SUMIF('Work Shift Schedule'!$R$6:$R$55,$A24,'Work Shift Schedule'!DX$6:DX$55)/COUNTIF('Employee Register'!$A$6:$D$55,"="&amp;$A24))</f>
        <v>0</v>
      </c>
      <c r="F24" s="96">
        <f ca="1">IF(ISERROR(INDEX('Work Shift Schedule'!$R$6:$R$55,MATCH($A24,'Work Shift Schedule'!$R$6:$R$55,0),1)),0,SUMIF('Work Shift Schedule'!$R$6:$R$55,$A24,'Work Shift Schedule'!DY$6:DY$55)/COUNTIF('Employee Register'!$A$6:$D$55,"="&amp;$A24))</f>
        <v>0</v>
      </c>
      <c r="G24" s="96">
        <f ca="1">IF(ISERROR(INDEX('Work Shift Schedule'!$R$6:$R$55,MATCH($A24,'Work Shift Schedule'!$R$6:$R$55,0),1)),0,SUMIF('Work Shift Schedule'!$R$6:$R$55,$A24,'Work Shift Schedule'!DZ$6:DZ$55)/COUNTIF('Employee Register'!$A$6:$D$55,"="&amp;$A24))</f>
        <v>0</v>
      </c>
      <c r="H24" s="96">
        <f ca="1">IF(ISERROR(INDEX('Work Shift Schedule'!$R$6:$R$55,MATCH($A24,'Work Shift Schedule'!$R$6:$R$55,0),1)),0,SUMIF('Work Shift Schedule'!$R$6:$R$55,$A24,'Work Shift Schedule'!EA$6:EA$55)/COUNTIF('Employee Register'!$A$6:$D$55,"="&amp;$A24))</f>
        <v>0</v>
      </c>
      <c r="I24" s="96">
        <f ca="1">IF(ISERROR(INDEX('Work Shift Schedule'!$R$6:$R$55,MATCH($A24,'Work Shift Schedule'!$R$6:$R$55,0),1)),0,SUMIF('Work Shift Schedule'!$R$6:$R$55,$A24,'Work Shift Schedule'!EB$6:EB$55)/COUNTIF('Employee Register'!$A$6:$D$55,"="&amp;$A24))</f>
        <v>0</v>
      </c>
    </row>
    <row r="25" spans="1:9">
      <c r="A25" s="8" t="str">
        <f ca="1">IF(Settings!G24&gt;0,Settings!G24,"")</f>
        <v/>
      </c>
      <c r="B25" s="8"/>
      <c r="C25" s="96">
        <f ca="1">IF(ISERROR(INDEX('Work Shift Schedule'!$R$6:$R$55,MATCH($A25,'Work Shift Schedule'!$R$6:$R$55,0),1)),0,SUMIF('Work Shift Schedule'!$R$6:$R$55,$A25,'Work Shift Schedule'!DV$6:DV$55)/COUNTIF('Employee Register'!$A$6:$D$55,"="&amp;$A25))</f>
        <v>0</v>
      </c>
      <c r="D25" s="96">
        <f ca="1">IF(ISERROR(INDEX('Work Shift Schedule'!$R$6:$R$55,MATCH($A25,'Work Shift Schedule'!$R$6:$R$55,0),1)),0,SUMIF('Work Shift Schedule'!$R$6:$R$55,$A25,'Work Shift Schedule'!DW$6:DW$55)/COUNTIF('Employee Register'!$A$6:$D$55,"="&amp;$A25))</f>
        <v>0</v>
      </c>
      <c r="E25" s="96">
        <f ca="1">IF(ISERROR(INDEX('Work Shift Schedule'!$R$6:$R$55,MATCH($A25,'Work Shift Schedule'!$R$6:$R$55,0),1)),0,SUMIF('Work Shift Schedule'!$R$6:$R$55,$A25,'Work Shift Schedule'!DX$6:DX$55)/COUNTIF('Employee Register'!$A$6:$D$55,"="&amp;$A25))</f>
        <v>0</v>
      </c>
      <c r="F25" s="96">
        <f ca="1">IF(ISERROR(INDEX('Work Shift Schedule'!$R$6:$R$55,MATCH($A25,'Work Shift Schedule'!$R$6:$R$55,0),1)),0,SUMIF('Work Shift Schedule'!$R$6:$R$55,$A25,'Work Shift Schedule'!DY$6:DY$55)/COUNTIF('Employee Register'!$A$6:$D$55,"="&amp;$A25))</f>
        <v>0</v>
      </c>
      <c r="G25" s="96">
        <f ca="1">IF(ISERROR(INDEX('Work Shift Schedule'!$R$6:$R$55,MATCH($A25,'Work Shift Schedule'!$R$6:$R$55,0),1)),0,SUMIF('Work Shift Schedule'!$R$6:$R$55,$A25,'Work Shift Schedule'!DZ$6:DZ$55)/COUNTIF('Employee Register'!$A$6:$D$55,"="&amp;$A25))</f>
        <v>0</v>
      </c>
      <c r="H25" s="96">
        <f ca="1">IF(ISERROR(INDEX('Work Shift Schedule'!$R$6:$R$55,MATCH($A25,'Work Shift Schedule'!$R$6:$R$55,0),1)),0,SUMIF('Work Shift Schedule'!$R$6:$R$55,$A25,'Work Shift Schedule'!EA$6:EA$55)/COUNTIF('Employee Register'!$A$6:$D$55,"="&amp;$A25))</f>
        <v>0</v>
      </c>
      <c r="I25" s="96">
        <f ca="1">IF(ISERROR(INDEX('Work Shift Schedule'!$R$6:$R$55,MATCH($A25,'Work Shift Schedule'!$R$6:$R$55,0),1)),0,SUMIF('Work Shift Schedule'!$R$6:$R$55,$A25,'Work Shift Schedule'!EB$6:EB$55)/COUNTIF('Employee Register'!$A$6:$D$55,"="&amp;$A25))</f>
        <v>0</v>
      </c>
    </row>
    <row r="26" spans="1:9">
      <c r="A26" s="83" t="s">
        <v>73</v>
      </c>
      <c r="B26" s="83"/>
      <c r="C26" s="97">
        <f ca="1">Attendance!C$26/'Salary Budget'!$B$26</f>
        <v>0.75</v>
      </c>
      <c r="D26" s="97">
        <f ca="1">Attendance!D$26/'Salary Budget'!$B$26</f>
        <v>0.5</v>
      </c>
      <c r="E26" s="97">
        <f ca="1">Attendance!E$26/'Salary Budget'!$B$26</f>
        <v>0.75</v>
      </c>
      <c r="F26" s="97">
        <f ca="1">Attendance!F$26/'Salary Budget'!$B$26</f>
        <v>0.5</v>
      </c>
      <c r="G26" s="97">
        <f ca="1">Attendance!G$26/'Salary Budget'!$B$26</f>
        <v>0.25</v>
      </c>
      <c r="H26" s="97">
        <f ca="1">Attendance!H$26/'Salary Budget'!$B$26</f>
        <v>0.25</v>
      </c>
      <c r="I26" s="97">
        <f ca="1">Attendance!I$26/'Salary Budget'!$B$26</f>
        <v>0.25</v>
      </c>
    </row>
  </sheetData>
  <sheetProtection password="F349" sheet="1" objects="1" scenarios="1" selectLockedCells="1"/>
  <mergeCells count="1">
    <mergeCell ref="G3:I3"/>
  </mergeCells>
  <phoneticPr fontId="11" type="noConversion"/>
  <hyperlinks>
    <hyperlink ref="A2" location="HELP!A1" tooltip="Click to see the HELP worksheet" display="HELP"/>
  </hyperlinks>
  <pageMargins left="0.15748031496062992" right="0.15748031496062992" top="0.15748031496062992" bottom="0.15748031496062992" header="0.51181102362204722" footer="0.51181102362204722"/>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dimension ref="A1:L24"/>
  <sheetViews>
    <sheetView showGridLines="0" workbookViewId="0">
      <selection activeCell="G18" sqref="G18"/>
    </sheetView>
  </sheetViews>
  <sheetFormatPr defaultRowHeight="15"/>
  <cols>
    <col min="1" max="1" width="9.140625" style="5"/>
    <col min="2" max="2" width="16.140625" style="5" customWidth="1"/>
    <col min="3" max="3" width="11.42578125" style="5" hidden="1" customWidth="1"/>
    <col min="4" max="4" width="12.7109375" style="135" customWidth="1"/>
    <col min="5" max="5" width="6.7109375" style="5" customWidth="1"/>
    <col min="6" max="6" width="5.7109375" style="5" customWidth="1"/>
    <col min="7" max="7" width="22.85546875" style="5" customWidth="1"/>
    <col min="8" max="8" width="6.7109375" style="5" customWidth="1"/>
    <col min="9" max="16384" width="9.140625" style="5"/>
  </cols>
  <sheetData>
    <row r="1" spans="1:12" s="73" customFormat="1" ht="35.1" customHeight="1">
      <c r="A1" s="250" t="s">
        <v>105</v>
      </c>
      <c r="B1" s="250"/>
      <c r="C1" s="250"/>
      <c r="D1" s="250"/>
      <c r="E1" s="250"/>
      <c r="F1" s="250"/>
      <c r="G1" s="250"/>
      <c r="H1" s="250"/>
      <c r="I1" s="250"/>
      <c r="J1" s="250"/>
    </row>
    <row r="3" spans="1:12">
      <c r="G3" s="13"/>
      <c r="H3" s="8"/>
    </row>
    <row r="4" spans="1:12" ht="29.25" customHeight="1">
      <c r="A4" s="252" t="s">
        <v>156</v>
      </c>
      <c r="B4" s="253"/>
      <c r="C4" s="253"/>
      <c r="D4" s="254"/>
      <c r="E4" s="142"/>
      <c r="F4" s="132" t="s">
        <v>155</v>
      </c>
      <c r="G4" s="143" t="s">
        <v>22</v>
      </c>
      <c r="H4" s="15"/>
      <c r="I4" s="255" t="s">
        <v>85</v>
      </c>
      <c r="J4" s="256"/>
      <c r="K4" s="16"/>
    </row>
    <row r="5" spans="1:12">
      <c r="A5" s="144" t="s">
        <v>20</v>
      </c>
      <c r="B5" s="144" t="s">
        <v>11</v>
      </c>
      <c r="C5" s="140"/>
      <c r="D5" s="141" t="s">
        <v>61</v>
      </c>
      <c r="E5" s="14"/>
      <c r="F5" s="133">
        <v>1</v>
      </c>
      <c r="G5" s="10" t="s">
        <v>23</v>
      </c>
      <c r="H5" s="8"/>
      <c r="I5" s="181" t="s">
        <v>88</v>
      </c>
      <c r="J5" s="257">
        <v>2</v>
      </c>
      <c r="K5" s="17"/>
      <c r="L5" s="17"/>
    </row>
    <row r="6" spans="1:12">
      <c r="A6" s="145" t="s">
        <v>19</v>
      </c>
      <c r="B6" s="146" t="s">
        <v>0</v>
      </c>
      <c r="C6" s="175">
        <f t="shared" ref="C6:C15" si="0">(D6/1440)*60</f>
        <v>0</v>
      </c>
      <c r="D6" s="136">
        <v>0</v>
      </c>
      <c r="E6" s="14"/>
      <c r="F6" s="133">
        <v>2</v>
      </c>
      <c r="G6" s="10" t="s">
        <v>24</v>
      </c>
      <c r="H6" s="8"/>
      <c r="I6" s="182">
        <v>1</v>
      </c>
      <c r="J6" s="258"/>
    </row>
    <row r="7" spans="1:12">
      <c r="A7" s="147" t="s">
        <v>1</v>
      </c>
      <c r="B7" s="148" t="s">
        <v>21</v>
      </c>
      <c r="C7" s="176">
        <f t="shared" si="0"/>
        <v>0.33333333333333337</v>
      </c>
      <c r="D7" s="137">
        <v>8</v>
      </c>
      <c r="E7" s="14"/>
      <c r="F7" s="133">
        <v>3</v>
      </c>
      <c r="G7" s="10" t="s">
        <v>25</v>
      </c>
      <c r="H7" s="8"/>
    </row>
    <row r="8" spans="1:12">
      <c r="A8" s="147" t="s">
        <v>2</v>
      </c>
      <c r="B8" s="148" t="s">
        <v>60</v>
      </c>
      <c r="C8" s="176">
        <f t="shared" si="0"/>
        <v>0.33333333333333337</v>
      </c>
      <c r="D8" s="137">
        <v>8</v>
      </c>
      <c r="E8" s="14"/>
      <c r="F8" s="133">
        <v>4</v>
      </c>
      <c r="G8" s="10" t="s">
        <v>62</v>
      </c>
      <c r="H8" s="8"/>
      <c r="I8" s="251" t="s">
        <v>149</v>
      </c>
      <c r="J8" s="251"/>
      <c r="K8" s="251"/>
    </row>
    <row r="9" spans="1:12">
      <c r="A9" s="147" t="s">
        <v>3</v>
      </c>
      <c r="B9" s="148" t="s">
        <v>18</v>
      </c>
      <c r="C9" s="176">
        <f t="shared" si="0"/>
        <v>0</v>
      </c>
      <c r="D9" s="137">
        <v>0</v>
      </c>
      <c r="E9" s="14"/>
      <c r="F9" s="133">
        <v>5</v>
      </c>
      <c r="G9" s="10" t="s">
        <v>63</v>
      </c>
      <c r="H9" s="8"/>
      <c r="I9" s="251"/>
      <c r="J9" s="251"/>
      <c r="K9" s="251"/>
    </row>
    <row r="10" spans="1:12">
      <c r="A10" s="149" t="s">
        <v>71</v>
      </c>
      <c r="B10" s="150" t="s">
        <v>70</v>
      </c>
      <c r="C10" s="177">
        <f t="shared" si="0"/>
        <v>0.33333333333333337</v>
      </c>
      <c r="D10" s="138">
        <v>8</v>
      </c>
      <c r="E10" s="14"/>
      <c r="F10" s="133">
        <v>6</v>
      </c>
      <c r="G10" s="10" t="s">
        <v>64</v>
      </c>
      <c r="H10" s="8"/>
      <c r="I10" s="183" t="s">
        <v>150</v>
      </c>
      <c r="J10" s="184">
        <v>2</v>
      </c>
      <c r="K10" s="178"/>
    </row>
    <row r="11" spans="1:12">
      <c r="A11" s="151" t="s">
        <v>75</v>
      </c>
      <c r="B11" s="152" t="s">
        <v>74</v>
      </c>
      <c r="C11" s="179">
        <f t="shared" si="0"/>
        <v>0</v>
      </c>
      <c r="D11" s="139">
        <v>0</v>
      </c>
      <c r="E11" s="14"/>
      <c r="F11" s="133">
        <v>7</v>
      </c>
      <c r="G11" s="10" t="s">
        <v>65</v>
      </c>
      <c r="H11" s="8"/>
      <c r="I11" s="185" t="s">
        <v>151</v>
      </c>
      <c r="J11" s="184">
        <f>IF(J10=1,1,1.5)</f>
        <v>1.5</v>
      </c>
      <c r="K11" s="178"/>
    </row>
    <row r="12" spans="1:12">
      <c r="A12" s="153" t="s">
        <v>77</v>
      </c>
      <c r="B12" s="148" t="s">
        <v>76</v>
      </c>
      <c r="C12" s="179">
        <f t="shared" si="0"/>
        <v>0</v>
      </c>
      <c r="D12" s="137">
        <v>0</v>
      </c>
      <c r="E12" s="14"/>
      <c r="F12" s="133">
        <v>8</v>
      </c>
      <c r="G12" s="10" t="s">
        <v>66</v>
      </c>
      <c r="H12" s="8"/>
      <c r="I12" s="8"/>
      <c r="J12" s="8"/>
      <c r="K12" s="8"/>
    </row>
    <row r="13" spans="1:12">
      <c r="A13" s="153" t="s">
        <v>78</v>
      </c>
      <c r="B13" s="152" t="s">
        <v>79</v>
      </c>
      <c r="C13" s="179">
        <f t="shared" si="0"/>
        <v>0</v>
      </c>
      <c r="D13" s="137">
        <v>0</v>
      </c>
      <c r="E13" s="14"/>
      <c r="F13" s="133">
        <v>9</v>
      </c>
      <c r="G13" s="10" t="s">
        <v>67</v>
      </c>
      <c r="H13" s="8"/>
      <c r="I13" s="251" t="s">
        <v>21</v>
      </c>
      <c r="J13" s="251"/>
      <c r="K13" s="251"/>
    </row>
    <row r="14" spans="1:12">
      <c r="A14" s="154" t="s">
        <v>80</v>
      </c>
      <c r="B14" s="155" t="s">
        <v>81</v>
      </c>
      <c r="C14" s="179">
        <f t="shared" si="0"/>
        <v>0</v>
      </c>
      <c r="D14" s="136">
        <v>0</v>
      </c>
      <c r="E14" s="14"/>
      <c r="F14" s="133">
        <v>10</v>
      </c>
      <c r="G14" s="10" t="s">
        <v>68</v>
      </c>
      <c r="H14" s="8"/>
      <c r="I14" s="251"/>
      <c r="J14" s="251"/>
      <c r="K14" s="251"/>
    </row>
    <row r="15" spans="1:12">
      <c r="A15" s="153" t="s">
        <v>82</v>
      </c>
      <c r="B15" s="148" t="s">
        <v>83</v>
      </c>
      <c r="C15" s="180">
        <f t="shared" si="0"/>
        <v>0</v>
      </c>
      <c r="D15" s="136">
        <v>0</v>
      </c>
      <c r="E15" s="14"/>
      <c r="F15" s="133">
        <v>11</v>
      </c>
      <c r="G15" s="10" t="s">
        <v>69</v>
      </c>
      <c r="H15" s="8"/>
      <c r="I15" s="183" t="s">
        <v>150</v>
      </c>
      <c r="J15" s="184">
        <v>2</v>
      </c>
      <c r="K15" s="131"/>
    </row>
    <row r="16" spans="1:12">
      <c r="E16" s="14"/>
      <c r="F16" s="133">
        <v>12</v>
      </c>
      <c r="G16" s="10"/>
      <c r="H16" s="8"/>
      <c r="I16" s="185" t="s">
        <v>152</v>
      </c>
      <c r="J16" s="184"/>
      <c r="K16" s="131"/>
    </row>
    <row r="17" spans="5:9">
      <c r="E17" s="14"/>
      <c r="F17" s="133">
        <v>13</v>
      </c>
      <c r="G17" s="10"/>
      <c r="H17" s="8"/>
    </row>
    <row r="18" spans="5:9">
      <c r="E18" s="14"/>
      <c r="F18" s="133">
        <v>14</v>
      </c>
      <c r="G18" s="10"/>
      <c r="H18" s="8"/>
    </row>
    <row r="19" spans="5:9">
      <c r="E19" s="14"/>
      <c r="F19" s="133">
        <v>15</v>
      </c>
      <c r="G19" s="10"/>
      <c r="H19" s="8"/>
    </row>
    <row r="20" spans="5:9">
      <c r="E20" s="14"/>
      <c r="F20" s="133">
        <v>16</v>
      </c>
      <c r="G20" s="10"/>
      <c r="H20" s="8"/>
    </row>
    <row r="21" spans="5:9">
      <c r="E21" s="14"/>
      <c r="F21" s="133">
        <v>17</v>
      </c>
      <c r="G21" s="11"/>
      <c r="H21" s="8"/>
    </row>
    <row r="22" spans="5:9">
      <c r="E22" s="14"/>
      <c r="F22" s="133">
        <v>18</v>
      </c>
      <c r="G22" s="12"/>
      <c r="H22" s="8"/>
    </row>
    <row r="23" spans="5:9">
      <c r="E23" s="14"/>
      <c r="F23" s="133">
        <v>19</v>
      </c>
      <c r="G23" s="10"/>
      <c r="H23" s="8"/>
    </row>
    <row r="24" spans="5:9">
      <c r="E24" s="14"/>
      <c r="F24" s="133">
        <v>20</v>
      </c>
      <c r="G24" s="10"/>
      <c r="H24" s="134"/>
      <c r="I24" s="5" t="s">
        <v>106</v>
      </c>
    </row>
  </sheetData>
  <sheetProtection password="F349" sheet="1" objects="1" scenarios="1" selectLockedCells="1"/>
  <mergeCells count="6">
    <mergeCell ref="A1:J1"/>
    <mergeCell ref="I8:K9"/>
    <mergeCell ref="I13:K14"/>
    <mergeCell ref="A4:D4"/>
    <mergeCell ref="I4:J4"/>
    <mergeCell ref="J5:J6"/>
  </mergeCells>
  <phoneticPr fontId="11" type="noConversion"/>
  <pageMargins left="0.25" right="0.25"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dimension ref="A1:B106"/>
  <sheetViews>
    <sheetView workbookViewId="0">
      <selection activeCell="K28" sqref="K28"/>
    </sheetView>
  </sheetViews>
  <sheetFormatPr defaultRowHeight="15"/>
  <cols>
    <col min="1" max="2" width="9.140625" style="2"/>
    <col min="3" max="16384" width="9.140625" style="1"/>
  </cols>
  <sheetData>
    <row r="1" spans="1:2">
      <c r="A1" s="2">
        <v>0</v>
      </c>
      <c r="B1" s="3">
        <v>0</v>
      </c>
    </row>
    <row r="2" spans="1:2">
      <c r="A2" s="2">
        <v>1.0416666666666666E-2</v>
      </c>
      <c r="B2" s="3">
        <v>1.0416666666666666E-2</v>
      </c>
    </row>
    <row r="3" spans="1:2">
      <c r="A3" s="2">
        <f t="shared" ref="A3:B34" si="0">A2+$A$2</f>
        <v>2.0833333333333332E-2</v>
      </c>
      <c r="B3" s="3">
        <f t="shared" si="0"/>
        <v>2.0833333333333332E-2</v>
      </c>
    </row>
    <row r="4" spans="1:2">
      <c r="A4" s="2">
        <f t="shared" si="0"/>
        <v>3.125E-2</v>
      </c>
      <c r="B4" s="3">
        <f t="shared" si="0"/>
        <v>3.125E-2</v>
      </c>
    </row>
    <row r="5" spans="1:2">
      <c r="A5" s="2">
        <f t="shared" si="0"/>
        <v>4.1666666666666664E-2</v>
      </c>
      <c r="B5" s="3">
        <f t="shared" si="0"/>
        <v>4.1666666666666664E-2</v>
      </c>
    </row>
    <row r="6" spans="1:2">
      <c r="A6" s="2">
        <f t="shared" si="0"/>
        <v>5.2083333333333329E-2</v>
      </c>
      <c r="B6" s="3">
        <f t="shared" si="0"/>
        <v>5.2083333333333329E-2</v>
      </c>
    </row>
    <row r="7" spans="1:2">
      <c r="A7" s="2">
        <f t="shared" si="0"/>
        <v>6.2499999999999993E-2</v>
      </c>
      <c r="B7" s="3">
        <f t="shared" si="0"/>
        <v>6.2499999999999993E-2</v>
      </c>
    </row>
    <row r="8" spans="1:2">
      <c r="A8" s="2">
        <f t="shared" si="0"/>
        <v>7.2916666666666657E-2</v>
      </c>
      <c r="B8" s="3">
        <f t="shared" si="0"/>
        <v>7.2916666666666657E-2</v>
      </c>
    </row>
    <row r="9" spans="1:2">
      <c r="A9" s="2">
        <f t="shared" si="0"/>
        <v>8.3333333333333329E-2</v>
      </c>
      <c r="B9" s="3">
        <f t="shared" si="0"/>
        <v>8.3333333333333329E-2</v>
      </c>
    </row>
    <row r="10" spans="1:2">
      <c r="A10" s="2">
        <f t="shared" si="0"/>
        <v>9.375E-2</v>
      </c>
      <c r="B10" s="3">
        <f t="shared" si="0"/>
        <v>9.375E-2</v>
      </c>
    </row>
    <row r="11" spans="1:2">
      <c r="A11" s="2">
        <f t="shared" si="0"/>
        <v>0.10416666666666667</v>
      </c>
      <c r="B11" s="3">
        <f t="shared" si="0"/>
        <v>0.10416666666666667</v>
      </c>
    </row>
    <row r="12" spans="1:2">
      <c r="A12" s="2">
        <f t="shared" si="0"/>
        <v>0.11458333333333334</v>
      </c>
      <c r="B12" s="3">
        <f t="shared" si="0"/>
        <v>0.11458333333333334</v>
      </c>
    </row>
    <row r="13" spans="1:2">
      <c r="A13" s="2">
        <f t="shared" si="0"/>
        <v>0.125</v>
      </c>
      <c r="B13" s="3">
        <f t="shared" si="0"/>
        <v>0.125</v>
      </c>
    </row>
    <row r="14" spans="1:2">
      <c r="A14" s="2">
        <f t="shared" si="0"/>
        <v>0.13541666666666666</v>
      </c>
      <c r="B14" s="3">
        <f t="shared" si="0"/>
        <v>0.13541666666666666</v>
      </c>
    </row>
    <row r="15" spans="1:2">
      <c r="A15" s="2">
        <f t="shared" si="0"/>
        <v>0.14583333333333331</v>
      </c>
      <c r="B15" s="3">
        <f t="shared" si="0"/>
        <v>0.14583333333333331</v>
      </c>
    </row>
    <row r="16" spans="1:2">
      <c r="A16" s="2">
        <f t="shared" si="0"/>
        <v>0.15624999999999997</v>
      </c>
      <c r="B16" s="3">
        <f t="shared" si="0"/>
        <v>0.15624999999999997</v>
      </c>
    </row>
    <row r="17" spans="1:2">
      <c r="A17" s="2">
        <f t="shared" si="0"/>
        <v>0.16666666666666663</v>
      </c>
      <c r="B17" s="3">
        <f t="shared" si="0"/>
        <v>0.16666666666666663</v>
      </c>
    </row>
    <row r="18" spans="1:2">
      <c r="A18" s="2">
        <f t="shared" si="0"/>
        <v>0.17708333333333329</v>
      </c>
      <c r="B18" s="3">
        <f t="shared" si="0"/>
        <v>0.17708333333333329</v>
      </c>
    </row>
    <row r="19" spans="1:2">
      <c r="A19" s="2">
        <f t="shared" si="0"/>
        <v>0.18749999999999994</v>
      </c>
      <c r="B19" s="3">
        <f t="shared" si="0"/>
        <v>0.18749999999999994</v>
      </c>
    </row>
    <row r="20" spans="1:2">
      <c r="A20" s="2">
        <f t="shared" si="0"/>
        <v>0.1979166666666666</v>
      </c>
      <c r="B20" s="3">
        <f t="shared" si="0"/>
        <v>0.1979166666666666</v>
      </c>
    </row>
    <row r="21" spans="1:2">
      <c r="A21" s="2">
        <f t="shared" si="0"/>
        <v>0.20833333333333326</v>
      </c>
      <c r="B21" s="3">
        <f t="shared" si="0"/>
        <v>0.20833333333333326</v>
      </c>
    </row>
    <row r="22" spans="1:2">
      <c r="A22" s="2">
        <f t="shared" si="0"/>
        <v>0.21874999999999992</v>
      </c>
      <c r="B22" s="3">
        <f t="shared" si="0"/>
        <v>0.21874999999999992</v>
      </c>
    </row>
    <row r="23" spans="1:2">
      <c r="A23" s="2">
        <f t="shared" si="0"/>
        <v>0.22916666666666657</v>
      </c>
      <c r="B23" s="3">
        <f t="shared" si="0"/>
        <v>0.22916666666666657</v>
      </c>
    </row>
    <row r="24" spans="1:2">
      <c r="A24" s="2">
        <f t="shared" si="0"/>
        <v>0.23958333333333323</v>
      </c>
      <c r="B24" s="3">
        <f t="shared" si="0"/>
        <v>0.23958333333333323</v>
      </c>
    </row>
    <row r="25" spans="1:2">
      <c r="A25" s="2">
        <f t="shared" si="0"/>
        <v>0.24999999999999989</v>
      </c>
      <c r="B25" s="3">
        <f t="shared" si="0"/>
        <v>0.24999999999999989</v>
      </c>
    </row>
    <row r="26" spans="1:2">
      <c r="A26" s="2">
        <f t="shared" si="0"/>
        <v>0.26041666666666657</v>
      </c>
      <c r="B26" s="3">
        <f t="shared" si="0"/>
        <v>0.26041666666666657</v>
      </c>
    </row>
    <row r="27" spans="1:2">
      <c r="A27" s="2">
        <f t="shared" si="0"/>
        <v>0.27083333333333326</v>
      </c>
      <c r="B27" s="3">
        <f t="shared" si="0"/>
        <v>0.27083333333333326</v>
      </c>
    </row>
    <row r="28" spans="1:2">
      <c r="A28" s="2">
        <f t="shared" si="0"/>
        <v>0.28124999999999994</v>
      </c>
      <c r="B28" s="3">
        <f t="shared" si="0"/>
        <v>0.28124999999999994</v>
      </c>
    </row>
    <row r="29" spans="1:2">
      <c r="A29" s="2">
        <f t="shared" si="0"/>
        <v>0.29166666666666663</v>
      </c>
      <c r="B29" s="3">
        <f t="shared" si="0"/>
        <v>0.29166666666666663</v>
      </c>
    </row>
    <row r="30" spans="1:2">
      <c r="A30" s="2">
        <f t="shared" si="0"/>
        <v>0.30208333333333331</v>
      </c>
      <c r="B30" s="3">
        <f t="shared" si="0"/>
        <v>0.30208333333333331</v>
      </c>
    </row>
    <row r="31" spans="1:2">
      <c r="A31" s="2">
        <f t="shared" si="0"/>
        <v>0.3125</v>
      </c>
      <c r="B31" s="3">
        <f t="shared" si="0"/>
        <v>0.3125</v>
      </c>
    </row>
    <row r="32" spans="1:2">
      <c r="A32" s="2">
        <f t="shared" si="0"/>
        <v>0.32291666666666669</v>
      </c>
      <c r="B32" s="3">
        <f t="shared" si="0"/>
        <v>0.32291666666666669</v>
      </c>
    </row>
    <row r="33" spans="1:2">
      <c r="A33" s="2">
        <f t="shared" si="0"/>
        <v>0.33333333333333337</v>
      </c>
      <c r="B33" s="3">
        <f t="shared" si="0"/>
        <v>0.33333333333333337</v>
      </c>
    </row>
    <row r="34" spans="1:2">
      <c r="A34" s="2">
        <f t="shared" si="0"/>
        <v>0.34375000000000006</v>
      </c>
      <c r="B34" s="3">
        <f t="shared" si="0"/>
        <v>0.34375000000000006</v>
      </c>
    </row>
    <row r="35" spans="1:2">
      <c r="A35" s="2">
        <f t="shared" ref="A35:B66" si="1">A34+$A$2</f>
        <v>0.35416666666666674</v>
      </c>
      <c r="B35" s="3">
        <f t="shared" si="1"/>
        <v>0.35416666666666674</v>
      </c>
    </row>
    <row r="36" spans="1:2">
      <c r="A36" s="2">
        <f t="shared" si="1"/>
        <v>0.36458333333333343</v>
      </c>
      <c r="B36" s="3">
        <f t="shared" si="1"/>
        <v>0.36458333333333343</v>
      </c>
    </row>
    <row r="37" spans="1:2">
      <c r="A37" s="2">
        <f t="shared" si="1"/>
        <v>0.37500000000000011</v>
      </c>
      <c r="B37" s="3">
        <f t="shared" si="1"/>
        <v>0.37500000000000011</v>
      </c>
    </row>
    <row r="38" spans="1:2">
      <c r="A38" s="2">
        <f t="shared" si="1"/>
        <v>0.3854166666666668</v>
      </c>
      <c r="B38" s="3">
        <f t="shared" si="1"/>
        <v>0.3854166666666668</v>
      </c>
    </row>
    <row r="39" spans="1:2">
      <c r="A39" s="2">
        <f t="shared" si="1"/>
        <v>0.39583333333333348</v>
      </c>
      <c r="B39" s="3">
        <f t="shared" si="1"/>
        <v>0.39583333333333348</v>
      </c>
    </row>
    <row r="40" spans="1:2">
      <c r="A40" s="2">
        <f t="shared" si="1"/>
        <v>0.40625000000000017</v>
      </c>
      <c r="B40" s="3">
        <f t="shared" si="1"/>
        <v>0.40625000000000017</v>
      </c>
    </row>
    <row r="41" spans="1:2">
      <c r="A41" s="2">
        <f t="shared" si="1"/>
        <v>0.41666666666666685</v>
      </c>
      <c r="B41" s="3">
        <f t="shared" si="1"/>
        <v>0.41666666666666685</v>
      </c>
    </row>
    <row r="42" spans="1:2">
      <c r="A42" s="2">
        <f t="shared" si="1"/>
        <v>0.42708333333333354</v>
      </c>
      <c r="B42" s="3">
        <f t="shared" si="1"/>
        <v>0.42708333333333354</v>
      </c>
    </row>
    <row r="43" spans="1:2">
      <c r="A43" s="2">
        <f t="shared" si="1"/>
        <v>0.43750000000000022</v>
      </c>
      <c r="B43" s="3">
        <f t="shared" si="1"/>
        <v>0.43750000000000022</v>
      </c>
    </row>
    <row r="44" spans="1:2">
      <c r="A44" s="2">
        <f t="shared" si="1"/>
        <v>0.44791666666666691</v>
      </c>
      <c r="B44" s="3">
        <f t="shared" si="1"/>
        <v>0.44791666666666691</v>
      </c>
    </row>
    <row r="45" spans="1:2">
      <c r="A45" s="2">
        <f t="shared" si="1"/>
        <v>0.45833333333333359</v>
      </c>
      <c r="B45" s="3">
        <f t="shared" si="1"/>
        <v>0.45833333333333359</v>
      </c>
    </row>
    <row r="46" spans="1:2">
      <c r="A46" s="2">
        <f t="shared" si="1"/>
        <v>0.46875000000000028</v>
      </c>
      <c r="B46" s="3">
        <f t="shared" si="1"/>
        <v>0.46875000000000028</v>
      </c>
    </row>
    <row r="47" spans="1:2">
      <c r="A47" s="2">
        <f t="shared" si="1"/>
        <v>0.47916666666666696</v>
      </c>
      <c r="B47" s="3">
        <f t="shared" si="1"/>
        <v>0.47916666666666696</v>
      </c>
    </row>
    <row r="48" spans="1:2">
      <c r="A48" s="2">
        <f t="shared" si="1"/>
        <v>0.48958333333333365</v>
      </c>
      <c r="B48" s="3">
        <f t="shared" si="1"/>
        <v>0.48958333333333365</v>
      </c>
    </row>
    <row r="49" spans="1:2">
      <c r="A49" s="2">
        <f t="shared" si="1"/>
        <v>0.50000000000000033</v>
      </c>
      <c r="B49" s="3">
        <f t="shared" si="1"/>
        <v>0.50000000000000033</v>
      </c>
    </row>
    <row r="50" spans="1:2">
      <c r="A50" s="2">
        <f t="shared" si="1"/>
        <v>0.51041666666666696</v>
      </c>
      <c r="B50" s="3">
        <f t="shared" si="1"/>
        <v>0.51041666666666696</v>
      </c>
    </row>
    <row r="51" spans="1:2">
      <c r="A51" s="2">
        <f t="shared" si="1"/>
        <v>0.52083333333333359</v>
      </c>
      <c r="B51" s="3">
        <f t="shared" si="1"/>
        <v>0.52083333333333359</v>
      </c>
    </row>
    <row r="52" spans="1:2">
      <c r="A52" s="2">
        <f t="shared" si="1"/>
        <v>0.53125000000000022</v>
      </c>
      <c r="B52" s="3">
        <f t="shared" si="1"/>
        <v>0.53125000000000022</v>
      </c>
    </row>
    <row r="53" spans="1:2">
      <c r="A53" s="2">
        <f t="shared" si="1"/>
        <v>0.54166666666666685</v>
      </c>
      <c r="B53" s="3">
        <f t="shared" si="1"/>
        <v>0.54166666666666685</v>
      </c>
    </row>
    <row r="54" spans="1:2">
      <c r="A54" s="2">
        <f t="shared" si="1"/>
        <v>0.55208333333333348</v>
      </c>
      <c r="B54" s="3">
        <f t="shared" si="1"/>
        <v>0.55208333333333348</v>
      </c>
    </row>
    <row r="55" spans="1:2">
      <c r="A55" s="2">
        <f t="shared" si="1"/>
        <v>0.56250000000000011</v>
      </c>
      <c r="B55" s="3">
        <f t="shared" si="1"/>
        <v>0.56250000000000011</v>
      </c>
    </row>
    <row r="56" spans="1:2">
      <c r="A56" s="2">
        <f t="shared" si="1"/>
        <v>0.57291666666666674</v>
      </c>
      <c r="B56" s="3">
        <f t="shared" si="1"/>
        <v>0.57291666666666674</v>
      </c>
    </row>
    <row r="57" spans="1:2">
      <c r="A57" s="2">
        <f t="shared" si="1"/>
        <v>0.58333333333333337</v>
      </c>
      <c r="B57" s="3">
        <f t="shared" si="1"/>
        <v>0.58333333333333337</v>
      </c>
    </row>
    <row r="58" spans="1:2">
      <c r="A58" s="2">
        <f t="shared" si="1"/>
        <v>0.59375</v>
      </c>
      <c r="B58" s="3">
        <f t="shared" si="1"/>
        <v>0.59375</v>
      </c>
    </row>
    <row r="59" spans="1:2">
      <c r="A59" s="2">
        <f t="shared" si="1"/>
        <v>0.60416666666666663</v>
      </c>
      <c r="B59" s="3">
        <f t="shared" si="1"/>
        <v>0.60416666666666663</v>
      </c>
    </row>
    <row r="60" spans="1:2">
      <c r="A60" s="2">
        <f t="shared" si="1"/>
        <v>0.61458333333333326</v>
      </c>
      <c r="B60" s="3">
        <f t="shared" si="1"/>
        <v>0.61458333333333326</v>
      </c>
    </row>
    <row r="61" spans="1:2">
      <c r="A61" s="2">
        <f t="shared" si="1"/>
        <v>0.62499999999999989</v>
      </c>
      <c r="B61" s="3">
        <f t="shared" si="1"/>
        <v>0.62499999999999989</v>
      </c>
    </row>
    <row r="62" spans="1:2">
      <c r="A62" s="2">
        <f t="shared" si="1"/>
        <v>0.63541666666666652</v>
      </c>
      <c r="B62" s="3">
        <f t="shared" si="1"/>
        <v>0.63541666666666652</v>
      </c>
    </row>
    <row r="63" spans="1:2">
      <c r="A63" s="2">
        <f t="shared" si="1"/>
        <v>0.64583333333333315</v>
      </c>
      <c r="B63" s="3">
        <f t="shared" si="1"/>
        <v>0.64583333333333315</v>
      </c>
    </row>
    <row r="64" spans="1:2">
      <c r="A64" s="2">
        <f t="shared" si="1"/>
        <v>0.65624999999999978</v>
      </c>
      <c r="B64" s="3">
        <f t="shared" si="1"/>
        <v>0.65624999999999978</v>
      </c>
    </row>
    <row r="65" spans="1:2">
      <c r="A65" s="2">
        <f t="shared" si="1"/>
        <v>0.66666666666666641</v>
      </c>
      <c r="B65" s="3">
        <f t="shared" si="1"/>
        <v>0.66666666666666641</v>
      </c>
    </row>
    <row r="66" spans="1:2">
      <c r="A66" s="2">
        <f t="shared" si="1"/>
        <v>0.67708333333333304</v>
      </c>
      <c r="B66" s="3">
        <f t="shared" si="1"/>
        <v>0.67708333333333304</v>
      </c>
    </row>
    <row r="67" spans="1:2">
      <c r="A67" s="2">
        <f t="shared" ref="A67:B96" si="2">A66+$A$2</f>
        <v>0.68749999999999967</v>
      </c>
      <c r="B67" s="3">
        <f t="shared" si="2"/>
        <v>0.68749999999999967</v>
      </c>
    </row>
    <row r="68" spans="1:2">
      <c r="A68" s="2">
        <f t="shared" si="2"/>
        <v>0.6979166666666663</v>
      </c>
      <c r="B68" s="3">
        <f t="shared" si="2"/>
        <v>0.6979166666666663</v>
      </c>
    </row>
    <row r="69" spans="1:2">
      <c r="A69" s="2">
        <f t="shared" si="2"/>
        <v>0.70833333333333293</v>
      </c>
      <c r="B69" s="3">
        <f t="shared" si="2"/>
        <v>0.70833333333333293</v>
      </c>
    </row>
    <row r="70" spans="1:2">
      <c r="A70" s="2">
        <f t="shared" si="2"/>
        <v>0.71874999999999956</v>
      </c>
      <c r="B70" s="3">
        <f t="shared" si="2"/>
        <v>0.71874999999999956</v>
      </c>
    </row>
    <row r="71" spans="1:2">
      <c r="A71" s="2">
        <f t="shared" si="2"/>
        <v>0.72916666666666619</v>
      </c>
      <c r="B71" s="3">
        <f t="shared" si="2"/>
        <v>0.72916666666666619</v>
      </c>
    </row>
    <row r="72" spans="1:2">
      <c r="A72" s="2">
        <f t="shared" si="2"/>
        <v>0.73958333333333282</v>
      </c>
      <c r="B72" s="3">
        <f t="shared" si="2"/>
        <v>0.73958333333333282</v>
      </c>
    </row>
    <row r="73" spans="1:2">
      <c r="A73" s="2">
        <f t="shared" si="2"/>
        <v>0.74999999999999944</v>
      </c>
      <c r="B73" s="3">
        <f t="shared" si="2"/>
        <v>0.74999999999999944</v>
      </c>
    </row>
    <row r="74" spans="1:2">
      <c r="A74" s="2">
        <f t="shared" si="2"/>
        <v>0.76041666666666607</v>
      </c>
      <c r="B74" s="3">
        <f t="shared" si="2"/>
        <v>0.76041666666666607</v>
      </c>
    </row>
    <row r="75" spans="1:2">
      <c r="A75" s="2">
        <f t="shared" si="2"/>
        <v>0.7708333333333327</v>
      </c>
      <c r="B75" s="3">
        <f t="shared" si="2"/>
        <v>0.7708333333333327</v>
      </c>
    </row>
    <row r="76" spans="1:2">
      <c r="A76" s="2">
        <f t="shared" si="2"/>
        <v>0.78124999999999933</v>
      </c>
      <c r="B76" s="3">
        <f t="shared" si="2"/>
        <v>0.78124999999999933</v>
      </c>
    </row>
    <row r="77" spans="1:2">
      <c r="A77" s="2">
        <f t="shared" si="2"/>
        <v>0.79166666666666596</v>
      </c>
      <c r="B77" s="3">
        <f t="shared" si="2"/>
        <v>0.79166666666666596</v>
      </c>
    </row>
    <row r="78" spans="1:2">
      <c r="A78" s="2">
        <f t="shared" si="2"/>
        <v>0.80208333333333259</v>
      </c>
      <c r="B78" s="3">
        <f t="shared" si="2"/>
        <v>0.80208333333333259</v>
      </c>
    </row>
    <row r="79" spans="1:2">
      <c r="A79" s="2">
        <f t="shared" si="2"/>
        <v>0.81249999999999922</v>
      </c>
      <c r="B79" s="3">
        <f t="shared" si="2"/>
        <v>0.81249999999999922</v>
      </c>
    </row>
    <row r="80" spans="1:2">
      <c r="A80" s="2">
        <f t="shared" si="2"/>
        <v>0.82291666666666585</v>
      </c>
      <c r="B80" s="3">
        <f t="shared" si="2"/>
        <v>0.82291666666666585</v>
      </c>
    </row>
    <row r="81" spans="1:2">
      <c r="A81" s="2">
        <f t="shared" si="2"/>
        <v>0.83333333333333248</v>
      </c>
      <c r="B81" s="3">
        <f t="shared" si="2"/>
        <v>0.83333333333333248</v>
      </c>
    </row>
    <row r="82" spans="1:2">
      <c r="A82" s="2">
        <f t="shared" si="2"/>
        <v>0.84374999999999911</v>
      </c>
      <c r="B82" s="3">
        <f t="shared" si="2"/>
        <v>0.84374999999999911</v>
      </c>
    </row>
    <row r="83" spans="1:2">
      <c r="A83" s="2">
        <f t="shared" si="2"/>
        <v>0.85416666666666574</v>
      </c>
      <c r="B83" s="3">
        <f t="shared" si="2"/>
        <v>0.85416666666666574</v>
      </c>
    </row>
    <row r="84" spans="1:2">
      <c r="A84" s="2">
        <f t="shared" si="2"/>
        <v>0.86458333333333237</v>
      </c>
      <c r="B84" s="3">
        <f t="shared" si="2"/>
        <v>0.86458333333333237</v>
      </c>
    </row>
    <row r="85" spans="1:2">
      <c r="A85" s="2">
        <f t="shared" si="2"/>
        <v>0.874999999999999</v>
      </c>
      <c r="B85" s="3">
        <f t="shared" si="2"/>
        <v>0.874999999999999</v>
      </c>
    </row>
    <row r="86" spans="1:2">
      <c r="A86" s="2">
        <f t="shared" si="2"/>
        <v>0.88541666666666563</v>
      </c>
      <c r="B86" s="3">
        <f t="shared" si="2"/>
        <v>0.88541666666666563</v>
      </c>
    </row>
    <row r="87" spans="1:2">
      <c r="A87" s="2">
        <f t="shared" si="2"/>
        <v>0.89583333333333226</v>
      </c>
      <c r="B87" s="3">
        <f t="shared" si="2"/>
        <v>0.89583333333333226</v>
      </c>
    </row>
    <row r="88" spans="1:2">
      <c r="A88" s="2">
        <f t="shared" si="2"/>
        <v>0.90624999999999889</v>
      </c>
      <c r="B88" s="3">
        <f t="shared" si="2"/>
        <v>0.90624999999999889</v>
      </c>
    </row>
    <row r="89" spans="1:2">
      <c r="A89" s="2">
        <f t="shared" si="2"/>
        <v>0.91666666666666552</v>
      </c>
      <c r="B89" s="3">
        <f t="shared" si="2"/>
        <v>0.91666666666666552</v>
      </c>
    </row>
    <row r="90" spans="1:2">
      <c r="A90" s="2">
        <f t="shared" si="2"/>
        <v>0.92708333333333215</v>
      </c>
      <c r="B90" s="3">
        <f t="shared" si="2"/>
        <v>0.92708333333333215</v>
      </c>
    </row>
    <row r="91" spans="1:2">
      <c r="A91" s="2">
        <f t="shared" si="2"/>
        <v>0.93749999999999878</v>
      </c>
      <c r="B91" s="3">
        <f t="shared" si="2"/>
        <v>0.93749999999999878</v>
      </c>
    </row>
    <row r="92" spans="1:2">
      <c r="A92" s="2">
        <f t="shared" si="2"/>
        <v>0.94791666666666541</v>
      </c>
      <c r="B92" s="3">
        <f t="shared" si="2"/>
        <v>0.94791666666666541</v>
      </c>
    </row>
    <row r="93" spans="1:2">
      <c r="A93" s="2">
        <f t="shared" si="2"/>
        <v>0.95833333333333204</v>
      </c>
      <c r="B93" s="3">
        <f t="shared" si="2"/>
        <v>0.95833333333333204</v>
      </c>
    </row>
    <row r="94" spans="1:2">
      <c r="A94" s="2">
        <f t="shared" si="2"/>
        <v>0.96874999999999867</v>
      </c>
      <c r="B94" s="3">
        <f t="shared" si="2"/>
        <v>0.96874999999999867</v>
      </c>
    </row>
    <row r="95" spans="1:2">
      <c r="A95" s="2">
        <f t="shared" si="2"/>
        <v>0.9791666666666653</v>
      </c>
      <c r="B95" s="3">
        <f t="shared" si="2"/>
        <v>0.9791666666666653</v>
      </c>
    </row>
    <row r="96" spans="1:2">
      <c r="A96" s="2">
        <f t="shared" si="2"/>
        <v>0.98958333333333193</v>
      </c>
      <c r="B96" s="3">
        <f t="shared" si="2"/>
        <v>0.98958333333333193</v>
      </c>
    </row>
    <row r="97" spans="1:2">
      <c r="A97" s="2" t="str">
        <f ca="1">IF(Settings!A6=0,"",Settings!A6)</f>
        <v>SICK</v>
      </c>
      <c r="B97" s="2" t="str">
        <f>A97</f>
        <v>SICK</v>
      </c>
    </row>
    <row r="98" spans="1:2">
      <c r="A98" s="2" t="str">
        <f ca="1">IF(Settings!A7=0,"",Settings!A7)</f>
        <v>PH</v>
      </c>
      <c r="B98" s="2" t="str">
        <f t="shared" ref="B98:B106" si="3">A98</f>
        <v>PH</v>
      </c>
    </row>
    <row r="99" spans="1:2">
      <c r="A99" s="2" t="str">
        <f ca="1">IF(Settings!A8=0,"",Settings!A8)</f>
        <v>H</v>
      </c>
      <c r="B99" s="2" t="str">
        <f t="shared" si="3"/>
        <v>H</v>
      </c>
    </row>
    <row r="100" spans="1:2">
      <c r="A100" s="2" t="str">
        <f ca="1">IF(Settings!A9=0,"",Settings!A9)</f>
        <v>OFF</v>
      </c>
      <c r="B100" s="2" t="str">
        <f t="shared" si="3"/>
        <v>OFF</v>
      </c>
    </row>
    <row r="101" spans="1:2">
      <c r="A101" s="2" t="str">
        <f ca="1">IF(Settings!A10=0,"",Settings!A10)</f>
        <v>L</v>
      </c>
      <c r="B101" s="2" t="str">
        <f t="shared" si="3"/>
        <v>L</v>
      </c>
    </row>
    <row r="102" spans="1:2">
      <c r="A102" s="2" t="str">
        <f ca="1">IF(Settings!A11=0,"",Settings!A11)</f>
        <v>OP 6</v>
      </c>
      <c r="B102" s="2" t="str">
        <f t="shared" si="3"/>
        <v>OP 6</v>
      </c>
    </row>
    <row r="103" spans="1:2">
      <c r="A103" s="2" t="str">
        <f ca="1">IF(Settings!A12=0,"",Settings!A12)</f>
        <v>OP 7</v>
      </c>
      <c r="B103" s="2" t="str">
        <f t="shared" si="3"/>
        <v>OP 7</v>
      </c>
    </row>
    <row r="104" spans="1:2">
      <c r="A104" s="2" t="str">
        <f ca="1">IF(Settings!A13=0,"",Settings!A13)</f>
        <v>OP 8</v>
      </c>
      <c r="B104" s="2" t="str">
        <f t="shared" si="3"/>
        <v>OP 8</v>
      </c>
    </row>
    <row r="105" spans="1:2">
      <c r="A105" s="2" t="str">
        <f ca="1">IF(Settings!A14=0,"",Settings!A14)</f>
        <v>OP 9</v>
      </c>
      <c r="B105" s="2" t="str">
        <f t="shared" si="3"/>
        <v>OP 9</v>
      </c>
    </row>
    <row r="106" spans="1:2">
      <c r="A106" s="2" t="str">
        <f ca="1">IF(Settings!A15=0,"",Settings!A15)</f>
        <v>OP 10</v>
      </c>
      <c r="B106" s="2" t="str">
        <f t="shared" si="3"/>
        <v>OP 10</v>
      </c>
    </row>
  </sheetData>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L64"/>
  <sheetViews>
    <sheetView showGridLines="0" tabSelected="1" topLeftCell="A10" workbookViewId="0"/>
  </sheetViews>
  <sheetFormatPr defaultRowHeight="15"/>
  <cols>
    <col min="1" max="12" width="9.140625" style="36"/>
    <col min="13" max="13" width="1.42578125" style="36" customWidth="1"/>
    <col min="14" max="16384" width="9.140625" style="36"/>
  </cols>
  <sheetData>
    <row r="1" spans="1:12" s="174" customFormat="1" ht="35.1" customHeight="1">
      <c r="A1" s="186" t="s">
        <v>135</v>
      </c>
    </row>
    <row r="3" spans="1:12" ht="18.75">
      <c r="A3" s="187" t="s">
        <v>136</v>
      </c>
      <c r="B3" s="188"/>
      <c r="C3" s="188"/>
      <c r="D3" s="188"/>
      <c r="E3" s="188"/>
      <c r="F3" s="188"/>
      <c r="G3" s="188"/>
      <c r="H3" s="188"/>
      <c r="I3" s="188"/>
      <c r="J3" s="188"/>
      <c r="K3" s="188"/>
      <c r="L3" s="188"/>
    </row>
    <row r="4" spans="1:12" ht="34.5" customHeight="1">
      <c r="A4" s="262" t="s">
        <v>138</v>
      </c>
      <c r="B4" s="262"/>
      <c r="C4" s="262"/>
      <c r="D4" s="262"/>
      <c r="E4" s="262"/>
      <c r="F4" s="262"/>
      <c r="G4" s="262"/>
      <c r="H4" s="262"/>
      <c r="I4" s="262"/>
      <c r="J4" s="262"/>
      <c r="K4" s="262"/>
      <c r="L4" s="262"/>
    </row>
    <row r="5" spans="1:12">
      <c r="A5" s="189"/>
      <c r="B5" s="189"/>
      <c r="C5" s="189"/>
      <c r="D5" s="189"/>
      <c r="E5" s="189"/>
      <c r="F5" s="189"/>
      <c r="G5" s="189"/>
      <c r="H5" s="189"/>
      <c r="I5" s="189"/>
      <c r="J5" s="189"/>
      <c r="K5" s="189"/>
      <c r="L5" s="189"/>
    </row>
    <row r="6" spans="1:12" ht="18.75">
      <c r="A6" s="187" t="s">
        <v>157</v>
      </c>
      <c r="B6" s="188"/>
      <c r="C6" s="188"/>
      <c r="D6" s="188"/>
      <c r="E6" s="188"/>
      <c r="F6" s="188"/>
      <c r="G6" s="188"/>
      <c r="H6" s="188"/>
      <c r="I6" s="188"/>
      <c r="J6" s="188"/>
      <c r="K6" s="188"/>
      <c r="L6" s="188"/>
    </row>
    <row r="7" spans="1:12">
      <c r="A7" s="189"/>
      <c r="B7" s="189"/>
      <c r="C7" s="189"/>
      <c r="D7" s="189"/>
      <c r="E7" s="189"/>
      <c r="F7" s="189"/>
      <c r="G7" s="189"/>
      <c r="H7" s="189"/>
      <c r="I7" s="189"/>
      <c r="J7" s="189"/>
      <c r="K7" s="189"/>
      <c r="L7" s="189"/>
    </row>
    <row r="8" spans="1:12" s="191" customFormat="1" ht="17.25">
      <c r="A8" s="190" t="s">
        <v>158</v>
      </c>
      <c r="B8" s="190"/>
    </row>
    <row r="9" spans="1:12" ht="74.25" customHeight="1">
      <c r="A9" s="262" t="s">
        <v>159</v>
      </c>
      <c r="B9" s="262"/>
      <c r="C9" s="262"/>
      <c r="D9" s="262"/>
      <c r="E9" s="262"/>
      <c r="F9" s="262"/>
      <c r="G9" s="262"/>
      <c r="H9" s="262"/>
      <c r="I9" s="262"/>
      <c r="J9" s="262"/>
      <c r="K9" s="262"/>
      <c r="L9" s="262"/>
    </row>
    <row r="10" spans="1:12">
      <c r="A10" s="189"/>
      <c r="B10" s="189"/>
      <c r="C10" s="189"/>
      <c r="D10" s="189"/>
      <c r="E10" s="189"/>
      <c r="F10" s="189"/>
      <c r="G10" s="189"/>
      <c r="H10" s="189"/>
      <c r="I10" s="189"/>
      <c r="J10" s="189"/>
      <c r="K10" s="189"/>
      <c r="L10" s="189"/>
    </row>
    <row r="11" spans="1:12" ht="19.5" customHeight="1">
      <c r="A11" s="264" t="s">
        <v>160</v>
      </c>
      <c r="B11" s="262"/>
      <c r="C11" s="262"/>
      <c r="D11" s="262"/>
      <c r="E11" s="262"/>
      <c r="F11" s="262"/>
      <c r="G11" s="262"/>
      <c r="H11" s="262"/>
      <c r="I11" s="262"/>
      <c r="J11" s="262"/>
      <c r="K11" s="262"/>
      <c r="L11" s="262"/>
    </row>
    <row r="12" spans="1:12" ht="19.5" customHeight="1">
      <c r="A12" s="265" t="s">
        <v>161</v>
      </c>
      <c r="B12" s="265"/>
      <c r="C12" s="265"/>
      <c r="D12" s="265"/>
      <c r="E12" s="260" t="s">
        <v>162</v>
      </c>
      <c r="F12" s="266"/>
      <c r="G12" s="266"/>
      <c r="H12" s="266"/>
      <c r="I12" s="266"/>
      <c r="J12" s="266"/>
      <c r="K12" s="266"/>
      <c r="L12" s="266"/>
    </row>
    <row r="13" spans="1:12" ht="19.5" customHeight="1">
      <c r="A13" s="265" t="s">
        <v>163</v>
      </c>
      <c r="B13" s="265"/>
      <c r="C13" s="265"/>
      <c r="D13" s="265"/>
      <c r="E13" s="260" t="s">
        <v>164</v>
      </c>
      <c r="F13" s="260"/>
      <c r="G13" s="260"/>
      <c r="H13" s="260"/>
      <c r="I13" s="260"/>
      <c r="J13" s="260"/>
      <c r="K13" s="260"/>
      <c r="L13" s="260"/>
    </row>
    <row r="14" spans="1:12" ht="9" customHeight="1">
      <c r="A14" s="192"/>
      <c r="B14" s="192"/>
      <c r="C14" s="192"/>
      <c r="D14" s="192"/>
      <c r="E14" s="193"/>
      <c r="F14" s="193"/>
      <c r="G14" s="193"/>
      <c r="H14" s="193"/>
      <c r="I14" s="193"/>
      <c r="J14" s="193"/>
      <c r="K14" s="193"/>
      <c r="L14" s="193"/>
    </row>
    <row r="15" spans="1:12" ht="36" customHeight="1">
      <c r="A15" s="264" t="s">
        <v>165</v>
      </c>
      <c r="B15" s="262"/>
      <c r="C15" s="262"/>
      <c r="D15" s="262"/>
      <c r="E15" s="262"/>
      <c r="F15" s="262"/>
      <c r="G15" s="262"/>
      <c r="H15" s="262"/>
      <c r="I15" s="262"/>
      <c r="J15" s="262"/>
      <c r="K15" s="262"/>
      <c r="L15" s="262"/>
    </row>
    <row r="16" spans="1:12" ht="19.5" customHeight="1">
      <c r="A16" s="265" t="s">
        <v>149</v>
      </c>
      <c r="B16" s="265"/>
      <c r="C16" s="265"/>
      <c r="D16" s="265"/>
      <c r="E16" s="259" t="s">
        <v>166</v>
      </c>
      <c r="F16" s="260"/>
      <c r="G16" s="260"/>
      <c r="H16" s="260"/>
      <c r="I16" s="260"/>
      <c r="J16" s="260"/>
      <c r="K16" s="260"/>
      <c r="L16" s="260"/>
    </row>
    <row r="17" spans="1:12" ht="19.5" customHeight="1">
      <c r="A17" s="194"/>
      <c r="B17" s="194"/>
      <c r="C17" s="194"/>
      <c r="D17" s="194"/>
      <c r="E17" s="195"/>
      <c r="F17" s="193"/>
      <c r="G17" s="193"/>
      <c r="H17" s="193"/>
      <c r="I17" s="193"/>
      <c r="J17" s="193"/>
      <c r="K17" s="193"/>
      <c r="L17" s="193"/>
    </row>
    <row r="18" spans="1:12" s="191" customFormat="1" ht="17.25">
      <c r="A18" s="190" t="s">
        <v>167</v>
      </c>
      <c r="B18" s="190"/>
    </row>
    <row r="19" spans="1:12" ht="74.25" customHeight="1">
      <c r="A19" s="262" t="s">
        <v>159</v>
      </c>
      <c r="B19" s="262"/>
      <c r="C19" s="262"/>
      <c r="D19" s="262"/>
      <c r="E19" s="262"/>
      <c r="F19" s="262"/>
      <c r="G19" s="262"/>
      <c r="H19" s="262"/>
      <c r="I19" s="262"/>
      <c r="J19" s="262"/>
      <c r="K19" s="262"/>
      <c r="L19" s="262"/>
    </row>
    <row r="20" spans="1:12">
      <c r="A20" s="189"/>
      <c r="B20" s="189"/>
      <c r="C20" s="189"/>
      <c r="D20" s="189"/>
      <c r="E20" s="189"/>
      <c r="F20" s="189"/>
      <c r="G20" s="189"/>
      <c r="H20" s="189"/>
      <c r="I20" s="189"/>
      <c r="J20" s="189"/>
      <c r="K20" s="189"/>
      <c r="L20" s="189"/>
    </row>
    <row r="21" spans="1:12" ht="104.25" customHeight="1">
      <c r="A21" s="196"/>
      <c r="B21" s="196"/>
      <c r="C21" s="196"/>
      <c r="D21" s="196"/>
      <c r="E21" s="196"/>
      <c r="F21" s="196"/>
      <c r="G21" s="196"/>
      <c r="H21" s="196"/>
      <c r="I21" s="196"/>
      <c r="J21" s="196"/>
      <c r="K21" s="196"/>
      <c r="L21" s="196"/>
    </row>
    <row r="22" spans="1:12">
      <c r="A22" s="189"/>
      <c r="B22" s="189"/>
      <c r="C22" s="189"/>
      <c r="D22" s="189"/>
      <c r="E22" s="189"/>
      <c r="F22" s="189"/>
      <c r="G22" s="189"/>
      <c r="H22" s="189"/>
      <c r="I22" s="189"/>
      <c r="J22" s="189"/>
      <c r="K22" s="189"/>
      <c r="L22" s="189"/>
    </row>
    <row r="23" spans="1:12" ht="127.5" customHeight="1">
      <c r="A23" s="261" t="s">
        <v>168</v>
      </c>
      <c r="B23" s="262"/>
      <c r="C23" s="262"/>
      <c r="D23" s="262"/>
      <c r="E23" s="262"/>
      <c r="F23" s="262"/>
      <c r="G23" s="262"/>
      <c r="H23" s="262"/>
      <c r="I23" s="262"/>
      <c r="J23" s="262"/>
      <c r="K23" s="262"/>
      <c r="L23" s="262"/>
    </row>
    <row r="24" spans="1:12">
      <c r="A24" s="189"/>
      <c r="B24" s="189"/>
      <c r="C24" s="189"/>
      <c r="D24" s="189"/>
      <c r="E24" s="189"/>
      <c r="F24" s="189"/>
      <c r="G24" s="189"/>
      <c r="H24" s="189"/>
      <c r="I24" s="189"/>
      <c r="J24" s="189"/>
      <c r="K24" s="189"/>
      <c r="L24" s="189"/>
    </row>
    <row r="25" spans="1:12" ht="56.25" customHeight="1">
      <c r="A25" s="263" t="s">
        <v>169</v>
      </c>
      <c r="B25" s="262"/>
      <c r="C25" s="262"/>
      <c r="D25" s="262"/>
      <c r="E25" s="262"/>
      <c r="F25" s="262"/>
      <c r="G25" s="262"/>
      <c r="H25" s="262"/>
      <c r="I25" s="262"/>
      <c r="J25" s="262"/>
      <c r="K25" s="262"/>
      <c r="L25" s="262"/>
    </row>
    <row r="26" spans="1:12">
      <c r="A26" s="189"/>
      <c r="B26" s="189"/>
      <c r="C26" s="189"/>
      <c r="D26" s="189"/>
      <c r="E26" s="189"/>
      <c r="F26" s="189"/>
      <c r="G26" s="189"/>
      <c r="H26" s="189"/>
      <c r="I26" s="189"/>
      <c r="J26" s="189"/>
      <c r="K26" s="189"/>
      <c r="L26" s="189"/>
    </row>
    <row r="27" spans="1:12" ht="56.25" customHeight="1">
      <c r="A27" s="263" t="s">
        <v>170</v>
      </c>
      <c r="B27" s="262"/>
      <c r="C27" s="262"/>
      <c r="D27" s="262"/>
      <c r="E27" s="262"/>
      <c r="F27" s="262"/>
      <c r="G27" s="262"/>
      <c r="H27" s="262"/>
      <c r="I27" s="262"/>
      <c r="J27" s="262"/>
      <c r="K27" s="262"/>
      <c r="L27" s="262"/>
    </row>
    <row r="28" spans="1:12">
      <c r="A28" s="189"/>
      <c r="B28" s="189"/>
      <c r="C28" s="189"/>
      <c r="D28" s="189"/>
      <c r="E28" s="189"/>
      <c r="F28" s="189"/>
      <c r="G28" s="189"/>
      <c r="H28" s="189"/>
      <c r="I28" s="189"/>
      <c r="J28" s="189"/>
      <c r="K28" s="189"/>
      <c r="L28" s="189"/>
    </row>
    <row r="29" spans="1:12" ht="18.75">
      <c r="A29" s="187" t="s">
        <v>146</v>
      </c>
      <c r="B29" s="188"/>
      <c r="C29" s="188"/>
      <c r="D29" s="188"/>
      <c r="E29" s="188"/>
      <c r="F29" s="188"/>
      <c r="G29" s="188"/>
      <c r="H29" s="188"/>
      <c r="I29" s="188"/>
      <c r="J29" s="188"/>
      <c r="K29" s="188"/>
      <c r="L29" s="188"/>
    </row>
    <row r="30" spans="1:12">
      <c r="A30" s="189"/>
      <c r="B30" s="189"/>
      <c r="C30" s="189"/>
      <c r="D30" s="189"/>
      <c r="E30" s="189"/>
      <c r="F30" s="189"/>
      <c r="G30" s="189"/>
      <c r="H30" s="189"/>
      <c r="I30" s="189"/>
      <c r="J30" s="189"/>
      <c r="K30" s="189"/>
      <c r="L30" s="189"/>
    </row>
    <row r="31" spans="1:12" s="191" customFormat="1" ht="17.25">
      <c r="A31" s="190" t="s">
        <v>139</v>
      </c>
      <c r="B31" s="190"/>
    </row>
    <row r="32" spans="1:12" ht="92.25" customHeight="1">
      <c r="A32" s="262" t="s">
        <v>140</v>
      </c>
      <c r="B32" s="262"/>
      <c r="C32" s="262"/>
      <c r="D32" s="262"/>
      <c r="E32" s="262"/>
      <c r="F32" s="262"/>
      <c r="G32" s="262"/>
      <c r="H32" s="262"/>
      <c r="I32" s="262"/>
      <c r="J32" s="262"/>
      <c r="K32" s="262"/>
      <c r="L32" s="262"/>
    </row>
    <row r="33" spans="1:12">
      <c r="A33" s="189"/>
      <c r="B33" s="189"/>
      <c r="C33" s="189"/>
      <c r="D33" s="189"/>
      <c r="E33" s="189"/>
      <c r="F33" s="189"/>
      <c r="G33" s="189"/>
      <c r="H33" s="189"/>
      <c r="I33" s="189"/>
      <c r="J33" s="189"/>
      <c r="K33" s="189"/>
      <c r="L33" s="189"/>
    </row>
    <row r="34" spans="1:12" s="191" customFormat="1" ht="17.25">
      <c r="A34" s="190" t="s">
        <v>141</v>
      </c>
      <c r="B34" s="190"/>
    </row>
    <row r="35" spans="1:12" ht="92.25" customHeight="1">
      <c r="A35" s="262" t="s">
        <v>147</v>
      </c>
      <c r="B35" s="262"/>
      <c r="C35" s="262"/>
      <c r="D35" s="262"/>
      <c r="E35" s="262"/>
      <c r="F35" s="262"/>
      <c r="G35" s="262"/>
      <c r="H35" s="262"/>
      <c r="I35" s="262"/>
      <c r="J35" s="262"/>
      <c r="K35" s="262"/>
      <c r="L35" s="262"/>
    </row>
    <row r="36" spans="1:12">
      <c r="A36" s="189"/>
      <c r="B36" s="189"/>
      <c r="C36" s="189"/>
      <c r="D36" s="189"/>
      <c r="E36" s="189"/>
      <c r="F36" s="189"/>
      <c r="G36" s="189"/>
      <c r="H36" s="189"/>
      <c r="I36" s="189"/>
      <c r="J36" s="189"/>
      <c r="K36" s="189"/>
      <c r="L36" s="189"/>
    </row>
    <row r="37" spans="1:12" s="191" customFormat="1" ht="17.25">
      <c r="A37" s="190" t="s">
        <v>142</v>
      </c>
      <c r="B37" s="190"/>
    </row>
    <row r="38" spans="1:12" ht="54.75" customHeight="1">
      <c r="A38" s="262" t="s">
        <v>143</v>
      </c>
      <c r="B38" s="262"/>
      <c r="C38" s="262"/>
      <c r="D38" s="262"/>
      <c r="E38" s="262"/>
      <c r="F38" s="262"/>
      <c r="G38" s="262"/>
      <c r="H38" s="262"/>
      <c r="I38" s="262"/>
      <c r="J38" s="262"/>
      <c r="K38" s="262"/>
      <c r="L38" s="262"/>
    </row>
    <row r="39" spans="1:12">
      <c r="A39" s="189"/>
      <c r="B39" s="189"/>
      <c r="C39" s="189"/>
      <c r="D39" s="189"/>
      <c r="E39" s="189"/>
      <c r="F39" s="189"/>
      <c r="G39" s="189"/>
      <c r="H39" s="189"/>
      <c r="I39" s="189"/>
      <c r="J39" s="189"/>
      <c r="K39" s="189"/>
      <c r="L39" s="189"/>
    </row>
    <row r="40" spans="1:12" ht="36" customHeight="1">
      <c r="A40" s="267" t="s">
        <v>144</v>
      </c>
      <c r="B40" s="268"/>
      <c r="C40" s="268"/>
      <c r="D40" s="268"/>
      <c r="E40" s="268"/>
      <c r="F40" s="268"/>
      <c r="G40" s="268"/>
      <c r="H40" s="268"/>
      <c r="I40" s="268"/>
      <c r="J40" s="268"/>
      <c r="K40" s="268"/>
      <c r="L40" s="268"/>
    </row>
    <row r="41" spans="1:12">
      <c r="A41" s="189"/>
      <c r="B41" s="189"/>
      <c r="C41" s="189"/>
      <c r="D41" s="189"/>
      <c r="E41" s="189"/>
      <c r="F41" s="189"/>
      <c r="G41" s="189"/>
      <c r="H41" s="189"/>
      <c r="I41" s="189"/>
      <c r="J41" s="189"/>
      <c r="K41" s="189"/>
      <c r="L41" s="189"/>
    </row>
    <row r="42" spans="1:12" ht="36.75" customHeight="1">
      <c r="A42" s="267" t="s">
        <v>145</v>
      </c>
      <c r="B42" s="268"/>
      <c r="C42" s="268"/>
      <c r="D42" s="268"/>
      <c r="E42" s="268"/>
      <c r="F42" s="268"/>
      <c r="G42" s="268"/>
      <c r="H42" s="268"/>
      <c r="I42" s="268"/>
      <c r="J42" s="268"/>
      <c r="K42" s="268"/>
      <c r="L42" s="268"/>
    </row>
    <row r="43" spans="1:12">
      <c r="A43" s="189"/>
      <c r="B43" s="189"/>
      <c r="C43" s="189"/>
      <c r="D43" s="189"/>
      <c r="E43" s="189"/>
      <c r="F43" s="189"/>
      <c r="G43" s="189"/>
      <c r="H43" s="189"/>
      <c r="I43" s="189"/>
      <c r="J43" s="189"/>
      <c r="K43" s="189"/>
      <c r="L43" s="189"/>
    </row>
    <row r="44" spans="1:12" ht="18.75">
      <c r="A44" s="187" t="s">
        <v>171</v>
      </c>
      <c r="B44" s="188"/>
      <c r="C44" s="188"/>
      <c r="D44" s="188"/>
      <c r="E44" s="188"/>
      <c r="F44" s="188"/>
      <c r="G44" s="188"/>
      <c r="H44" s="188"/>
      <c r="I44" s="188"/>
      <c r="J44" s="188"/>
      <c r="K44" s="188"/>
      <c r="L44" s="188"/>
    </row>
    <row r="45" spans="1:12">
      <c r="A45" s="189"/>
      <c r="B45" s="189"/>
      <c r="C45" s="189"/>
      <c r="D45" s="189"/>
      <c r="E45" s="189"/>
      <c r="F45" s="189"/>
      <c r="G45" s="189"/>
      <c r="H45" s="189"/>
      <c r="I45" s="189"/>
      <c r="J45" s="189"/>
      <c r="K45" s="189"/>
      <c r="L45" s="189"/>
    </row>
    <row r="46" spans="1:12" ht="72" customHeight="1">
      <c r="A46" s="262" t="s">
        <v>172</v>
      </c>
      <c r="B46" s="262"/>
      <c r="C46" s="262"/>
      <c r="D46" s="262"/>
      <c r="E46" s="262"/>
      <c r="F46" s="262"/>
      <c r="G46" s="262"/>
      <c r="H46" s="262"/>
      <c r="I46" s="262"/>
      <c r="J46" s="262"/>
      <c r="K46" s="262"/>
      <c r="L46" s="262"/>
    </row>
    <row r="47" spans="1:12">
      <c r="A47" s="189"/>
      <c r="B47" s="189"/>
      <c r="C47" s="189"/>
      <c r="D47" s="189"/>
      <c r="E47" s="189"/>
      <c r="F47" s="189"/>
      <c r="G47" s="189"/>
      <c r="H47" s="189"/>
      <c r="I47" s="189"/>
      <c r="J47" s="189"/>
      <c r="K47" s="189"/>
      <c r="L47" s="189"/>
    </row>
    <row r="48" spans="1:12" ht="282.75" customHeight="1">
      <c r="A48" s="196"/>
      <c r="B48" s="196"/>
      <c r="C48" s="196"/>
      <c r="D48" s="196"/>
      <c r="E48" s="196"/>
      <c r="F48" s="196"/>
      <c r="G48" s="196"/>
      <c r="H48" s="196"/>
      <c r="I48" s="196"/>
      <c r="J48" s="196"/>
      <c r="K48" s="196"/>
      <c r="L48" s="196"/>
    </row>
    <row r="49" spans="1:12">
      <c r="A49" s="189"/>
      <c r="B49" s="189"/>
      <c r="C49" s="189"/>
      <c r="D49" s="189"/>
      <c r="E49" s="189"/>
      <c r="F49" s="189"/>
      <c r="G49" s="189"/>
      <c r="H49" s="189"/>
      <c r="I49" s="189"/>
      <c r="J49" s="189"/>
      <c r="K49" s="189"/>
      <c r="L49" s="189"/>
    </row>
    <row r="50" spans="1:12" ht="18.75">
      <c r="A50" s="187" t="s">
        <v>173</v>
      </c>
      <c r="B50" s="188"/>
      <c r="C50" s="188"/>
      <c r="D50" s="188"/>
      <c r="E50" s="188"/>
      <c r="F50" s="188"/>
      <c r="G50" s="188"/>
      <c r="H50" s="188"/>
      <c r="I50" s="188"/>
      <c r="J50" s="188"/>
      <c r="K50" s="188"/>
      <c r="L50" s="188"/>
    </row>
    <row r="51" spans="1:12">
      <c r="A51" s="189"/>
      <c r="B51" s="189"/>
      <c r="C51" s="189"/>
      <c r="D51" s="189"/>
      <c r="E51" s="189"/>
      <c r="F51" s="189"/>
      <c r="G51" s="189"/>
      <c r="H51" s="189"/>
      <c r="I51" s="189"/>
      <c r="J51" s="189"/>
      <c r="K51" s="189"/>
      <c r="L51" s="189"/>
    </row>
    <row r="52" spans="1:12" ht="56.25" customHeight="1">
      <c r="A52" s="262" t="s">
        <v>174</v>
      </c>
      <c r="B52" s="262"/>
      <c r="C52" s="262"/>
      <c r="D52" s="262"/>
      <c r="E52" s="262"/>
      <c r="F52" s="262"/>
      <c r="G52" s="262"/>
      <c r="H52" s="262"/>
      <c r="I52" s="262"/>
      <c r="J52" s="262"/>
      <c r="K52" s="262"/>
      <c r="L52" s="262"/>
    </row>
    <row r="53" spans="1:12">
      <c r="A53" s="189"/>
      <c r="B53" s="189"/>
      <c r="C53" s="189"/>
      <c r="D53" s="189"/>
      <c r="E53" s="189"/>
      <c r="F53" s="189"/>
      <c r="G53" s="189"/>
      <c r="H53" s="189"/>
      <c r="I53" s="189"/>
      <c r="J53" s="189"/>
      <c r="K53" s="189"/>
      <c r="L53" s="189"/>
    </row>
    <row r="54" spans="1:12" ht="201" customHeight="1">
      <c r="A54" s="189"/>
      <c r="B54" s="189"/>
      <c r="C54" s="189"/>
      <c r="D54" s="189"/>
      <c r="E54" s="189"/>
      <c r="F54" s="189"/>
      <c r="G54" s="189"/>
      <c r="H54" s="189"/>
      <c r="I54" s="189"/>
      <c r="J54" s="189"/>
      <c r="K54" s="189"/>
      <c r="L54" s="189"/>
    </row>
    <row r="55" spans="1:12">
      <c r="A55" s="189"/>
      <c r="B55" s="189"/>
      <c r="C55" s="189"/>
      <c r="D55" s="189"/>
      <c r="E55" s="189"/>
      <c r="F55" s="189"/>
      <c r="G55" s="189"/>
      <c r="H55" s="189"/>
      <c r="I55" s="189"/>
      <c r="J55" s="189"/>
      <c r="K55" s="189"/>
      <c r="L55" s="189"/>
    </row>
    <row r="56" spans="1:12">
      <c r="A56" s="189"/>
      <c r="B56" s="189"/>
      <c r="C56" s="189"/>
      <c r="D56" s="189"/>
      <c r="E56" s="189"/>
      <c r="F56" s="189"/>
      <c r="G56" s="189"/>
      <c r="H56" s="189"/>
      <c r="I56" s="189"/>
      <c r="J56" s="189"/>
      <c r="K56" s="189"/>
      <c r="L56" s="189"/>
    </row>
    <row r="57" spans="1:12">
      <c r="A57" s="189"/>
      <c r="B57" s="189"/>
      <c r="C57" s="189"/>
      <c r="D57" s="189"/>
      <c r="E57" s="189"/>
      <c r="F57" s="189"/>
      <c r="G57" s="189"/>
      <c r="H57" s="189"/>
      <c r="I57" s="189"/>
      <c r="J57" s="189"/>
      <c r="K57" s="189"/>
      <c r="L57" s="189"/>
    </row>
    <row r="58" spans="1:12">
      <c r="A58" s="189"/>
      <c r="B58" s="189"/>
      <c r="C58" s="189"/>
      <c r="D58" s="189"/>
      <c r="E58" s="189"/>
      <c r="F58" s="189"/>
      <c r="G58" s="189"/>
      <c r="H58" s="189"/>
      <c r="I58" s="189"/>
      <c r="J58" s="189"/>
      <c r="K58" s="189"/>
      <c r="L58" s="189"/>
    </row>
    <row r="59" spans="1:12">
      <c r="A59" s="189"/>
      <c r="B59" s="189"/>
      <c r="C59" s="189"/>
      <c r="D59" s="189"/>
      <c r="E59" s="189"/>
      <c r="F59" s="189"/>
      <c r="G59" s="189"/>
      <c r="H59" s="189"/>
      <c r="I59" s="189"/>
      <c r="J59" s="189"/>
      <c r="K59" s="189"/>
      <c r="L59" s="189"/>
    </row>
    <row r="60" spans="1:12">
      <c r="A60" s="189"/>
      <c r="B60" s="189"/>
      <c r="C60" s="189"/>
      <c r="D60" s="189"/>
      <c r="E60" s="189"/>
      <c r="F60" s="189"/>
      <c r="G60" s="189"/>
      <c r="H60" s="189"/>
      <c r="I60" s="189"/>
      <c r="J60" s="189"/>
      <c r="K60" s="189"/>
      <c r="L60" s="189"/>
    </row>
    <row r="61" spans="1:12">
      <c r="A61" s="189"/>
      <c r="B61" s="189"/>
      <c r="C61" s="189"/>
      <c r="D61" s="189"/>
      <c r="E61" s="189"/>
      <c r="F61" s="189"/>
      <c r="G61" s="189"/>
      <c r="H61" s="189"/>
      <c r="I61" s="189"/>
      <c r="J61" s="189"/>
      <c r="K61" s="189"/>
      <c r="L61" s="189"/>
    </row>
    <row r="62" spans="1:12">
      <c r="A62" s="189"/>
      <c r="B62" s="189"/>
      <c r="C62" s="189"/>
      <c r="D62" s="189"/>
      <c r="E62" s="189"/>
      <c r="F62" s="189"/>
      <c r="G62" s="189"/>
      <c r="H62" s="189"/>
      <c r="I62" s="189"/>
      <c r="J62" s="189"/>
      <c r="K62" s="189"/>
      <c r="L62" s="189"/>
    </row>
    <row r="63" spans="1:12">
      <c r="A63" s="189"/>
      <c r="B63" s="189"/>
      <c r="C63" s="189"/>
      <c r="D63" s="189"/>
      <c r="E63" s="189"/>
      <c r="F63" s="189"/>
      <c r="G63" s="189"/>
      <c r="H63" s="189"/>
      <c r="I63" s="189"/>
      <c r="J63" s="189"/>
      <c r="K63" s="189"/>
      <c r="L63" s="189"/>
    </row>
    <row r="64" spans="1:12">
      <c r="A64" s="189"/>
      <c r="B64" s="189"/>
      <c r="C64" s="189"/>
      <c r="D64" s="189"/>
      <c r="E64" s="189"/>
      <c r="F64" s="189"/>
      <c r="G64" s="189"/>
      <c r="H64" s="189"/>
      <c r="I64" s="189"/>
      <c r="J64" s="189"/>
      <c r="K64" s="189"/>
      <c r="L64" s="189"/>
    </row>
  </sheetData>
  <sheetProtection password="F349" sheet="1" objects="1" scenarios="1" selectLockedCells="1"/>
  <mergeCells count="21">
    <mergeCell ref="A52:L52"/>
    <mergeCell ref="A38:L38"/>
    <mergeCell ref="A40:L40"/>
    <mergeCell ref="A42:L42"/>
    <mergeCell ref="A46:L46"/>
    <mergeCell ref="E12:L12"/>
    <mergeCell ref="A13:D13"/>
    <mergeCell ref="E13:L13"/>
    <mergeCell ref="A16:D16"/>
    <mergeCell ref="A32:L32"/>
    <mergeCell ref="A35:L35"/>
    <mergeCell ref="E16:L16"/>
    <mergeCell ref="A23:L23"/>
    <mergeCell ref="A19:L19"/>
    <mergeCell ref="A25:L25"/>
    <mergeCell ref="A27:L27"/>
    <mergeCell ref="A4:L4"/>
    <mergeCell ref="A9:L9"/>
    <mergeCell ref="A15:L15"/>
    <mergeCell ref="A11:L11"/>
    <mergeCell ref="A12:D12"/>
  </mergeCells>
  <phoneticPr fontId="11" type="noConversion"/>
  <hyperlinks>
    <hyperlink ref="E13" r:id="rId1"/>
    <hyperlink ref="E12" r:id="rId2"/>
    <hyperlink ref="E16" r:id="rId3"/>
  </hyperlinks>
  <pageMargins left="0.75" right="0.75" top="1" bottom="1" header="0.5" footer="0.5"/>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vt:i4>
      </vt:variant>
    </vt:vector>
  </HeadingPairs>
  <TitlesOfParts>
    <vt:vector size="23" baseType="lpstr">
      <vt:lpstr>Employee Register</vt:lpstr>
      <vt:lpstr>Work Shift Schedule</vt:lpstr>
      <vt:lpstr>Time Card</vt:lpstr>
      <vt:lpstr>Salary Budget</vt:lpstr>
      <vt:lpstr>Attendance</vt:lpstr>
      <vt:lpstr>Occupancy</vt:lpstr>
      <vt:lpstr>Settings</vt:lpstr>
      <vt:lpstr>Time</vt:lpstr>
      <vt:lpstr>HELP</vt:lpstr>
      <vt:lpstr>EULA</vt:lpstr>
      <vt:lpstr>Version Updates</vt:lpstr>
      <vt:lpstr>_Tm1</vt:lpstr>
      <vt:lpstr>_Tm2</vt:lpstr>
      <vt:lpstr>Copyright</vt:lpstr>
      <vt:lpstr>Department</vt:lpstr>
      <vt:lpstr>Attendance!Print_Area</vt:lpstr>
      <vt:lpstr>'Employee Register'!Print_Area</vt:lpstr>
      <vt:lpstr>EULA!Print_Area</vt:lpstr>
      <vt:lpstr>Occupancy!Print_Area</vt:lpstr>
      <vt:lpstr>'Salary Budget'!Print_Area</vt:lpstr>
      <vt:lpstr>Settings!Print_Area</vt:lpstr>
      <vt:lpstr>'Time Card'!Print_Area</vt:lpstr>
      <vt:lpstr>'Work Shift Schedule'!Print_Area</vt:lpstr>
    </vt:vector>
  </TitlesOfParts>
  <Company>Spreadsheet123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Shift Schedule</dc:title>
  <dc:creator>Spreadsheet123.com</dc:creator>
  <dc:description>© 2013 Spreadsheet123 LTD. All rights reserved</dc:description>
  <cp:lastModifiedBy>Spreadsheet123 Ltd</cp:lastModifiedBy>
  <cp:lastPrinted>2013-06-29T10:42:17Z</cp:lastPrinted>
  <dcterms:created xsi:type="dcterms:W3CDTF">2009-11-21T18:03:54Z</dcterms:created>
  <dcterms:modified xsi:type="dcterms:W3CDTF">2013-10-22T12:08:23Z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2013 Spreadsheet123 LTD</vt:lpwstr>
  </property>
  <property fmtid="{D5CDD505-2E9C-101B-9397-08002B2CF9AE}" pid="3" name="Version">
    <vt:lpwstr>1.0.3</vt:lpwstr>
  </property>
</Properties>
</file>