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ghaza012\Downloads\EXCEL SPREADSHEET TEMPLATE\DATA ANALYSIS AND QUALITY CONTROL\"/>
    </mc:Choice>
  </mc:AlternateContent>
  <bookViews>
    <workbookView xWindow="0" yWindow="0" windowWidth="28800" windowHeight="12210" activeTab="1"/>
  </bookViews>
  <sheets>
    <sheet name="XbarR" sheetId="4" r:id="rId1"/>
    <sheet name="XbarS" sheetId="3" r:id="rId2"/>
  </sheets>
  <definedNames>
    <definedName name="d2values">{1.128,1.693,2.059,2.326,2.534,2.704,2.847,2.97,3.078,3.173,3.258,3.336,3.407,3.472,3.532,3.588,3.64,3.689,3.735,3.778,3.819,3.858,3.895,3.931}</definedName>
    <definedName name="d3values">{0.853,0.888,0.88,0.864,0.848,0.833,0.82,0.808,0.797,0.787,0.778,0.77,0.763,0.756,0.75,0.744,0.739,0.734,0.729,0.724,0.72,0.716,0.712,0.708}</definedName>
    <definedName name="_xlnm.Print_Area" localSheetId="0">XbarR!$A$1:$I$83</definedName>
    <definedName name="_xlnm.Print_Area" localSheetId="1">XbarS!$A$1:$I$83</definedName>
    <definedName name="valuevx">42.314159</definedName>
    <definedName name="vertex42_copyright" hidden="1">"© 2009-2018 Vertex42 LLC"</definedName>
    <definedName name="vertex42_id" hidden="1">"control-chart.xlsx"</definedName>
    <definedName name="vertex42_title" hidden="1">"Control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1" i="3" l="1"/>
  <c r="C42" i="3"/>
  <c r="H50" i="3"/>
  <c r="G81" i="3" s="1"/>
  <c r="C44" i="3"/>
  <c r="C50" i="3" s="1"/>
  <c r="G80" i="3"/>
  <c r="G70" i="3"/>
  <c r="C53" i="3"/>
  <c r="C54" i="3" s="1"/>
  <c r="C41" i="4"/>
  <c r="H52" i="4" s="1"/>
  <c r="C42" i="4"/>
  <c r="C50" i="4" s="1"/>
  <c r="C53" i="4"/>
  <c r="C54" i="4" s="1"/>
  <c r="G67" i="3" l="1"/>
  <c r="G68" i="3"/>
  <c r="G74" i="3"/>
  <c r="G71" i="3"/>
  <c r="G72" i="3"/>
  <c r="H50" i="4"/>
  <c r="G75" i="3"/>
  <c r="G78" i="3"/>
  <c r="G76" i="3"/>
  <c r="G58" i="3"/>
  <c r="G79" i="3"/>
  <c r="G59" i="3"/>
  <c r="G60" i="3"/>
  <c r="G82" i="3"/>
  <c r="G62" i="3"/>
  <c r="G63" i="3"/>
  <c r="G64" i="3"/>
  <c r="G66" i="3"/>
  <c r="H52" i="3"/>
  <c r="D82" i="3"/>
  <c r="D78" i="3"/>
  <c r="D74" i="3"/>
  <c r="D70" i="3"/>
  <c r="D66" i="3"/>
  <c r="D62" i="3"/>
  <c r="D58" i="3"/>
  <c r="D79" i="3"/>
  <c r="D75" i="3"/>
  <c r="D71" i="3"/>
  <c r="D67" i="3"/>
  <c r="D63" i="3"/>
  <c r="D59" i="3"/>
  <c r="D80" i="3"/>
  <c r="D76" i="3"/>
  <c r="D72" i="3"/>
  <c r="D68" i="3"/>
  <c r="D64" i="3"/>
  <c r="D60" i="3"/>
  <c r="D81" i="3"/>
  <c r="D77" i="3"/>
  <c r="D73" i="3"/>
  <c r="D69" i="3"/>
  <c r="D65" i="3"/>
  <c r="D61" i="3"/>
  <c r="D82" i="4"/>
  <c r="D78" i="4"/>
  <c r="D74" i="4"/>
  <c r="D70" i="4"/>
  <c r="D66" i="4"/>
  <c r="D62" i="4"/>
  <c r="D58" i="4"/>
  <c r="D79" i="4"/>
  <c r="D75" i="4"/>
  <c r="D71" i="4"/>
  <c r="D67" i="4"/>
  <c r="D63" i="4"/>
  <c r="D59" i="4"/>
  <c r="D80" i="4"/>
  <c r="D76" i="4"/>
  <c r="D72" i="4"/>
  <c r="D68" i="4"/>
  <c r="D64" i="4"/>
  <c r="D60" i="4"/>
  <c r="D81" i="4"/>
  <c r="D77" i="4"/>
  <c r="D73" i="4"/>
  <c r="D69" i="4"/>
  <c r="D65" i="4"/>
  <c r="D61" i="4"/>
  <c r="I81" i="4"/>
  <c r="I77" i="4"/>
  <c r="I73" i="4"/>
  <c r="I69" i="4"/>
  <c r="I65" i="4"/>
  <c r="I61" i="4"/>
  <c r="I72" i="4"/>
  <c r="I79" i="4"/>
  <c r="I75" i="4"/>
  <c r="I64" i="4"/>
  <c r="I82" i="4"/>
  <c r="I78" i="4"/>
  <c r="I74" i="4"/>
  <c r="I70" i="4"/>
  <c r="I66" i="4"/>
  <c r="I62" i="4"/>
  <c r="I58" i="4"/>
  <c r="I71" i="4"/>
  <c r="I67" i="4"/>
  <c r="I63" i="4"/>
  <c r="I59" i="4"/>
  <c r="I76" i="4"/>
  <c r="I80" i="4"/>
  <c r="I68" i="4"/>
  <c r="I60" i="4"/>
  <c r="I76" i="3"/>
  <c r="I81" i="3"/>
  <c r="I77" i="3"/>
  <c r="I73" i="3"/>
  <c r="I69" i="3"/>
  <c r="I65" i="3"/>
  <c r="I61" i="3"/>
  <c r="I64" i="3"/>
  <c r="I79" i="3"/>
  <c r="I75" i="3"/>
  <c r="I82" i="3"/>
  <c r="I78" i="3"/>
  <c r="I74" i="3"/>
  <c r="I70" i="3"/>
  <c r="I66" i="3"/>
  <c r="I62" i="3"/>
  <c r="I58" i="3"/>
  <c r="I67" i="3"/>
  <c r="I63" i="3"/>
  <c r="I72" i="3"/>
  <c r="I68" i="3"/>
  <c r="I60" i="3"/>
  <c r="I71" i="3"/>
  <c r="I59" i="3"/>
  <c r="I80" i="3"/>
  <c r="H51" i="4"/>
  <c r="H51" i="3"/>
  <c r="G61" i="4"/>
  <c r="G65" i="4"/>
  <c r="G69" i="4"/>
  <c r="G73" i="4"/>
  <c r="G77" i="4"/>
  <c r="G81" i="4"/>
  <c r="G61" i="3"/>
  <c r="G65" i="3"/>
  <c r="G69" i="3"/>
  <c r="G73" i="3"/>
  <c r="G77" i="3"/>
  <c r="C43" i="4"/>
  <c r="C43" i="3"/>
  <c r="G80" i="4" l="1"/>
  <c r="G74" i="4"/>
  <c r="G72" i="4"/>
  <c r="G71" i="4"/>
  <c r="G70" i="4"/>
  <c r="G68" i="4"/>
  <c r="G67" i="4"/>
  <c r="G76" i="4"/>
  <c r="G75" i="4"/>
  <c r="G66" i="4"/>
  <c r="G64" i="4"/>
  <c r="G63" i="4"/>
  <c r="G62" i="4"/>
  <c r="G59" i="4"/>
  <c r="G79" i="4"/>
  <c r="G58" i="4"/>
  <c r="G78" i="4"/>
  <c r="G82" i="4"/>
  <c r="G60" i="4"/>
  <c r="H43" i="4"/>
  <c r="C44" i="4"/>
  <c r="H44" i="4"/>
  <c r="H47" i="4"/>
  <c r="H80" i="3"/>
  <c r="H76" i="3"/>
  <c r="H72" i="3"/>
  <c r="H68" i="3"/>
  <c r="H64" i="3"/>
  <c r="H60" i="3"/>
  <c r="H81" i="3"/>
  <c r="H77" i="3"/>
  <c r="H73" i="3"/>
  <c r="H69" i="3"/>
  <c r="H65" i="3"/>
  <c r="H61" i="3"/>
  <c r="H82" i="3"/>
  <c r="H78" i="3"/>
  <c r="H74" i="3"/>
  <c r="H70" i="3"/>
  <c r="H66" i="3"/>
  <c r="H62" i="3"/>
  <c r="H58" i="3"/>
  <c r="H79" i="3"/>
  <c r="H75" i="3"/>
  <c r="H71" i="3"/>
  <c r="H67" i="3"/>
  <c r="H63" i="3"/>
  <c r="H59" i="3"/>
  <c r="H80" i="4"/>
  <c r="H76" i="4"/>
  <c r="H72" i="4"/>
  <c r="H68" i="4"/>
  <c r="H64" i="4"/>
  <c r="H60" i="4"/>
  <c r="H81" i="4"/>
  <c r="H77" i="4"/>
  <c r="H73" i="4"/>
  <c r="H69" i="4"/>
  <c r="H65" i="4"/>
  <c r="H61" i="4"/>
  <c r="H59" i="4"/>
  <c r="H78" i="4"/>
  <c r="H74" i="4"/>
  <c r="H70" i="4"/>
  <c r="H66" i="4"/>
  <c r="H62" i="4"/>
  <c r="H58" i="4"/>
  <c r="H82" i="4"/>
  <c r="H79" i="4"/>
  <c r="H75" i="4"/>
  <c r="H71" i="4"/>
  <c r="H67" i="4"/>
  <c r="H63" i="4"/>
  <c r="H43" i="3"/>
  <c r="C45" i="3"/>
  <c r="H47" i="3"/>
  <c r="H44" i="3"/>
  <c r="C46" i="3"/>
  <c r="H45" i="3"/>
  <c r="H46" i="3" s="1"/>
  <c r="H45" i="4"/>
  <c r="H46" i="4" s="1"/>
  <c r="C52" i="3" l="1"/>
  <c r="C51" i="3"/>
  <c r="C52" i="4"/>
  <c r="C51" i="4"/>
  <c r="F79" i="4" l="1"/>
  <c r="F75" i="4"/>
  <c r="F71" i="4"/>
  <c r="F67" i="4"/>
  <c r="F63" i="4"/>
  <c r="F59" i="4"/>
  <c r="F80" i="4"/>
  <c r="F76" i="4"/>
  <c r="F72" i="4"/>
  <c r="F68" i="4"/>
  <c r="F64" i="4"/>
  <c r="F60" i="4"/>
  <c r="F82" i="4"/>
  <c r="F58" i="4"/>
  <c r="F81" i="4"/>
  <c r="F77" i="4"/>
  <c r="F73" i="4"/>
  <c r="F69" i="4"/>
  <c r="F65" i="4"/>
  <c r="F61" i="4"/>
  <c r="F78" i="4"/>
  <c r="F74" i="4"/>
  <c r="F70" i="4"/>
  <c r="F66" i="4"/>
  <c r="F62" i="4"/>
  <c r="E79" i="3"/>
  <c r="E75" i="3"/>
  <c r="E71" i="3"/>
  <c r="E67" i="3"/>
  <c r="E63" i="3"/>
  <c r="E59" i="3"/>
  <c r="E77" i="3"/>
  <c r="E73" i="3"/>
  <c r="E65" i="3"/>
  <c r="E62" i="3"/>
  <c r="E80" i="3"/>
  <c r="E76" i="3"/>
  <c r="E72" i="3"/>
  <c r="E68" i="3"/>
  <c r="E64" i="3"/>
  <c r="E60" i="3"/>
  <c r="E81" i="3"/>
  <c r="E69" i="3"/>
  <c r="E61" i="3"/>
  <c r="E82" i="3"/>
  <c r="E78" i="3"/>
  <c r="E74" i="3"/>
  <c r="E66" i="3"/>
  <c r="E70" i="3"/>
  <c r="E58" i="3"/>
  <c r="E82" i="4"/>
  <c r="E79" i="4"/>
  <c r="E75" i="4"/>
  <c r="E71" i="4"/>
  <c r="E67" i="4"/>
  <c r="E63" i="4"/>
  <c r="E59" i="4"/>
  <c r="E78" i="4"/>
  <c r="E62" i="4"/>
  <c r="E73" i="4"/>
  <c r="E69" i="4"/>
  <c r="E65" i="4"/>
  <c r="E58" i="4"/>
  <c r="E80" i="4"/>
  <c r="E76" i="4"/>
  <c r="E72" i="4"/>
  <c r="E68" i="4"/>
  <c r="E64" i="4"/>
  <c r="E60" i="4"/>
  <c r="E77" i="4"/>
  <c r="E70" i="4"/>
  <c r="E81" i="4"/>
  <c r="E61" i="4"/>
  <c r="E74" i="4"/>
  <c r="E66" i="4"/>
  <c r="F79" i="3"/>
  <c r="F75" i="3"/>
  <c r="F71" i="3"/>
  <c r="F67" i="3"/>
  <c r="F63" i="3"/>
  <c r="F59" i="3"/>
  <c r="F80" i="3"/>
  <c r="F76" i="3"/>
  <c r="F72" i="3"/>
  <c r="F68" i="3"/>
  <c r="F64" i="3"/>
  <c r="F60" i="3"/>
  <c r="F81" i="3"/>
  <c r="F77" i="3"/>
  <c r="F73" i="3"/>
  <c r="F69" i="3"/>
  <c r="F65" i="3"/>
  <c r="F61" i="3"/>
  <c r="F82" i="3"/>
  <c r="F78" i="3"/>
  <c r="F74" i="3"/>
  <c r="F70" i="3"/>
  <c r="F66" i="3"/>
  <c r="F62" i="3"/>
  <c r="F58" i="3"/>
</calcChain>
</file>

<file path=xl/comments1.xml><?xml version="1.0" encoding="utf-8"?>
<comments xmlns="http://schemas.openxmlformats.org/spreadsheetml/2006/main">
  <authors>
    <author>Vertex42</author>
  </authors>
  <commentList>
    <comment ref="B6" authorId="0" shapeId="0">
      <text>
        <r>
          <rPr>
            <sz val="8"/>
            <color indexed="81"/>
            <rFont val="Tahoma"/>
            <family val="2"/>
          </rPr>
          <t>The number of measurements within each sample. For this chart, all samples are assumed to be the same size. In this spreadsheet, the sample size must be between 2 and 25.</t>
        </r>
      </text>
    </comment>
    <comment ref="B7" authorId="0" shapeId="0">
      <text>
        <r>
          <rPr>
            <sz val="8"/>
            <color indexed="81"/>
            <rFont val="Tahoma"/>
            <family val="2"/>
          </rPr>
          <t xml:space="preserve">The </t>
        </r>
        <r>
          <rPr>
            <i/>
            <sz val="8"/>
            <color indexed="81"/>
            <rFont val="Tahoma"/>
            <family val="2"/>
          </rPr>
          <t>k</t>
        </r>
        <r>
          <rPr>
            <sz val="8"/>
            <color indexed="81"/>
            <rFont val="Tahoma"/>
            <family val="2"/>
          </rPr>
          <t>-value is number of standard deviations (typically 3) that the upper and lower control limits are placed away from the center line.</t>
        </r>
      </text>
    </comment>
    <comment ref="B41" authorId="0" shapeId="0">
      <text>
        <r>
          <rPr>
            <b/>
            <sz val="8"/>
            <color indexed="81"/>
            <rFont val="Tahoma"/>
            <family val="2"/>
          </rPr>
          <t>R-bar</t>
        </r>
        <r>
          <rPr>
            <sz val="8"/>
            <color indexed="81"/>
            <rFont val="Tahoma"/>
            <family val="2"/>
          </rPr>
          <t xml:space="preserve"> is the mean of the Ranges in the data table and is used as the center line for the R-Chart.</t>
        </r>
      </text>
    </comment>
    <comment ref="B42" authorId="0" shapeId="0">
      <text>
        <r>
          <rPr>
            <sz val="8"/>
            <color indexed="81"/>
            <rFont val="Tahoma"/>
            <family val="2"/>
          </rPr>
          <t>The estimated process mean is calculated as the mean of the X-bar values from the data table. It is used as the Center Line for the X-bar Chart.</t>
        </r>
      </text>
    </comment>
    <comment ref="B43" authorId="0" shapeId="0">
      <text>
        <r>
          <rPr>
            <sz val="8"/>
            <color indexed="81"/>
            <rFont val="Tahoma"/>
            <family val="2"/>
          </rPr>
          <t>The estimated process standard deviation.</t>
        </r>
      </text>
    </comment>
    <comment ref="G43" authorId="0" shapeId="0">
      <text>
        <r>
          <rPr>
            <sz val="8"/>
            <color indexed="81"/>
            <rFont val="Tahoma"/>
            <family val="2"/>
          </rPr>
          <t xml:space="preserve">The </t>
        </r>
        <r>
          <rPr>
            <b/>
            <sz val="8"/>
            <color indexed="81"/>
            <rFont val="Tahoma"/>
            <family val="2"/>
          </rPr>
          <t>Cp index</t>
        </r>
        <r>
          <rPr>
            <sz val="8"/>
            <color indexed="81"/>
            <rFont val="Tahoma"/>
            <family val="2"/>
          </rPr>
          <t xml:space="preserve"> is calculated as (USL-LSL)/(6*</t>
        </r>
        <r>
          <rPr>
            <i/>
            <sz val="8"/>
            <color indexed="81"/>
            <rFont val="Tahoma"/>
            <family val="2"/>
          </rPr>
          <t>sigma</t>
        </r>
        <r>
          <rPr>
            <sz val="8"/>
            <color indexed="81"/>
            <rFont val="Tahoma"/>
            <family val="2"/>
          </rPr>
          <t xml:space="preserve">) where </t>
        </r>
        <r>
          <rPr>
            <i/>
            <sz val="8"/>
            <color indexed="81"/>
            <rFont val="Tahoma"/>
            <family val="2"/>
          </rPr>
          <t>sigma</t>
        </r>
        <r>
          <rPr>
            <sz val="8"/>
            <color indexed="81"/>
            <rFont val="Tahoma"/>
            <family val="2"/>
          </rPr>
          <t xml:space="preserve"> is the process standard deviation. You want Cp to be greater than 1.</t>
        </r>
      </text>
    </comment>
    <comment ref="B44" authorId="0" shapeId="0">
      <text>
        <r>
          <rPr>
            <sz val="8"/>
            <color indexed="81"/>
            <rFont val="Tahoma"/>
            <family val="2"/>
          </rPr>
          <t xml:space="preserve">This is the </t>
        </r>
        <r>
          <rPr>
            <b/>
            <sz val="8"/>
            <color indexed="81"/>
            <rFont val="Tahoma"/>
            <family val="2"/>
          </rPr>
          <t>standard deviation of the sample mean</t>
        </r>
        <r>
          <rPr>
            <sz val="8"/>
            <color indexed="81"/>
            <rFont val="Tahoma"/>
            <family val="2"/>
          </rPr>
          <t>, calculated as the process standard deviation divided by the square root of the sample size.</t>
        </r>
      </text>
    </comment>
    <comment ref="G44" authorId="0" shapeId="0">
      <text>
        <r>
          <rPr>
            <sz val="8"/>
            <color indexed="81"/>
            <rFont val="Tahoma"/>
            <family val="2"/>
          </rPr>
          <t xml:space="preserve">The </t>
        </r>
        <r>
          <rPr>
            <b/>
            <sz val="8"/>
            <color indexed="81"/>
            <rFont val="Tahoma"/>
            <family val="2"/>
          </rPr>
          <t>CPU index</t>
        </r>
        <r>
          <rPr>
            <sz val="8"/>
            <color indexed="81"/>
            <rFont val="Tahoma"/>
            <family val="2"/>
          </rPr>
          <t xml:space="preserve"> is the </t>
        </r>
        <r>
          <rPr>
            <b/>
            <sz val="8"/>
            <color indexed="81"/>
            <rFont val="Tahoma"/>
            <family val="2"/>
          </rPr>
          <t>upper capability index</t>
        </r>
        <r>
          <rPr>
            <sz val="8"/>
            <color indexed="81"/>
            <rFont val="Tahoma"/>
            <family val="2"/>
          </rPr>
          <t xml:space="preserve"> for when you are only given an upper spec limit, USL. You want CPU &gt; 1</t>
        </r>
      </text>
    </comment>
    <comment ref="G45" authorId="0" shapeId="0">
      <text>
        <r>
          <rPr>
            <sz val="8"/>
            <color indexed="81"/>
            <rFont val="Tahoma"/>
            <family val="2"/>
          </rPr>
          <t xml:space="preserve">The </t>
        </r>
        <r>
          <rPr>
            <b/>
            <sz val="8"/>
            <color indexed="81"/>
            <rFont val="Tahoma"/>
            <family val="2"/>
          </rPr>
          <t>CPL index</t>
        </r>
        <r>
          <rPr>
            <sz val="8"/>
            <color indexed="81"/>
            <rFont val="Tahoma"/>
            <family val="2"/>
          </rPr>
          <t xml:space="preserve"> is the </t>
        </r>
        <r>
          <rPr>
            <b/>
            <sz val="8"/>
            <color indexed="81"/>
            <rFont val="Tahoma"/>
            <family val="2"/>
          </rPr>
          <t>lower capability index</t>
        </r>
        <r>
          <rPr>
            <sz val="8"/>
            <color indexed="81"/>
            <rFont val="Tahoma"/>
            <family val="2"/>
          </rPr>
          <t xml:space="preserve"> for when you are only given a lower spec limit, LSL. You want a CPL &gt; 1.</t>
        </r>
      </text>
    </comment>
    <comment ref="G46" authorId="0" shapeId="0">
      <text>
        <r>
          <rPr>
            <sz val="8"/>
            <color indexed="81"/>
            <rFont val="Tahoma"/>
            <family val="2"/>
          </rPr>
          <t xml:space="preserve">The </t>
        </r>
        <r>
          <rPr>
            <b/>
            <sz val="8"/>
            <color indexed="81"/>
            <rFont val="Tahoma"/>
            <family val="2"/>
          </rPr>
          <t>Cpk index</t>
        </r>
        <r>
          <rPr>
            <sz val="8"/>
            <color indexed="81"/>
            <rFont val="Tahoma"/>
            <family val="2"/>
          </rPr>
          <t xml:space="preserve"> is used when the process mean is shifted away from the target value, or the point half way between the spec limits. It is the minimum of the CPU and CPL. You want a Cpk&gt;1.</t>
        </r>
      </text>
    </comment>
    <comment ref="G47" authorId="0" shapeId="0">
      <text>
        <r>
          <rPr>
            <b/>
            <sz val="8"/>
            <color indexed="81"/>
            <rFont val="Tahoma"/>
            <family val="2"/>
          </rPr>
          <t>Percent Yield</t>
        </r>
        <r>
          <rPr>
            <sz val="8"/>
            <color indexed="81"/>
            <rFont val="Tahoma"/>
            <family val="2"/>
          </rPr>
          <t xml:space="preserve"> measures the proportion of the output that is within the spec limits, assuming a Normal population distribution.</t>
        </r>
      </text>
    </comment>
    <comment ref="B53" authorId="0" shapeId="0">
      <text>
        <r>
          <rPr>
            <b/>
            <sz val="8"/>
            <color indexed="81"/>
            <rFont val="Tahoma"/>
            <family val="2"/>
          </rPr>
          <t>Probability of a Type I Error (</t>
        </r>
        <r>
          <rPr>
            <b/>
            <sz val="8"/>
            <color indexed="81"/>
            <rFont val="Symbol"/>
            <family val="1"/>
            <charset val="2"/>
          </rPr>
          <t>a</t>
        </r>
        <r>
          <rPr>
            <b/>
            <sz val="8"/>
            <color indexed="81"/>
            <rFont val="Tahoma"/>
            <family val="2"/>
          </rPr>
          <t>):</t>
        </r>
        <r>
          <rPr>
            <sz val="8"/>
            <color indexed="81"/>
            <rFont val="Tahoma"/>
            <family val="2"/>
          </rPr>
          <t xml:space="preserve">
If a sample value falls outside the control limits, we would conclude that the process is out of control. A Type I error is made when the process is concluded to be out of control when it is really in control. This probability is calculated assuming a normal distribution for the process.</t>
        </r>
      </text>
    </comment>
    <comment ref="B54" authorId="0" shapeId="0">
      <text>
        <r>
          <rPr>
            <b/>
            <sz val="8"/>
            <color indexed="81"/>
            <rFont val="Tahoma"/>
            <family val="2"/>
          </rPr>
          <t>In-Control Average Run Length:</t>
        </r>
        <r>
          <rPr>
            <sz val="8"/>
            <color indexed="81"/>
            <rFont val="Tahoma"/>
            <family val="2"/>
          </rPr>
          <t xml:space="preserve">
If the process is </t>
        </r>
        <r>
          <rPr>
            <b/>
            <sz val="8"/>
            <color indexed="81"/>
            <rFont val="Tahoma"/>
            <family val="2"/>
          </rPr>
          <t>in-control</t>
        </r>
        <r>
          <rPr>
            <sz val="8"/>
            <color indexed="81"/>
            <rFont val="Tahoma"/>
            <family val="2"/>
          </rPr>
          <t>, the ARL is the number of samples, on average, you would observe before getting an out-of-control signal. In other words, you expect to get a false alarm (a point outside the control limits) every N samples, where N is the ARL.</t>
        </r>
      </text>
    </comment>
    <comment ref="B57" authorId="0" shapeId="0">
      <text>
        <r>
          <rPr>
            <b/>
            <sz val="8"/>
            <color indexed="81"/>
            <rFont val="Tahoma"/>
            <family val="2"/>
          </rPr>
          <t>X-bar</t>
        </r>
        <r>
          <rPr>
            <sz val="8"/>
            <color indexed="81"/>
            <rFont val="Tahoma"/>
            <family val="2"/>
          </rPr>
          <t xml:space="preserve"> is the </t>
        </r>
        <r>
          <rPr>
            <b/>
            <sz val="8"/>
            <color indexed="81"/>
            <rFont val="Tahoma"/>
            <family val="2"/>
          </rPr>
          <t>sample mean</t>
        </r>
        <r>
          <rPr>
            <sz val="8"/>
            <color indexed="81"/>
            <rFont val="Tahoma"/>
            <family val="2"/>
          </rPr>
          <t xml:space="preserve"> calculated as the sum of the observations divided by the number of observations in the sample (n).</t>
        </r>
      </text>
    </comment>
    <comment ref="C57" authorId="0" shapeId="0">
      <text>
        <r>
          <rPr>
            <sz val="8"/>
            <color indexed="81"/>
            <rFont val="Tahoma"/>
            <family val="2"/>
          </rPr>
          <t xml:space="preserve">The </t>
        </r>
        <r>
          <rPr>
            <b/>
            <sz val="8"/>
            <color indexed="81"/>
            <rFont val="Tahoma"/>
            <family val="2"/>
          </rPr>
          <t>range</t>
        </r>
        <r>
          <rPr>
            <sz val="8"/>
            <color indexed="81"/>
            <rFont val="Tahoma"/>
            <family val="2"/>
          </rPr>
          <t xml:space="preserve"> for each sample is calculated as the Max value minus the Min value.</t>
        </r>
      </text>
    </comment>
  </commentList>
</comments>
</file>

<file path=xl/comments2.xml><?xml version="1.0" encoding="utf-8"?>
<comments xmlns="http://schemas.openxmlformats.org/spreadsheetml/2006/main">
  <authors>
    <author>Vertex42</author>
  </authors>
  <commentList>
    <comment ref="B6" authorId="0" shapeId="0">
      <text>
        <r>
          <rPr>
            <sz val="8"/>
            <color indexed="81"/>
            <rFont val="Tahoma"/>
            <family val="2"/>
          </rPr>
          <t>The number of measurements within each sample. For this chart, all samples are assumed to be the same size. In this spreadsheet, the sample size must be between 2 and 25.</t>
        </r>
      </text>
    </comment>
    <comment ref="B7" authorId="0" shapeId="0">
      <text>
        <r>
          <rPr>
            <sz val="8"/>
            <color indexed="81"/>
            <rFont val="Tahoma"/>
            <family val="2"/>
          </rPr>
          <t xml:space="preserve">The </t>
        </r>
        <r>
          <rPr>
            <i/>
            <sz val="8"/>
            <color indexed="81"/>
            <rFont val="Tahoma"/>
            <family val="2"/>
          </rPr>
          <t>k</t>
        </r>
        <r>
          <rPr>
            <sz val="8"/>
            <color indexed="81"/>
            <rFont val="Tahoma"/>
            <family val="2"/>
          </rPr>
          <t>-value is number of standard deviations (typically 3) that the upper and lower control limits are placed away from the center line.</t>
        </r>
      </text>
    </comment>
    <comment ref="B41" authorId="0" shapeId="0">
      <text>
        <r>
          <rPr>
            <b/>
            <sz val="8"/>
            <color indexed="81"/>
            <rFont val="Tahoma"/>
            <family val="2"/>
          </rPr>
          <t>s-bar</t>
        </r>
        <r>
          <rPr>
            <sz val="8"/>
            <color indexed="81"/>
            <rFont val="Tahoma"/>
            <family val="2"/>
          </rPr>
          <t xml:space="preserve"> is the mean of the sample standard deviations from the data table. It is the center line for the S Chart.</t>
        </r>
      </text>
    </comment>
    <comment ref="B42" authorId="0" shapeId="0">
      <text>
        <r>
          <rPr>
            <sz val="8"/>
            <color indexed="81"/>
            <rFont val="Tahoma"/>
            <family val="2"/>
          </rPr>
          <t>c4 is a factor that depends on the sample size and can be found tabulated in most control chart factor tables. Assuming the population distribution is Normal, c4 is used to find the mean and standard deviation of the sample standard deviation.</t>
        </r>
      </text>
    </comment>
    <comment ref="B43" authorId="0" shapeId="0">
      <text>
        <r>
          <rPr>
            <sz val="8"/>
            <color indexed="81"/>
            <rFont val="Tahoma"/>
            <family val="2"/>
          </rPr>
          <t>The estimated population standard deviation. This is calculated by dividing s-bar by c4.</t>
        </r>
      </text>
    </comment>
    <comment ref="G43" authorId="0" shapeId="0">
      <text>
        <r>
          <rPr>
            <sz val="8"/>
            <color indexed="81"/>
            <rFont val="Tahoma"/>
            <family val="2"/>
          </rPr>
          <t xml:space="preserve">The </t>
        </r>
        <r>
          <rPr>
            <b/>
            <sz val="8"/>
            <color indexed="81"/>
            <rFont val="Tahoma"/>
            <family val="2"/>
          </rPr>
          <t>Cp index</t>
        </r>
        <r>
          <rPr>
            <sz val="8"/>
            <color indexed="81"/>
            <rFont val="Tahoma"/>
            <family val="2"/>
          </rPr>
          <t xml:space="preserve"> is calculated as (USL-LSL)/(6*</t>
        </r>
        <r>
          <rPr>
            <i/>
            <sz val="8"/>
            <color indexed="81"/>
            <rFont val="Tahoma"/>
            <family val="2"/>
          </rPr>
          <t>sigma</t>
        </r>
        <r>
          <rPr>
            <sz val="8"/>
            <color indexed="81"/>
            <rFont val="Tahoma"/>
            <family val="2"/>
          </rPr>
          <t xml:space="preserve">) where </t>
        </r>
        <r>
          <rPr>
            <i/>
            <sz val="8"/>
            <color indexed="81"/>
            <rFont val="Tahoma"/>
            <family val="2"/>
          </rPr>
          <t>sigma</t>
        </r>
        <r>
          <rPr>
            <sz val="8"/>
            <color indexed="81"/>
            <rFont val="Tahoma"/>
            <family val="2"/>
          </rPr>
          <t xml:space="preserve"> is the process standard deviation. You want Cp to be greater than 1.</t>
        </r>
      </text>
    </comment>
    <comment ref="B44" authorId="0" shapeId="0">
      <text>
        <r>
          <rPr>
            <sz val="8"/>
            <color indexed="81"/>
            <rFont val="Tahoma"/>
            <family val="2"/>
          </rPr>
          <t>The estimated process mean is calculated as the mean of the X-bar values from the data table. It is used as the Center Line for the X-bar Chart.</t>
        </r>
      </text>
    </comment>
    <comment ref="G44" authorId="0" shapeId="0">
      <text>
        <r>
          <rPr>
            <sz val="8"/>
            <color indexed="81"/>
            <rFont val="Tahoma"/>
            <family val="2"/>
          </rPr>
          <t xml:space="preserve">The </t>
        </r>
        <r>
          <rPr>
            <b/>
            <sz val="8"/>
            <color indexed="81"/>
            <rFont val="Tahoma"/>
            <family val="2"/>
          </rPr>
          <t>CPU index</t>
        </r>
        <r>
          <rPr>
            <sz val="8"/>
            <color indexed="81"/>
            <rFont val="Tahoma"/>
            <family val="2"/>
          </rPr>
          <t xml:space="preserve"> is the </t>
        </r>
        <r>
          <rPr>
            <b/>
            <sz val="8"/>
            <color indexed="81"/>
            <rFont val="Tahoma"/>
            <family val="2"/>
          </rPr>
          <t>upper capability index</t>
        </r>
        <r>
          <rPr>
            <sz val="8"/>
            <color indexed="81"/>
            <rFont val="Tahoma"/>
            <family val="2"/>
          </rPr>
          <t xml:space="preserve"> for when you are only given an upper spec limit, USL. You want CPU &gt; 1</t>
        </r>
      </text>
    </comment>
    <comment ref="B45" authorId="0" shapeId="0">
      <text>
        <r>
          <rPr>
            <sz val="8"/>
            <color indexed="81"/>
            <rFont val="Tahoma"/>
            <family val="2"/>
          </rPr>
          <t xml:space="preserve">This is the </t>
        </r>
        <r>
          <rPr>
            <b/>
            <sz val="8"/>
            <color indexed="81"/>
            <rFont val="Tahoma"/>
            <family val="2"/>
          </rPr>
          <t>standard deviation of the sample mean</t>
        </r>
        <r>
          <rPr>
            <sz val="8"/>
            <color indexed="81"/>
            <rFont val="Tahoma"/>
            <family val="2"/>
          </rPr>
          <t>, calculated as the process standard deviation divided by the square root of the sample size.</t>
        </r>
      </text>
    </comment>
    <comment ref="G45" authorId="0" shapeId="0">
      <text>
        <r>
          <rPr>
            <sz val="8"/>
            <color indexed="81"/>
            <rFont val="Tahoma"/>
            <family val="2"/>
          </rPr>
          <t xml:space="preserve">The </t>
        </r>
        <r>
          <rPr>
            <b/>
            <sz val="8"/>
            <color indexed="81"/>
            <rFont val="Tahoma"/>
            <family val="2"/>
          </rPr>
          <t>CPL index</t>
        </r>
        <r>
          <rPr>
            <sz val="8"/>
            <color indexed="81"/>
            <rFont val="Tahoma"/>
            <family val="2"/>
          </rPr>
          <t xml:space="preserve"> is the </t>
        </r>
        <r>
          <rPr>
            <b/>
            <sz val="8"/>
            <color indexed="81"/>
            <rFont val="Tahoma"/>
            <family val="2"/>
          </rPr>
          <t>lower capability index</t>
        </r>
        <r>
          <rPr>
            <sz val="8"/>
            <color indexed="81"/>
            <rFont val="Tahoma"/>
            <family val="2"/>
          </rPr>
          <t xml:space="preserve"> for when you are only given a lower spec limit, LSL. You want a CPL &gt; 1.</t>
        </r>
      </text>
    </comment>
    <comment ref="B46" authorId="0" shapeId="0">
      <text>
        <r>
          <rPr>
            <sz val="8"/>
            <color indexed="81"/>
            <rFont val="Tahoma"/>
            <family val="2"/>
          </rPr>
          <t xml:space="preserve">This is the </t>
        </r>
        <r>
          <rPr>
            <b/>
            <sz val="8"/>
            <color indexed="81"/>
            <rFont val="Tahoma"/>
            <family val="2"/>
          </rPr>
          <t>standard deviation of the sample mean</t>
        </r>
        <r>
          <rPr>
            <sz val="8"/>
            <color indexed="81"/>
            <rFont val="Tahoma"/>
            <family val="2"/>
          </rPr>
          <t>, calculated from the estimated population standard deviation and c4.</t>
        </r>
      </text>
    </comment>
    <comment ref="G46" authorId="0" shapeId="0">
      <text>
        <r>
          <rPr>
            <sz val="8"/>
            <color indexed="81"/>
            <rFont val="Tahoma"/>
            <family val="2"/>
          </rPr>
          <t xml:space="preserve">The </t>
        </r>
        <r>
          <rPr>
            <b/>
            <sz val="8"/>
            <color indexed="81"/>
            <rFont val="Tahoma"/>
            <family val="2"/>
          </rPr>
          <t>Cpk index</t>
        </r>
        <r>
          <rPr>
            <sz val="8"/>
            <color indexed="81"/>
            <rFont val="Tahoma"/>
            <family val="2"/>
          </rPr>
          <t xml:space="preserve"> is used when the process mean is shifted away from the target value, or the point half way between the spec limits. It is the minimum of the CPU and CPL. You want a Cpk&gt;1.</t>
        </r>
      </text>
    </comment>
    <comment ref="G47" authorId="0" shapeId="0">
      <text>
        <r>
          <rPr>
            <b/>
            <sz val="8"/>
            <color indexed="81"/>
            <rFont val="Tahoma"/>
            <family val="2"/>
          </rPr>
          <t>Percent Yield</t>
        </r>
        <r>
          <rPr>
            <sz val="8"/>
            <color indexed="81"/>
            <rFont val="Tahoma"/>
            <family val="2"/>
          </rPr>
          <t xml:space="preserve"> measures the proportion of the output that is within the spec limits, assuming a Normal population distribution.</t>
        </r>
      </text>
    </comment>
    <comment ref="B53" authorId="0" shapeId="0">
      <text>
        <r>
          <rPr>
            <b/>
            <sz val="8"/>
            <color indexed="81"/>
            <rFont val="Tahoma"/>
            <family val="2"/>
          </rPr>
          <t>Probability of a Type I Error (</t>
        </r>
        <r>
          <rPr>
            <b/>
            <sz val="8"/>
            <color indexed="81"/>
            <rFont val="Symbol"/>
            <family val="1"/>
            <charset val="2"/>
          </rPr>
          <t>a</t>
        </r>
        <r>
          <rPr>
            <b/>
            <sz val="8"/>
            <color indexed="81"/>
            <rFont val="Tahoma"/>
            <family val="2"/>
          </rPr>
          <t>):</t>
        </r>
        <r>
          <rPr>
            <sz val="8"/>
            <color indexed="81"/>
            <rFont val="Tahoma"/>
            <family val="2"/>
          </rPr>
          <t xml:space="preserve">
If a sample value falls outside the control limits, we would conclude that the process is out of control. A Type I error is made when the process is concluded to be out of control when it is really in control. This probability is calculated assuming a normal distribution for the process.</t>
        </r>
      </text>
    </comment>
    <comment ref="B54" authorId="0" shapeId="0">
      <text>
        <r>
          <rPr>
            <b/>
            <sz val="8"/>
            <color indexed="81"/>
            <rFont val="Tahoma"/>
            <family val="2"/>
          </rPr>
          <t>In-Control Average Run Length:</t>
        </r>
        <r>
          <rPr>
            <sz val="8"/>
            <color indexed="81"/>
            <rFont val="Tahoma"/>
            <family val="2"/>
          </rPr>
          <t xml:space="preserve">
If the process is </t>
        </r>
        <r>
          <rPr>
            <b/>
            <sz val="8"/>
            <color indexed="81"/>
            <rFont val="Tahoma"/>
            <family val="2"/>
          </rPr>
          <t>in-control</t>
        </r>
        <r>
          <rPr>
            <sz val="8"/>
            <color indexed="81"/>
            <rFont val="Tahoma"/>
            <family val="2"/>
          </rPr>
          <t>, the ARL is the number of samples, on average, you would observe before getting an out-of-control signal. In other words, you expect to get a false alarm (a point outside the control limits) every N samples, where N is the ARL.</t>
        </r>
      </text>
    </comment>
    <comment ref="B57" authorId="0" shapeId="0">
      <text>
        <r>
          <rPr>
            <b/>
            <sz val="8"/>
            <color indexed="81"/>
            <rFont val="Tahoma"/>
            <family val="2"/>
          </rPr>
          <t>X-bar</t>
        </r>
        <r>
          <rPr>
            <sz val="8"/>
            <color indexed="81"/>
            <rFont val="Tahoma"/>
            <family val="2"/>
          </rPr>
          <t xml:space="preserve"> is the </t>
        </r>
        <r>
          <rPr>
            <b/>
            <sz val="8"/>
            <color indexed="81"/>
            <rFont val="Tahoma"/>
            <family val="2"/>
          </rPr>
          <t>sample mean</t>
        </r>
        <r>
          <rPr>
            <sz val="8"/>
            <color indexed="81"/>
            <rFont val="Tahoma"/>
            <family val="2"/>
          </rPr>
          <t xml:space="preserve"> calculated as the sum of the observations divided by the number of observations in the sample (n).</t>
        </r>
      </text>
    </comment>
    <comment ref="C57" authorId="0" shapeId="0">
      <text>
        <r>
          <rPr>
            <sz val="8"/>
            <color indexed="81"/>
            <rFont val="Tahoma"/>
            <family val="2"/>
          </rPr>
          <t xml:space="preserve">The </t>
        </r>
        <r>
          <rPr>
            <b/>
            <sz val="8"/>
            <color indexed="81"/>
            <rFont val="Tahoma"/>
            <family val="2"/>
          </rPr>
          <t>sample standard deviation</t>
        </r>
        <r>
          <rPr>
            <sz val="8"/>
            <color indexed="81"/>
            <rFont val="Tahoma"/>
            <family val="2"/>
          </rPr>
          <t xml:space="preserve"> for each sample.</t>
        </r>
      </text>
    </comment>
  </commentList>
</comments>
</file>

<file path=xl/sharedStrings.xml><?xml version="1.0" encoding="utf-8"?>
<sst xmlns="http://schemas.openxmlformats.org/spreadsheetml/2006/main" count="137" uniqueCount="79">
  <si>
    <t>[Date]</t>
  </si>
  <si>
    <t>Sample</t>
  </si>
  <si>
    <t>[Title or Process]</t>
  </si>
  <si>
    <t>CL</t>
  </si>
  <si>
    <t>UCL</t>
  </si>
  <si>
    <t>k</t>
  </si>
  <si>
    <t>LCL</t>
  </si>
  <si>
    <t>Quality Characteristic</t>
  </si>
  <si>
    <t>Data Table</t>
  </si>
  <si>
    <t>X-bar</t>
  </si>
  <si>
    <t>ARL</t>
  </si>
  <si>
    <t>samples</t>
  </si>
  <si>
    <t>Insert rows above the gray line</t>
  </si>
  <si>
    <t>a</t>
  </si>
  <si>
    <t>Range</t>
  </si>
  <si>
    <t>Statistics from Data Table</t>
  </si>
  <si>
    <t>R-bar</t>
  </si>
  <si>
    <t>Control Limits for X-bar Chart</t>
  </si>
  <si>
    <t>Control Limits for R Chart</t>
  </si>
  <si>
    <t>X-bar Chart</t>
  </si>
  <si>
    <t>R Chart</t>
  </si>
  <si>
    <t>Average Thickness (mm), X-bar</t>
  </si>
  <si>
    <t>Process Capability</t>
  </si>
  <si>
    <t>Upper Spec Limit, USL</t>
  </si>
  <si>
    <t>Lower Spec Limit, LSL</t>
  </si>
  <si>
    <t>CPU</t>
  </si>
  <si>
    <t>CPL</t>
  </si>
  <si>
    <t>Percent Yield</t>
  </si>
  <si>
    <t>Control Chart for Mean and Range</t>
  </si>
  <si>
    <t>Control Chart for Mean and Standard Deviation</t>
  </si>
  <si>
    <t>s-bar</t>
  </si>
  <si>
    <t>Control Limits for S Chart</t>
  </si>
  <si>
    <t>St. Dev., s</t>
  </si>
  <si>
    <r>
      <t xml:space="preserve">Sample Size, </t>
    </r>
    <r>
      <rPr>
        <i/>
        <sz val="10"/>
        <rFont val="Arial"/>
        <family val="2"/>
      </rPr>
      <t>n</t>
    </r>
  </si>
  <si>
    <r>
      <t xml:space="preserve">Process Mean, </t>
    </r>
    <r>
      <rPr>
        <sz val="10"/>
        <rFont val="Symbol"/>
        <family val="1"/>
        <charset val="2"/>
      </rPr>
      <t>m</t>
    </r>
    <r>
      <rPr>
        <sz val="10"/>
        <rFont val="Arial"/>
        <family val="2"/>
      </rPr>
      <t>-hat</t>
    </r>
  </si>
  <si>
    <r>
      <t xml:space="preserve">Process St.Dev., </t>
    </r>
    <r>
      <rPr>
        <sz val="10"/>
        <rFont val="Symbol"/>
        <family val="1"/>
        <charset val="2"/>
      </rPr>
      <t>s</t>
    </r>
    <r>
      <rPr>
        <sz val="10"/>
        <rFont val="Arial"/>
        <family val="2"/>
      </rPr>
      <t>-hat</t>
    </r>
  </si>
  <si>
    <r>
      <t>C</t>
    </r>
    <r>
      <rPr>
        <vertAlign val="subscript"/>
        <sz val="10"/>
        <rFont val="Arial"/>
        <family val="2"/>
      </rPr>
      <t>p</t>
    </r>
  </si>
  <si>
    <r>
      <t>s</t>
    </r>
    <r>
      <rPr>
        <vertAlign val="subscript"/>
        <sz val="10"/>
        <rFont val="Arial"/>
        <family val="2"/>
      </rPr>
      <t>X-bar</t>
    </r>
  </si>
  <si>
    <r>
      <t>C</t>
    </r>
    <r>
      <rPr>
        <vertAlign val="subscript"/>
        <sz val="10"/>
        <rFont val="Arial"/>
        <family val="2"/>
      </rPr>
      <t>pk</t>
    </r>
  </si>
  <si>
    <r>
      <t>CL</t>
    </r>
    <r>
      <rPr>
        <vertAlign val="subscript"/>
        <sz val="10"/>
        <rFont val="Arial"/>
        <family val="2"/>
      </rPr>
      <t>X-bar</t>
    </r>
  </si>
  <si>
    <r>
      <t>CL</t>
    </r>
    <r>
      <rPr>
        <vertAlign val="subscript"/>
        <sz val="10"/>
        <rFont val="Arial"/>
        <family val="2"/>
      </rPr>
      <t>R</t>
    </r>
  </si>
  <si>
    <r>
      <t>UCL</t>
    </r>
    <r>
      <rPr>
        <vertAlign val="subscript"/>
        <sz val="10"/>
        <rFont val="Arial"/>
        <family val="2"/>
      </rPr>
      <t>X-bar</t>
    </r>
  </si>
  <si>
    <r>
      <t>CL+k</t>
    </r>
    <r>
      <rPr>
        <sz val="10"/>
        <rFont val="Symbol"/>
        <family val="1"/>
        <charset val="2"/>
      </rPr>
      <t>s</t>
    </r>
    <r>
      <rPr>
        <vertAlign val="subscript"/>
        <sz val="10"/>
        <rFont val="Arial"/>
        <family val="2"/>
      </rPr>
      <t>X-bar</t>
    </r>
  </si>
  <si>
    <r>
      <t>UCL</t>
    </r>
    <r>
      <rPr>
        <vertAlign val="subscript"/>
        <sz val="10"/>
        <rFont val="Arial"/>
        <family val="2"/>
      </rPr>
      <t>R</t>
    </r>
  </si>
  <si>
    <r>
      <t>LCL</t>
    </r>
    <r>
      <rPr>
        <vertAlign val="subscript"/>
        <sz val="10"/>
        <rFont val="Arial"/>
        <family val="2"/>
      </rPr>
      <t>X-bar</t>
    </r>
  </si>
  <si>
    <r>
      <t>CL-k</t>
    </r>
    <r>
      <rPr>
        <sz val="10"/>
        <rFont val="Symbol"/>
        <family val="1"/>
        <charset val="2"/>
      </rPr>
      <t>s</t>
    </r>
    <r>
      <rPr>
        <vertAlign val="subscript"/>
        <sz val="10"/>
        <rFont val="Arial"/>
        <family val="2"/>
      </rPr>
      <t>X-bar</t>
    </r>
  </si>
  <si>
    <r>
      <t>LCL</t>
    </r>
    <r>
      <rPr>
        <vertAlign val="subscript"/>
        <sz val="10"/>
        <rFont val="Arial"/>
        <family val="2"/>
      </rPr>
      <t>R</t>
    </r>
  </si>
  <si>
    <r>
      <t>c</t>
    </r>
    <r>
      <rPr>
        <vertAlign val="subscript"/>
        <sz val="10"/>
        <rFont val="Arial"/>
        <family val="2"/>
      </rPr>
      <t>4</t>
    </r>
  </si>
  <si>
    <r>
      <t>s</t>
    </r>
    <r>
      <rPr>
        <vertAlign val="subscript"/>
        <sz val="10"/>
        <rFont val="Arial"/>
        <family val="2"/>
      </rPr>
      <t>s</t>
    </r>
  </si>
  <si>
    <r>
      <t>CL</t>
    </r>
    <r>
      <rPr>
        <vertAlign val="subscript"/>
        <sz val="10"/>
        <rFont val="Arial"/>
        <family val="2"/>
      </rPr>
      <t>S</t>
    </r>
  </si>
  <si>
    <r>
      <t>UCL</t>
    </r>
    <r>
      <rPr>
        <vertAlign val="subscript"/>
        <sz val="10"/>
        <rFont val="Arial"/>
        <family val="2"/>
      </rPr>
      <t>S</t>
    </r>
  </si>
  <si>
    <r>
      <t>LCL</t>
    </r>
    <r>
      <rPr>
        <vertAlign val="subscript"/>
        <sz val="10"/>
        <rFont val="Arial"/>
        <family val="2"/>
      </rPr>
      <t>S</t>
    </r>
  </si>
  <si>
    <t>Using This Worksheet</t>
  </si>
  <si>
    <t xml:space="preserve">This Control Chart template creates an X-bar </t>
  </si>
  <si>
    <t xml:space="preserve">Chart and Standard Deviation Chart (s Chart) </t>
  </si>
  <si>
    <t xml:space="preserve">with control limits calculated from values </t>
  </si>
  <si>
    <t xml:space="preserve">contained in the data table. All samples are </t>
  </si>
  <si>
    <t>assumed to be the same size.</t>
  </si>
  <si>
    <t xml:space="preserve">- Enter the label and the sample size for the </t>
  </si>
  <si>
    <t>quality characteristic that you are monitoring.</t>
  </si>
  <si>
    <t xml:space="preserve">- Choose a k-value (typically 3) for setting the </t>
  </si>
  <si>
    <t>control limits.</t>
  </si>
  <si>
    <t xml:space="preserve">- Replace the X-bar and St.Dev. values in the </t>
  </si>
  <si>
    <t xml:space="preserve">Data Table with your own data set (use Paste </t>
  </si>
  <si>
    <t>Special - Values).</t>
  </si>
  <si>
    <t>- You can delete unused rows in the data table.</t>
  </si>
  <si>
    <t xml:space="preserve">- If you need to insert additional rows in the data </t>
  </si>
  <si>
    <t xml:space="preserve">table, insert rows above the gray line below the </t>
  </si>
  <si>
    <t xml:space="preserve">table so that series in the chart expand </t>
  </si>
  <si>
    <t xml:space="preserve">accordingly. Copy the formulas for CL, UCL, </t>
  </si>
  <si>
    <t>and LCL to fill in the blank spaces.</t>
  </si>
  <si>
    <t xml:space="preserve">- The labels for CL, UCL, and LCL within the </t>
  </si>
  <si>
    <t xml:space="preserve">chart are created by selecting the last Data </t>
  </si>
  <si>
    <t xml:space="preserve">Point and formatting it so that the Data Labels </t>
  </si>
  <si>
    <t>include both the Series name and the Value.</t>
  </si>
  <si>
    <t xml:space="preserve">Chart and R Chart with control limits calculated </t>
  </si>
  <si>
    <t xml:space="preserve">from values contained in the data table. All </t>
  </si>
  <si>
    <t>samples are assumed to be the same size.</t>
  </si>
  <si>
    <t xml:space="preserve">- Replace the X-bar and Range values in the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</si>
</sst>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0"/>
    <numFmt numFmtId="166" formatCode="0.000"/>
  </numFmts>
  <fonts count="40" x14ac:knownFonts="1">
    <font>
      <sz val="10"/>
      <name val="Arial"/>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sz val="10"/>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12"/>
      <name val="Arial"/>
      <family val="2"/>
    </font>
    <font>
      <b/>
      <sz val="8"/>
      <color indexed="81"/>
      <name val="Tahoma"/>
      <family val="2"/>
    </font>
    <font>
      <sz val="8"/>
      <color indexed="81"/>
      <name val="Tahoma"/>
      <family val="2"/>
    </font>
    <font>
      <sz val="8"/>
      <name val="Arial"/>
      <family val="2"/>
    </font>
    <font>
      <b/>
      <sz val="10"/>
      <name val="Arial"/>
      <family val="2"/>
    </font>
    <font>
      <sz val="8"/>
      <name val="Arial"/>
      <family val="2"/>
    </font>
    <font>
      <i/>
      <sz val="10"/>
      <name val="Arial"/>
      <family val="2"/>
    </font>
    <font>
      <sz val="10"/>
      <name val="Symbol"/>
      <family val="1"/>
      <charset val="2"/>
    </font>
    <font>
      <vertAlign val="subscript"/>
      <sz val="10"/>
      <name val="Arial"/>
      <family val="2"/>
    </font>
    <font>
      <b/>
      <sz val="12"/>
      <color indexed="9"/>
      <name val="Arial"/>
      <family val="2"/>
    </font>
    <font>
      <sz val="10"/>
      <color indexed="9"/>
      <name val="Arial"/>
      <family val="2"/>
    </font>
    <font>
      <i/>
      <sz val="10"/>
      <color indexed="9"/>
      <name val="Arial"/>
      <family val="2"/>
    </font>
    <font>
      <sz val="10"/>
      <color indexed="55"/>
      <name val="Arial"/>
      <family val="2"/>
    </font>
    <font>
      <i/>
      <sz val="8"/>
      <name val="Arial"/>
      <family val="2"/>
    </font>
    <font>
      <i/>
      <sz val="8"/>
      <color indexed="81"/>
      <name val="Tahoma"/>
      <family val="2"/>
    </font>
    <font>
      <b/>
      <sz val="8"/>
      <color indexed="81"/>
      <name val="Symbol"/>
      <family val="1"/>
      <charset val="2"/>
    </font>
    <font>
      <b/>
      <sz val="10"/>
      <color theme="4"/>
      <name val="Arial"/>
      <family val="2"/>
    </font>
    <font>
      <sz val="10"/>
      <color rgb="FF000000"/>
      <name val="Arial"/>
      <family val="2"/>
    </font>
    <font>
      <b/>
      <sz val="18"/>
      <color theme="4"/>
      <name val="Arial"/>
      <family val="2"/>
    </font>
  </fonts>
  <fills count="23">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22"/>
        <bgColor indexed="64"/>
      </patternFill>
    </fill>
    <fill>
      <patternFill patternType="solid">
        <fgColor theme="4"/>
        <bgColor indexed="64"/>
      </patternFill>
    </fill>
    <fill>
      <patternFill patternType="solid">
        <fgColor theme="4" tint="0.79998168889431442"/>
        <bgColor indexed="64"/>
      </patternFill>
    </fill>
  </fills>
  <borders count="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thin">
        <color indexed="55"/>
      </left>
      <right/>
      <top style="thin">
        <color indexed="55"/>
      </top>
      <bottom style="thin">
        <color indexed="55"/>
      </bottom>
      <diagonal/>
    </border>
    <border>
      <left/>
      <right/>
      <top style="thin">
        <color indexed="55"/>
      </top>
      <bottom style="thin">
        <color indexed="55"/>
      </bottom>
      <diagonal/>
    </border>
    <border>
      <left/>
      <right style="thin">
        <color indexed="55"/>
      </right>
      <top style="thin">
        <color indexed="55"/>
      </top>
      <bottom style="thin">
        <color indexed="55"/>
      </bottom>
      <diagonal/>
    </border>
    <border>
      <left/>
      <right/>
      <top/>
      <bottom style="thin">
        <color indexed="55"/>
      </bottom>
      <diagonal/>
    </border>
    <border>
      <left/>
      <right/>
      <top/>
      <bottom style="thin">
        <color theme="3"/>
      </bottom>
      <diagonal/>
    </border>
  </borders>
  <cellStyleXfs count="44">
    <xf numFmtId="0" fontId="0" fillId="0" borderId="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6"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4" fillId="16" borderId="0" applyNumberFormat="0" applyBorder="0" applyAlignment="0" applyProtection="0"/>
    <xf numFmtId="0" fontId="5" fillId="17" borderId="1" applyNumberFormat="0" applyAlignment="0" applyProtection="0"/>
    <xf numFmtId="0" fontId="6" fillId="18" borderId="2" applyNumberFormat="0" applyAlignment="0" applyProtection="0"/>
    <xf numFmtId="0" fontId="7" fillId="0" borderId="0" applyNumberFormat="0" applyFill="0" applyBorder="0" applyAlignment="0" applyProtection="0"/>
    <xf numFmtId="0" fontId="8" fillId="19"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11" borderId="1" applyNumberFormat="0" applyAlignment="0" applyProtection="0"/>
    <xf numFmtId="0" fontId="14" fillId="0" borderId="6" applyNumberFormat="0" applyFill="0" applyAlignment="0" applyProtection="0"/>
    <xf numFmtId="0" fontId="15" fillId="5" borderId="0" applyNumberFormat="0" applyBorder="0" applyAlignment="0" applyProtection="0"/>
    <xf numFmtId="0" fontId="16" fillId="5" borderId="7" applyNumberFormat="0" applyFont="0" applyAlignment="0" applyProtection="0"/>
    <xf numFmtId="0" fontId="17" fillId="17" borderId="8" applyNumberFormat="0" applyAlignment="0" applyProtection="0"/>
    <xf numFmtId="9" fontId="1" fillId="0" borderId="0" applyFon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cellStyleXfs>
  <cellXfs count="51">
    <xf numFmtId="0" fontId="0" fillId="0" borderId="0" xfId="0"/>
    <xf numFmtId="0" fontId="16" fillId="0" borderId="0" xfId="0" applyFont="1" applyFill="1" applyProtection="1"/>
    <xf numFmtId="0" fontId="0" fillId="0" borderId="0" xfId="0" applyFill="1" applyProtection="1"/>
    <xf numFmtId="0" fontId="16" fillId="0" borderId="0" xfId="0" applyFont="1" applyProtection="1"/>
    <xf numFmtId="0" fontId="16" fillId="0" borderId="0" xfId="0" applyFont="1" applyAlignment="1" applyProtection="1">
      <alignment horizontal="left"/>
      <protection locked="0"/>
    </xf>
    <xf numFmtId="0" fontId="16" fillId="0" borderId="0" xfId="0" applyFont="1" applyAlignment="1" applyProtection="1"/>
    <xf numFmtId="14" fontId="16" fillId="0" borderId="0" xfId="0" applyNumberFormat="1" applyFont="1" applyFill="1" applyAlignment="1" applyProtection="1">
      <alignment horizontal="left"/>
      <protection locked="0"/>
    </xf>
    <xf numFmtId="0" fontId="25" fillId="0" borderId="0" xfId="0" applyFont="1" applyFill="1" applyAlignment="1" applyProtection="1">
      <alignment horizontal="right"/>
    </xf>
    <xf numFmtId="0" fontId="16" fillId="0" borderId="0" xfId="0" applyFont="1" applyAlignment="1" applyProtection="1">
      <alignment horizontal="left"/>
    </xf>
    <xf numFmtId="0" fontId="12" fillId="0" borderId="0" xfId="34" applyAlignment="1" applyProtection="1"/>
    <xf numFmtId="0" fontId="16" fillId="0" borderId="0" xfId="0" applyFont="1" applyAlignment="1" applyProtection="1">
      <alignment horizontal="right"/>
    </xf>
    <xf numFmtId="0" fontId="25" fillId="0" borderId="0" xfId="0" applyFont="1" applyAlignment="1" applyProtection="1">
      <alignment horizontal="right" indent="1"/>
    </xf>
    <xf numFmtId="0" fontId="16" fillId="0" borderId="10" xfId="0" applyFont="1" applyFill="1" applyBorder="1" applyAlignment="1" applyProtection="1">
      <alignment horizontal="left"/>
    </xf>
    <xf numFmtId="0" fontId="16" fillId="0" borderId="11" xfId="0" applyFont="1" applyFill="1" applyBorder="1" applyAlignment="1" applyProtection="1">
      <alignment horizontal="left"/>
    </xf>
    <xf numFmtId="0" fontId="16" fillId="0" borderId="12" xfId="0" applyFont="1" applyFill="1" applyBorder="1" applyAlignment="1" applyProtection="1">
      <alignment horizontal="left"/>
    </xf>
    <xf numFmtId="0" fontId="16" fillId="0" borderId="0" xfId="0" applyFont="1" applyAlignment="1">
      <alignment horizontal="right" indent="1"/>
    </xf>
    <xf numFmtId="0" fontId="0" fillId="0" borderId="7" xfId="0" applyFont="1" applyFill="1" applyBorder="1" applyProtection="1"/>
    <xf numFmtId="0" fontId="27" fillId="0" borderId="0" xfId="0" applyFont="1" applyAlignment="1">
      <alignment horizontal="right" indent="1"/>
    </xf>
    <xf numFmtId="0" fontId="0" fillId="0" borderId="7" xfId="0" applyFill="1" applyBorder="1"/>
    <xf numFmtId="0" fontId="16" fillId="0" borderId="0" xfId="0" applyFont="1" applyFill="1" applyAlignment="1">
      <alignment horizontal="right" indent="1"/>
    </xf>
    <xf numFmtId="166" fontId="16" fillId="0" borderId="0" xfId="0" applyNumberFormat="1" applyFont="1" applyProtection="1"/>
    <xf numFmtId="0" fontId="16" fillId="0" borderId="0" xfId="0" applyFont="1" applyAlignment="1" applyProtection="1">
      <alignment horizontal="right" indent="1"/>
    </xf>
    <xf numFmtId="166" fontId="16" fillId="0" borderId="0" xfId="0" applyNumberFormat="1" applyFont="1" applyAlignment="1" applyProtection="1">
      <alignment horizontal="right"/>
    </xf>
    <xf numFmtId="0" fontId="28" fillId="0" borderId="0" xfId="0" applyFont="1" applyAlignment="1" applyProtection="1">
      <alignment horizontal="right" indent="1"/>
    </xf>
    <xf numFmtId="10" fontId="16" fillId="0" borderId="0" xfId="40" applyNumberFormat="1" applyFont="1" applyAlignment="1" applyProtection="1">
      <alignment horizontal="right"/>
    </xf>
    <xf numFmtId="166" fontId="0" fillId="0" borderId="0" xfId="0" applyNumberFormat="1" applyFill="1"/>
    <xf numFmtId="166" fontId="16" fillId="0" borderId="0" xfId="0" applyNumberFormat="1" applyFont="1" applyFill="1" applyProtection="1"/>
    <xf numFmtId="0" fontId="28" fillId="0" borderId="0" xfId="0" applyFont="1" applyFill="1" applyAlignment="1" applyProtection="1">
      <alignment horizontal="right" indent="1"/>
    </xf>
    <xf numFmtId="165" fontId="16" fillId="0" borderId="0" xfId="40" applyNumberFormat="1" applyFont="1" applyFill="1" applyProtection="1"/>
    <xf numFmtId="0" fontId="16" fillId="0" borderId="0" xfId="0" applyFont="1" applyFill="1" applyAlignment="1" applyProtection="1">
      <alignment horizontal="right" indent="1"/>
    </xf>
    <xf numFmtId="164" fontId="16" fillId="0" borderId="0" xfId="0" applyNumberFormat="1" applyFont="1" applyFill="1" applyProtection="1"/>
    <xf numFmtId="0" fontId="26" fillId="0" borderId="0" xfId="0" applyFont="1" applyFill="1" applyProtection="1"/>
    <xf numFmtId="0" fontId="21" fillId="0" borderId="0" xfId="0" applyFont="1" applyProtection="1"/>
    <xf numFmtId="166" fontId="33" fillId="0" borderId="0" xfId="0" applyNumberFormat="1" applyFont="1" applyFill="1" applyAlignment="1" applyProtection="1">
      <alignment horizontal="center"/>
    </xf>
    <xf numFmtId="0" fontId="27" fillId="20" borderId="0" xfId="0" applyFont="1" applyFill="1" applyProtection="1"/>
    <xf numFmtId="0" fontId="16" fillId="20" borderId="0" xfId="0" applyFont="1" applyFill="1" applyProtection="1"/>
    <xf numFmtId="0" fontId="34" fillId="0" borderId="0" xfId="0" applyFont="1" applyProtection="1"/>
    <xf numFmtId="165" fontId="16" fillId="0" borderId="0" xfId="0" applyNumberFormat="1" applyFont="1" applyFill="1" applyAlignment="1">
      <alignment horizontal="right"/>
    </xf>
    <xf numFmtId="0" fontId="37" fillId="0" borderId="14" xfId="0" applyFont="1" applyBorder="1" applyProtection="1"/>
    <xf numFmtId="0" fontId="38" fillId="0" borderId="0" xfId="0" applyFont="1"/>
    <xf numFmtId="0" fontId="38" fillId="0" borderId="0" xfId="0" applyFont="1" applyAlignment="1">
      <alignment horizontal="left" vertical="center" readingOrder="1"/>
    </xf>
    <xf numFmtId="0" fontId="39" fillId="0" borderId="0" xfId="0" applyFont="1" applyFill="1" applyAlignment="1" applyProtection="1">
      <alignment horizontal="left" vertical="center"/>
    </xf>
    <xf numFmtId="0" fontId="21" fillId="22" borderId="0" xfId="0" applyFont="1" applyFill="1" applyProtection="1"/>
    <xf numFmtId="0" fontId="30" fillId="21" borderId="0" xfId="0" applyFont="1" applyFill="1" applyProtection="1"/>
    <xf numFmtId="0" fontId="31" fillId="21" borderId="0" xfId="0" applyFont="1" applyFill="1" applyProtection="1"/>
    <xf numFmtId="0" fontId="32" fillId="21" borderId="13" xfId="0" applyFont="1" applyFill="1" applyBorder="1" applyAlignment="1">
      <alignment horizontal="right"/>
    </xf>
    <xf numFmtId="0" fontId="31" fillId="21" borderId="13" xfId="0" applyFont="1" applyFill="1" applyBorder="1" applyAlignment="1">
      <alignment horizontal="center"/>
    </xf>
    <xf numFmtId="0" fontId="0" fillId="22" borderId="0" xfId="0" applyFill="1" applyAlignment="1">
      <alignment horizontal="right"/>
    </xf>
    <xf numFmtId="0" fontId="0" fillId="22" borderId="0" xfId="0" applyFill="1"/>
    <xf numFmtId="0" fontId="1" fillId="0" borderId="0" xfId="0" applyFont="1" applyAlignment="1" applyProtection="1"/>
    <xf numFmtId="14" fontId="16" fillId="0" borderId="0" xfId="0" applyNumberFormat="1" applyFont="1" applyFill="1" applyAlignment="1" applyProtection="1">
      <alignment horizontal="left"/>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
    <dxf>
      <font>
        <condense val="0"/>
        <extend val="0"/>
        <color indexed="9"/>
      </font>
      <fill>
        <patternFill>
          <bgColor indexed="10"/>
        </patternFill>
      </fill>
    </dxf>
    <dxf>
      <font>
        <condense val="0"/>
        <extend val="0"/>
        <color indexed="9"/>
      </font>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368326096884401E-2"/>
          <c:y val="5.1612984521459994E-2"/>
          <c:w val="0.8305090994175981"/>
          <c:h val="0.78064639088708243"/>
        </c:manualLayout>
      </c:layout>
      <c:lineChart>
        <c:grouping val="standard"/>
        <c:varyColors val="0"/>
        <c:ser>
          <c:idx val="0"/>
          <c:order val="0"/>
          <c:tx>
            <c:strRef>
              <c:f>XbarR!$B$57</c:f>
              <c:strCache>
                <c:ptCount val="1"/>
                <c:pt idx="0">
                  <c:v>X-bar</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XbarR!$A$58:$A$83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XbarR!$B$58:$B$83</c:f>
              <c:numCache>
                <c:formatCode>General</c:formatCode>
                <c:ptCount val="26"/>
                <c:pt idx="0">
                  <c:v>35.6</c:v>
                </c:pt>
                <c:pt idx="1">
                  <c:v>33.799999999999997</c:v>
                </c:pt>
                <c:pt idx="2">
                  <c:v>34.4</c:v>
                </c:pt>
                <c:pt idx="3">
                  <c:v>35</c:v>
                </c:pt>
                <c:pt idx="4">
                  <c:v>35.6</c:v>
                </c:pt>
                <c:pt idx="5">
                  <c:v>33.4</c:v>
                </c:pt>
                <c:pt idx="6">
                  <c:v>33</c:v>
                </c:pt>
                <c:pt idx="7">
                  <c:v>34.4</c:v>
                </c:pt>
                <c:pt idx="8">
                  <c:v>36</c:v>
                </c:pt>
                <c:pt idx="9">
                  <c:v>34</c:v>
                </c:pt>
                <c:pt idx="10">
                  <c:v>35</c:v>
                </c:pt>
                <c:pt idx="11">
                  <c:v>35.6</c:v>
                </c:pt>
                <c:pt idx="12">
                  <c:v>33.4</c:v>
                </c:pt>
                <c:pt idx="13">
                  <c:v>35.200000000000003</c:v>
                </c:pt>
                <c:pt idx="14">
                  <c:v>36.799999999999997</c:v>
                </c:pt>
                <c:pt idx="15">
                  <c:v>35.200000000000003</c:v>
                </c:pt>
                <c:pt idx="16">
                  <c:v>33.200000000000003</c:v>
                </c:pt>
                <c:pt idx="17">
                  <c:v>36.4</c:v>
                </c:pt>
                <c:pt idx="18">
                  <c:v>34.200000000000003</c:v>
                </c:pt>
                <c:pt idx="19">
                  <c:v>36</c:v>
                </c:pt>
                <c:pt idx="20">
                  <c:v>35.799999999999997</c:v>
                </c:pt>
                <c:pt idx="21">
                  <c:v>32.6</c:v>
                </c:pt>
                <c:pt idx="22">
                  <c:v>37</c:v>
                </c:pt>
                <c:pt idx="23">
                  <c:v>34.799999999999997</c:v>
                </c:pt>
                <c:pt idx="24">
                  <c:v>34.6</c:v>
                </c:pt>
              </c:numCache>
            </c:numRef>
          </c:val>
          <c:smooth val="0"/>
          <c:extLst>
            <c:ext xmlns:c16="http://schemas.microsoft.com/office/drawing/2014/chart" uri="{C3380CC4-5D6E-409C-BE32-E72D297353CC}">
              <c16:uniqueId val="{00000000-E085-4F9E-982B-64D4C5C6EE59}"/>
            </c:ext>
          </c:extLst>
        </c:ser>
        <c:ser>
          <c:idx val="1"/>
          <c:order val="1"/>
          <c:tx>
            <c:strRef>
              <c:f>XbarR!$D$57</c:f>
              <c:strCache>
                <c:ptCount val="1"/>
                <c:pt idx="0">
                  <c:v>CL</c:v>
                </c:pt>
              </c:strCache>
            </c:strRef>
          </c:tx>
          <c:spPr>
            <a:ln w="12700">
              <a:solidFill>
                <a:srgbClr val="0000FF"/>
              </a:solidFill>
              <a:prstDash val="sysDash"/>
            </a:ln>
          </c:spPr>
          <c:marker>
            <c:symbol val="none"/>
          </c:marker>
          <c:dLbls>
            <c:dLbl>
              <c:idx val="24"/>
              <c:spPr>
                <a:noFill/>
                <a:ln w="25400">
                  <a:noFill/>
                </a:ln>
              </c:spPr>
              <c:txPr>
                <a:bodyPr/>
                <a:lstStyle/>
                <a:p>
                  <a:pPr>
                    <a:defRPr sz="875" b="0" i="0" u="none" strike="noStrike" baseline="0">
                      <a:solidFill>
                        <a:srgbClr val="000000"/>
                      </a:solidFill>
                      <a:latin typeface="Arial"/>
                      <a:ea typeface="Arial"/>
                      <a:cs typeface="Arial"/>
                    </a:defRPr>
                  </a:pPr>
                  <a:endParaRPr lang="en-US"/>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E085-4F9E-982B-64D4C5C6EE59}"/>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XbarR!$A$58:$A$83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XbarR!$D$58:$D$83</c:f>
              <c:numCache>
                <c:formatCode>0.000</c:formatCode>
                <c:ptCount val="26"/>
                <c:pt idx="0">
                  <c:v>34.840000000000003</c:v>
                </c:pt>
                <c:pt idx="1">
                  <c:v>34.840000000000003</c:v>
                </c:pt>
                <c:pt idx="2">
                  <c:v>34.840000000000003</c:v>
                </c:pt>
                <c:pt idx="3">
                  <c:v>34.840000000000003</c:v>
                </c:pt>
                <c:pt idx="4">
                  <c:v>34.840000000000003</c:v>
                </c:pt>
                <c:pt idx="5">
                  <c:v>34.840000000000003</c:v>
                </c:pt>
                <c:pt idx="6">
                  <c:v>34.840000000000003</c:v>
                </c:pt>
                <c:pt idx="7">
                  <c:v>34.840000000000003</c:v>
                </c:pt>
                <c:pt idx="8">
                  <c:v>34.840000000000003</c:v>
                </c:pt>
                <c:pt idx="9">
                  <c:v>34.840000000000003</c:v>
                </c:pt>
                <c:pt idx="10">
                  <c:v>34.840000000000003</c:v>
                </c:pt>
                <c:pt idx="11">
                  <c:v>34.840000000000003</c:v>
                </c:pt>
                <c:pt idx="12">
                  <c:v>34.840000000000003</c:v>
                </c:pt>
                <c:pt idx="13">
                  <c:v>34.840000000000003</c:v>
                </c:pt>
                <c:pt idx="14">
                  <c:v>34.840000000000003</c:v>
                </c:pt>
                <c:pt idx="15">
                  <c:v>34.840000000000003</c:v>
                </c:pt>
                <c:pt idx="16">
                  <c:v>34.840000000000003</c:v>
                </c:pt>
                <c:pt idx="17">
                  <c:v>34.840000000000003</c:v>
                </c:pt>
                <c:pt idx="18">
                  <c:v>34.840000000000003</c:v>
                </c:pt>
                <c:pt idx="19">
                  <c:v>34.840000000000003</c:v>
                </c:pt>
                <c:pt idx="20">
                  <c:v>34.840000000000003</c:v>
                </c:pt>
                <c:pt idx="21">
                  <c:v>34.840000000000003</c:v>
                </c:pt>
                <c:pt idx="22">
                  <c:v>34.840000000000003</c:v>
                </c:pt>
                <c:pt idx="23">
                  <c:v>34.840000000000003</c:v>
                </c:pt>
                <c:pt idx="24">
                  <c:v>34.840000000000003</c:v>
                </c:pt>
              </c:numCache>
            </c:numRef>
          </c:val>
          <c:smooth val="0"/>
          <c:extLst>
            <c:ext xmlns:c16="http://schemas.microsoft.com/office/drawing/2014/chart" uri="{C3380CC4-5D6E-409C-BE32-E72D297353CC}">
              <c16:uniqueId val="{00000002-E085-4F9E-982B-64D4C5C6EE59}"/>
            </c:ext>
          </c:extLst>
        </c:ser>
        <c:ser>
          <c:idx val="2"/>
          <c:order val="2"/>
          <c:tx>
            <c:strRef>
              <c:f>XbarR!$E$57</c:f>
              <c:strCache>
                <c:ptCount val="1"/>
                <c:pt idx="0">
                  <c:v>UCL</c:v>
                </c:pt>
              </c:strCache>
            </c:strRef>
          </c:tx>
          <c:spPr>
            <a:ln w="12700">
              <a:solidFill>
                <a:srgbClr val="FF0000"/>
              </a:solidFill>
              <a:prstDash val="solid"/>
            </a:ln>
          </c:spPr>
          <c:marker>
            <c:symbol val="none"/>
          </c:marker>
          <c:dLbls>
            <c:dLbl>
              <c:idx val="24"/>
              <c:spPr>
                <a:noFill/>
                <a:ln w="25400">
                  <a:noFill/>
                </a:ln>
              </c:spPr>
              <c:txPr>
                <a:bodyPr/>
                <a:lstStyle/>
                <a:p>
                  <a:pPr>
                    <a:defRPr sz="875" b="0" i="0" u="none" strike="noStrike" baseline="0">
                      <a:solidFill>
                        <a:srgbClr val="000000"/>
                      </a:solidFill>
                      <a:latin typeface="Arial"/>
                      <a:ea typeface="Arial"/>
                      <a:cs typeface="Arial"/>
                    </a:defRPr>
                  </a:pPr>
                  <a:endParaRPr lang="en-US"/>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E085-4F9E-982B-64D4C5C6EE59}"/>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XbarR!$A$58:$A$83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XbarR!$E$58:$E$83</c:f>
              <c:numCache>
                <c:formatCode>0.000</c:formatCode>
                <c:ptCount val="26"/>
                <c:pt idx="0">
                  <c:v>37.354855472544912</c:v>
                </c:pt>
                <c:pt idx="1">
                  <c:v>37.354855472544912</c:v>
                </c:pt>
                <c:pt idx="2">
                  <c:v>37.354855472544912</c:v>
                </c:pt>
                <c:pt idx="3">
                  <c:v>37.354855472544912</c:v>
                </c:pt>
                <c:pt idx="4">
                  <c:v>37.354855472544912</c:v>
                </c:pt>
                <c:pt idx="5">
                  <c:v>37.354855472544912</c:v>
                </c:pt>
                <c:pt idx="6">
                  <c:v>37.354855472544912</c:v>
                </c:pt>
                <c:pt idx="7">
                  <c:v>37.354855472544912</c:v>
                </c:pt>
                <c:pt idx="8">
                  <c:v>37.354855472544912</c:v>
                </c:pt>
                <c:pt idx="9">
                  <c:v>37.354855472544912</c:v>
                </c:pt>
                <c:pt idx="10">
                  <c:v>37.354855472544912</c:v>
                </c:pt>
                <c:pt idx="11">
                  <c:v>37.354855472544912</c:v>
                </c:pt>
                <c:pt idx="12">
                  <c:v>37.354855472544912</c:v>
                </c:pt>
                <c:pt idx="13">
                  <c:v>37.354855472544912</c:v>
                </c:pt>
                <c:pt idx="14">
                  <c:v>37.354855472544912</c:v>
                </c:pt>
                <c:pt idx="15">
                  <c:v>37.354855472544912</c:v>
                </c:pt>
                <c:pt idx="16">
                  <c:v>37.354855472544912</c:v>
                </c:pt>
                <c:pt idx="17">
                  <c:v>37.354855472544912</c:v>
                </c:pt>
                <c:pt idx="18">
                  <c:v>37.354855472544912</c:v>
                </c:pt>
                <c:pt idx="19">
                  <c:v>37.354855472544912</c:v>
                </c:pt>
                <c:pt idx="20">
                  <c:v>37.354855472544912</c:v>
                </c:pt>
                <c:pt idx="21">
                  <c:v>37.354855472544912</c:v>
                </c:pt>
                <c:pt idx="22">
                  <c:v>37.354855472544912</c:v>
                </c:pt>
                <c:pt idx="23">
                  <c:v>37.354855472544912</c:v>
                </c:pt>
                <c:pt idx="24">
                  <c:v>37.354855472544912</c:v>
                </c:pt>
              </c:numCache>
            </c:numRef>
          </c:val>
          <c:smooth val="0"/>
          <c:extLst>
            <c:ext xmlns:c16="http://schemas.microsoft.com/office/drawing/2014/chart" uri="{C3380CC4-5D6E-409C-BE32-E72D297353CC}">
              <c16:uniqueId val="{00000004-E085-4F9E-982B-64D4C5C6EE59}"/>
            </c:ext>
          </c:extLst>
        </c:ser>
        <c:ser>
          <c:idx val="3"/>
          <c:order val="3"/>
          <c:tx>
            <c:strRef>
              <c:f>XbarR!$F$57</c:f>
              <c:strCache>
                <c:ptCount val="1"/>
                <c:pt idx="0">
                  <c:v>LCL</c:v>
                </c:pt>
              </c:strCache>
            </c:strRef>
          </c:tx>
          <c:spPr>
            <a:ln w="12700">
              <a:solidFill>
                <a:srgbClr val="FF0000"/>
              </a:solidFill>
              <a:prstDash val="solid"/>
            </a:ln>
          </c:spPr>
          <c:marker>
            <c:symbol val="none"/>
          </c:marker>
          <c:dLbls>
            <c:dLbl>
              <c:idx val="24"/>
              <c:spPr>
                <a:noFill/>
                <a:ln w="25400">
                  <a:noFill/>
                </a:ln>
              </c:spPr>
              <c:txPr>
                <a:bodyPr/>
                <a:lstStyle/>
                <a:p>
                  <a:pPr>
                    <a:defRPr sz="875" b="0" i="0" u="none" strike="noStrike" baseline="0">
                      <a:solidFill>
                        <a:srgbClr val="000000"/>
                      </a:solidFill>
                      <a:latin typeface="Arial"/>
                      <a:ea typeface="Arial"/>
                      <a:cs typeface="Arial"/>
                    </a:defRPr>
                  </a:pPr>
                  <a:endParaRPr lang="en-US"/>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E085-4F9E-982B-64D4C5C6EE59}"/>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XbarR!$A$58:$A$83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XbarR!$F$58:$F$83</c:f>
              <c:numCache>
                <c:formatCode>0.000</c:formatCode>
                <c:ptCount val="26"/>
                <c:pt idx="0">
                  <c:v>32.325144527455095</c:v>
                </c:pt>
                <c:pt idx="1">
                  <c:v>32.325144527455095</c:v>
                </c:pt>
                <c:pt idx="2">
                  <c:v>32.325144527455095</c:v>
                </c:pt>
                <c:pt idx="3">
                  <c:v>32.325144527455095</c:v>
                </c:pt>
                <c:pt idx="4">
                  <c:v>32.325144527455095</c:v>
                </c:pt>
                <c:pt idx="5">
                  <c:v>32.325144527455095</c:v>
                </c:pt>
                <c:pt idx="6">
                  <c:v>32.325144527455095</c:v>
                </c:pt>
                <c:pt idx="7">
                  <c:v>32.325144527455095</c:v>
                </c:pt>
                <c:pt idx="8">
                  <c:v>32.325144527455095</c:v>
                </c:pt>
                <c:pt idx="9">
                  <c:v>32.325144527455095</c:v>
                </c:pt>
                <c:pt idx="10">
                  <c:v>32.325144527455095</c:v>
                </c:pt>
                <c:pt idx="11">
                  <c:v>32.325144527455095</c:v>
                </c:pt>
                <c:pt idx="12">
                  <c:v>32.325144527455095</c:v>
                </c:pt>
                <c:pt idx="13">
                  <c:v>32.325144527455095</c:v>
                </c:pt>
                <c:pt idx="14">
                  <c:v>32.325144527455095</c:v>
                </c:pt>
                <c:pt idx="15">
                  <c:v>32.325144527455095</c:v>
                </c:pt>
                <c:pt idx="16">
                  <c:v>32.325144527455095</c:v>
                </c:pt>
                <c:pt idx="17">
                  <c:v>32.325144527455095</c:v>
                </c:pt>
                <c:pt idx="18">
                  <c:v>32.325144527455095</c:v>
                </c:pt>
                <c:pt idx="19">
                  <c:v>32.325144527455095</c:v>
                </c:pt>
                <c:pt idx="20">
                  <c:v>32.325144527455095</c:v>
                </c:pt>
                <c:pt idx="21">
                  <c:v>32.325144527455095</c:v>
                </c:pt>
                <c:pt idx="22">
                  <c:v>32.325144527455095</c:v>
                </c:pt>
                <c:pt idx="23">
                  <c:v>32.325144527455095</c:v>
                </c:pt>
                <c:pt idx="24">
                  <c:v>32.325144527455095</c:v>
                </c:pt>
              </c:numCache>
            </c:numRef>
          </c:val>
          <c:smooth val="0"/>
          <c:extLst>
            <c:ext xmlns:c16="http://schemas.microsoft.com/office/drawing/2014/chart" uri="{C3380CC4-5D6E-409C-BE32-E72D297353CC}">
              <c16:uniqueId val="{00000006-E085-4F9E-982B-64D4C5C6EE59}"/>
            </c:ext>
          </c:extLst>
        </c:ser>
        <c:dLbls>
          <c:showLegendKey val="0"/>
          <c:showVal val="0"/>
          <c:showCatName val="0"/>
          <c:showSerName val="0"/>
          <c:showPercent val="0"/>
          <c:showBubbleSize val="0"/>
        </c:dLbls>
        <c:marker val="1"/>
        <c:smooth val="0"/>
        <c:axId val="198019328"/>
        <c:axId val="201098368"/>
      </c:lineChart>
      <c:catAx>
        <c:axId val="198019328"/>
        <c:scaling>
          <c:orientation val="minMax"/>
        </c:scaling>
        <c:delete val="0"/>
        <c:axPos val="b"/>
        <c:title>
          <c:tx>
            <c:rich>
              <a:bodyPr/>
              <a:lstStyle/>
              <a:p>
                <a:pPr>
                  <a:defRPr sz="875" b="0" i="0" u="none" strike="noStrike" baseline="0">
                    <a:solidFill>
                      <a:srgbClr val="000000"/>
                    </a:solidFill>
                    <a:latin typeface="Arial"/>
                    <a:ea typeface="Arial"/>
                    <a:cs typeface="Arial"/>
                  </a:defRPr>
                </a:pPr>
                <a:r>
                  <a:rPr lang="en-US"/>
                  <a:t>Sample #</a:t>
                </a:r>
              </a:p>
            </c:rich>
          </c:tx>
          <c:layout>
            <c:manualLayout>
              <c:xMode val="edge"/>
              <c:yMode val="edge"/>
              <c:x val="0.45916829615295779"/>
              <c:y val="0.9161304752559149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01098368"/>
        <c:crosses val="autoZero"/>
        <c:auto val="1"/>
        <c:lblAlgn val="ctr"/>
        <c:lblOffset val="100"/>
        <c:tickLblSkip val="1"/>
        <c:tickMarkSkip val="1"/>
        <c:noMultiLvlLbl val="0"/>
      </c:catAx>
      <c:valAx>
        <c:axId val="201098368"/>
        <c:scaling>
          <c:orientation val="minMax"/>
        </c:scaling>
        <c:delete val="0"/>
        <c:axPos val="l"/>
        <c:title>
          <c:tx>
            <c:strRef>
              <c:f>XbarR!$C$5</c:f>
              <c:strCache>
                <c:ptCount val="1"/>
                <c:pt idx="0">
                  <c:v>Average Thickness (mm), X-bar</c:v>
                </c:pt>
              </c:strCache>
            </c:strRef>
          </c:tx>
          <c:layout>
            <c:manualLayout>
              <c:xMode val="edge"/>
              <c:yMode val="edge"/>
              <c:x val="7.7041660428348625E-3"/>
              <c:y val="0.14516151896660623"/>
            </c:manualLayout>
          </c:layout>
          <c:overlay val="0"/>
          <c:spPr>
            <a:noFill/>
            <a:ln w="25400">
              <a:noFill/>
            </a:ln>
          </c:spPr>
          <c:txPr>
            <a:bodyPr/>
            <a:lstStyle/>
            <a:p>
              <a:pPr>
                <a:defRPr sz="875" b="1" i="0" u="none" strike="noStrike" baseline="0">
                  <a:solidFill>
                    <a:srgbClr val="000000"/>
                  </a:solidFill>
                  <a:latin typeface="Arial"/>
                  <a:ea typeface="Arial"/>
                  <a:cs typeface="Arial"/>
                </a:defRPr>
              </a:pPr>
              <a:endParaRPr lang="en-US"/>
            </a:p>
          </c:tx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98019328"/>
        <c:crosses val="autoZero"/>
        <c:crossBetween val="between"/>
      </c:valAx>
      <c:spPr>
        <a:noFill/>
        <a:ln w="25400">
          <a:noFill/>
        </a:ln>
      </c:spPr>
    </c:plotArea>
    <c:plotVisOnly val="1"/>
    <c:dispBlanksAs val="gap"/>
    <c:showDLblsOverMax val="0"/>
  </c:chart>
  <c:spPr>
    <a:solidFill>
      <a:srgbClr val="FFFFFF"/>
    </a:solidFill>
    <a:ln w="6350">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877231958693298E-2"/>
          <c:y val="8.1218274111675121E-2"/>
          <c:w val="0.84024703618086982"/>
          <c:h val="0.67512690355329952"/>
        </c:manualLayout>
      </c:layout>
      <c:lineChart>
        <c:grouping val="standard"/>
        <c:varyColors val="0"/>
        <c:ser>
          <c:idx val="0"/>
          <c:order val="0"/>
          <c:tx>
            <c:strRef>
              <c:f>XbarR!$C$57</c:f>
              <c:strCache>
                <c:ptCount val="1"/>
                <c:pt idx="0">
                  <c:v>Range</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XbarR!$A$58:$A$83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XbarR!$C$58:$C$83</c:f>
              <c:numCache>
                <c:formatCode>General</c:formatCode>
                <c:ptCount val="26"/>
                <c:pt idx="0">
                  <c:v>4</c:v>
                </c:pt>
                <c:pt idx="1">
                  <c:v>5</c:v>
                </c:pt>
                <c:pt idx="2">
                  <c:v>6</c:v>
                </c:pt>
                <c:pt idx="3">
                  <c:v>3</c:v>
                </c:pt>
                <c:pt idx="4">
                  <c:v>6</c:v>
                </c:pt>
                <c:pt idx="5">
                  <c:v>5</c:v>
                </c:pt>
                <c:pt idx="6">
                  <c:v>3</c:v>
                </c:pt>
                <c:pt idx="7">
                  <c:v>6</c:v>
                </c:pt>
                <c:pt idx="8">
                  <c:v>5</c:v>
                </c:pt>
                <c:pt idx="9">
                  <c:v>3</c:v>
                </c:pt>
                <c:pt idx="10">
                  <c:v>4</c:v>
                </c:pt>
                <c:pt idx="11">
                  <c:v>4</c:v>
                </c:pt>
                <c:pt idx="12">
                  <c:v>5</c:v>
                </c:pt>
                <c:pt idx="13">
                  <c:v>3</c:v>
                </c:pt>
                <c:pt idx="14">
                  <c:v>5</c:v>
                </c:pt>
                <c:pt idx="15">
                  <c:v>5</c:v>
                </c:pt>
                <c:pt idx="16">
                  <c:v>3</c:v>
                </c:pt>
                <c:pt idx="17">
                  <c:v>5</c:v>
                </c:pt>
                <c:pt idx="18">
                  <c:v>5</c:v>
                </c:pt>
                <c:pt idx="19">
                  <c:v>4</c:v>
                </c:pt>
                <c:pt idx="20">
                  <c:v>4</c:v>
                </c:pt>
                <c:pt idx="21">
                  <c:v>5</c:v>
                </c:pt>
                <c:pt idx="22">
                  <c:v>4</c:v>
                </c:pt>
                <c:pt idx="23">
                  <c:v>3</c:v>
                </c:pt>
                <c:pt idx="24">
                  <c:v>4</c:v>
                </c:pt>
              </c:numCache>
            </c:numRef>
          </c:val>
          <c:smooth val="0"/>
          <c:extLst>
            <c:ext xmlns:c16="http://schemas.microsoft.com/office/drawing/2014/chart" uri="{C3380CC4-5D6E-409C-BE32-E72D297353CC}">
              <c16:uniqueId val="{00000000-C9E4-465F-AD4E-86F4F2597B00}"/>
            </c:ext>
          </c:extLst>
        </c:ser>
        <c:ser>
          <c:idx val="1"/>
          <c:order val="1"/>
          <c:tx>
            <c:strRef>
              <c:f>XbarR!$G$57</c:f>
              <c:strCache>
                <c:ptCount val="1"/>
                <c:pt idx="0">
                  <c:v>CL</c:v>
                </c:pt>
              </c:strCache>
            </c:strRef>
          </c:tx>
          <c:spPr>
            <a:ln w="12700">
              <a:solidFill>
                <a:srgbClr val="0000FF"/>
              </a:solidFill>
              <a:prstDash val="sysDash"/>
            </a:ln>
          </c:spPr>
          <c:marker>
            <c:symbol val="none"/>
          </c:marker>
          <c:dLbls>
            <c:dLbl>
              <c:idx val="24"/>
              <c:layout/>
              <c:spPr>
                <a:noFill/>
                <a:ln w="25400">
                  <a:noFill/>
                </a:ln>
              </c:spPr>
              <c:txPr>
                <a:bodyPr/>
                <a:lstStyle/>
                <a:p>
                  <a:pPr>
                    <a:defRPr sz="900" b="0" i="0" u="none" strike="noStrike" baseline="0">
                      <a:solidFill>
                        <a:srgbClr val="000000"/>
                      </a:solidFill>
                      <a:latin typeface="Arial"/>
                      <a:ea typeface="Arial"/>
                      <a:cs typeface="Arial"/>
                    </a:defRPr>
                  </a:pPr>
                  <a:endParaRPr lang="en-US"/>
                </a:p>
              </c:txPr>
              <c:showLegendKey val="0"/>
              <c:showVal val="1"/>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1-C9E4-465F-AD4E-86F4F2597B0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XbarR!$A$58:$A$83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XbarR!$G$58:$G$83</c:f>
              <c:numCache>
                <c:formatCode>0.000</c:formatCode>
                <c:ptCount val="26"/>
                <c:pt idx="0">
                  <c:v>4.3600000000000003</c:v>
                </c:pt>
                <c:pt idx="1">
                  <c:v>4.3600000000000003</c:v>
                </c:pt>
                <c:pt idx="2">
                  <c:v>4.3600000000000003</c:v>
                </c:pt>
                <c:pt idx="3">
                  <c:v>4.3600000000000003</c:v>
                </c:pt>
                <c:pt idx="4">
                  <c:v>4.3600000000000003</c:v>
                </c:pt>
                <c:pt idx="5">
                  <c:v>4.3600000000000003</c:v>
                </c:pt>
                <c:pt idx="6">
                  <c:v>4.3600000000000003</c:v>
                </c:pt>
                <c:pt idx="7">
                  <c:v>4.3600000000000003</c:v>
                </c:pt>
                <c:pt idx="8">
                  <c:v>4.3600000000000003</c:v>
                </c:pt>
                <c:pt idx="9">
                  <c:v>4.3600000000000003</c:v>
                </c:pt>
                <c:pt idx="10">
                  <c:v>4.3600000000000003</c:v>
                </c:pt>
                <c:pt idx="11">
                  <c:v>4.3600000000000003</c:v>
                </c:pt>
                <c:pt idx="12">
                  <c:v>4.3600000000000003</c:v>
                </c:pt>
                <c:pt idx="13">
                  <c:v>4.3600000000000003</c:v>
                </c:pt>
                <c:pt idx="14">
                  <c:v>4.3600000000000003</c:v>
                </c:pt>
                <c:pt idx="15">
                  <c:v>4.3600000000000003</c:v>
                </c:pt>
                <c:pt idx="16">
                  <c:v>4.3600000000000003</c:v>
                </c:pt>
                <c:pt idx="17">
                  <c:v>4.3600000000000003</c:v>
                </c:pt>
                <c:pt idx="18">
                  <c:v>4.3600000000000003</c:v>
                </c:pt>
                <c:pt idx="19">
                  <c:v>4.3600000000000003</c:v>
                </c:pt>
                <c:pt idx="20">
                  <c:v>4.3600000000000003</c:v>
                </c:pt>
                <c:pt idx="21">
                  <c:v>4.3600000000000003</c:v>
                </c:pt>
                <c:pt idx="22">
                  <c:v>4.3600000000000003</c:v>
                </c:pt>
                <c:pt idx="23">
                  <c:v>4.3600000000000003</c:v>
                </c:pt>
                <c:pt idx="24">
                  <c:v>4.3600000000000003</c:v>
                </c:pt>
              </c:numCache>
            </c:numRef>
          </c:val>
          <c:smooth val="0"/>
          <c:extLst>
            <c:ext xmlns:c16="http://schemas.microsoft.com/office/drawing/2014/chart" uri="{C3380CC4-5D6E-409C-BE32-E72D297353CC}">
              <c16:uniqueId val="{00000002-C9E4-465F-AD4E-86F4F2597B00}"/>
            </c:ext>
          </c:extLst>
        </c:ser>
        <c:ser>
          <c:idx val="2"/>
          <c:order val="2"/>
          <c:tx>
            <c:strRef>
              <c:f>XbarR!$H$57</c:f>
              <c:strCache>
                <c:ptCount val="1"/>
                <c:pt idx="0">
                  <c:v>UCL</c:v>
                </c:pt>
              </c:strCache>
            </c:strRef>
          </c:tx>
          <c:spPr>
            <a:ln w="12700">
              <a:solidFill>
                <a:srgbClr val="FF0000"/>
              </a:solidFill>
              <a:prstDash val="solid"/>
            </a:ln>
          </c:spPr>
          <c:marker>
            <c:symbol val="none"/>
          </c:marker>
          <c:dLbls>
            <c:dLbl>
              <c:idx val="24"/>
              <c:layout/>
              <c:spPr>
                <a:noFill/>
                <a:ln w="25400">
                  <a:noFill/>
                </a:ln>
              </c:spPr>
              <c:txPr>
                <a:bodyPr/>
                <a:lstStyle/>
                <a:p>
                  <a:pPr>
                    <a:defRPr sz="900" b="0" i="0" u="none" strike="noStrike" baseline="0">
                      <a:solidFill>
                        <a:srgbClr val="000000"/>
                      </a:solidFill>
                      <a:latin typeface="Arial"/>
                      <a:ea typeface="Arial"/>
                      <a:cs typeface="Arial"/>
                    </a:defRPr>
                  </a:pPr>
                  <a:endParaRPr lang="en-US"/>
                </a:p>
              </c:txPr>
              <c:showLegendKey val="0"/>
              <c:showVal val="1"/>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3-C9E4-465F-AD4E-86F4F2597B0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XbarR!$A$58:$A$83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XbarR!$H$58:$H$83</c:f>
              <c:numCache>
                <c:formatCode>0.000</c:formatCode>
                <c:ptCount val="26"/>
                <c:pt idx="0">
                  <c:v>9.2186070507308671</c:v>
                </c:pt>
                <c:pt idx="1">
                  <c:v>9.2186070507308671</c:v>
                </c:pt>
                <c:pt idx="2">
                  <c:v>9.2186070507308671</c:v>
                </c:pt>
                <c:pt idx="3">
                  <c:v>9.2186070507308671</c:v>
                </c:pt>
                <c:pt idx="4">
                  <c:v>9.2186070507308671</c:v>
                </c:pt>
                <c:pt idx="5">
                  <c:v>9.2186070507308671</c:v>
                </c:pt>
                <c:pt idx="6">
                  <c:v>9.2186070507308671</c:v>
                </c:pt>
                <c:pt idx="7">
                  <c:v>9.2186070507308671</c:v>
                </c:pt>
                <c:pt idx="8">
                  <c:v>9.2186070507308671</c:v>
                </c:pt>
                <c:pt idx="9">
                  <c:v>9.2186070507308671</c:v>
                </c:pt>
                <c:pt idx="10">
                  <c:v>9.2186070507308671</c:v>
                </c:pt>
                <c:pt idx="11">
                  <c:v>9.2186070507308671</c:v>
                </c:pt>
                <c:pt idx="12">
                  <c:v>9.2186070507308671</c:v>
                </c:pt>
                <c:pt idx="13">
                  <c:v>9.2186070507308671</c:v>
                </c:pt>
                <c:pt idx="14">
                  <c:v>9.2186070507308671</c:v>
                </c:pt>
                <c:pt idx="15">
                  <c:v>9.2186070507308671</c:v>
                </c:pt>
                <c:pt idx="16">
                  <c:v>9.2186070507308671</c:v>
                </c:pt>
                <c:pt idx="17">
                  <c:v>9.2186070507308671</c:v>
                </c:pt>
                <c:pt idx="18">
                  <c:v>9.2186070507308671</c:v>
                </c:pt>
                <c:pt idx="19">
                  <c:v>9.2186070507308671</c:v>
                </c:pt>
                <c:pt idx="20">
                  <c:v>9.2186070507308671</c:v>
                </c:pt>
                <c:pt idx="21">
                  <c:v>9.2186070507308671</c:v>
                </c:pt>
                <c:pt idx="22">
                  <c:v>9.2186070507308671</c:v>
                </c:pt>
                <c:pt idx="23">
                  <c:v>9.2186070507308671</c:v>
                </c:pt>
                <c:pt idx="24">
                  <c:v>9.2186070507308671</c:v>
                </c:pt>
              </c:numCache>
            </c:numRef>
          </c:val>
          <c:smooth val="0"/>
          <c:extLst>
            <c:ext xmlns:c16="http://schemas.microsoft.com/office/drawing/2014/chart" uri="{C3380CC4-5D6E-409C-BE32-E72D297353CC}">
              <c16:uniqueId val="{00000004-C9E4-465F-AD4E-86F4F2597B00}"/>
            </c:ext>
          </c:extLst>
        </c:ser>
        <c:ser>
          <c:idx val="3"/>
          <c:order val="3"/>
          <c:tx>
            <c:strRef>
              <c:f>XbarR!$I$57</c:f>
              <c:strCache>
                <c:ptCount val="1"/>
                <c:pt idx="0">
                  <c:v>LCL</c:v>
                </c:pt>
              </c:strCache>
            </c:strRef>
          </c:tx>
          <c:spPr>
            <a:ln w="12700">
              <a:solidFill>
                <a:srgbClr val="FF0000"/>
              </a:solidFill>
              <a:prstDash val="solid"/>
            </a:ln>
          </c:spPr>
          <c:marker>
            <c:symbol val="none"/>
          </c:marker>
          <c:dLbls>
            <c:dLbl>
              <c:idx val="24"/>
              <c:layout/>
              <c:spPr>
                <a:noFill/>
                <a:ln w="25400">
                  <a:noFill/>
                </a:ln>
              </c:spPr>
              <c:txPr>
                <a:bodyPr/>
                <a:lstStyle/>
                <a:p>
                  <a:pPr>
                    <a:defRPr sz="900" b="0" i="0" u="none" strike="noStrike" baseline="0">
                      <a:solidFill>
                        <a:srgbClr val="000000"/>
                      </a:solidFill>
                      <a:latin typeface="Arial"/>
                      <a:ea typeface="Arial"/>
                      <a:cs typeface="Arial"/>
                    </a:defRPr>
                  </a:pPr>
                  <a:endParaRPr lang="en-US"/>
                </a:p>
              </c:txPr>
              <c:showLegendKey val="0"/>
              <c:showVal val="1"/>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5-C9E4-465F-AD4E-86F4F2597B0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XbarR!$A$58:$A$83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XbarR!$I$58:$I$83</c:f>
              <c:numCache>
                <c:formatCode>0.000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mooth val="0"/>
          <c:extLst>
            <c:ext xmlns:c16="http://schemas.microsoft.com/office/drawing/2014/chart" uri="{C3380CC4-5D6E-409C-BE32-E72D297353CC}">
              <c16:uniqueId val="{00000006-C9E4-465F-AD4E-86F4F2597B00}"/>
            </c:ext>
          </c:extLst>
        </c:ser>
        <c:dLbls>
          <c:showLegendKey val="0"/>
          <c:showVal val="0"/>
          <c:showCatName val="0"/>
          <c:showSerName val="0"/>
          <c:showPercent val="0"/>
          <c:showBubbleSize val="0"/>
        </c:dLbls>
        <c:marker val="1"/>
        <c:smooth val="0"/>
        <c:axId val="12783616"/>
        <c:axId val="12785536"/>
      </c:lineChart>
      <c:catAx>
        <c:axId val="12783616"/>
        <c:scaling>
          <c:orientation val="minMax"/>
        </c:scaling>
        <c:delete val="0"/>
        <c:axPos val="b"/>
        <c:title>
          <c:tx>
            <c:rich>
              <a:bodyPr/>
              <a:lstStyle/>
              <a:p>
                <a:pPr>
                  <a:defRPr sz="900" b="0" i="0" u="none" strike="noStrike" baseline="0">
                    <a:solidFill>
                      <a:srgbClr val="000000"/>
                    </a:solidFill>
                    <a:latin typeface="Arial"/>
                    <a:ea typeface="Arial"/>
                    <a:cs typeface="Arial"/>
                  </a:defRPr>
                </a:pPr>
                <a:r>
                  <a:rPr lang="en-US"/>
                  <a:t>Sample #</a:t>
                </a:r>
              </a:p>
            </c:rich>
          </c:tx>
          <c:layout>
            <c:manualLayout>
              <c:xMode val="edge"/>
              <c:yMode val="edge"/>
              <c:x val="0.45468578191871567"/>
              <c:y val="0.8680203045685279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2785536"/>
        <c:crosses val="autoZero"/>
        <c:auto val="1"/>
        <c:lblAlgn val="ctr"/>
        <c:lblOffset val="100"/>
        <c:tickLblSkip val="1"/>
        <c:tickMarkSkip val="1"/>
        <c:noMultiLvlLbl val="0"/>
      </c:catAx>
      <c:valAx>
        <c:axId val="12785536"/>
        <c:scaling>
          <c:orientation val="minMax"/>
          <c:min val="0"/>
        </c:scaling>
        <c:delete val="0"/>
        <c:axPos val="l"/>
        <c:title>
          <c:tx>
            <c:rich>
              <a:bodyPr/>
              <a:lstStyle/>
              <a:p>
                <a:pPr>
                  <a:defRPr sz="900" b="1" i="0" u="none" strike="noStrike" baseline="0">
                    <a:solidFill>
                      <a:srgbClr val="000000"/>
                    </a:solidFill>
                    <a:latin typeface="Arial"/>
                    <a:ea typeface="Arial"/>
                    <a:cs typeface="Arial"/>
                  </a:defRPr>
                </a:pPr>
                <a:r>
                  <a:rPr lang="en-US"/>
                  <a:t>Range</a:t>
                </a:r>
              </a:p>
            </c:rich>
          </c:tx>
          <c:layout>
            <c:manualLayout>
              <c:xMode val="edge"/>
              <c:yMode val="edge"/>
              <c:x val="7.6805030729512787E-3"/>
              <c:y val="0.314720812182741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2783616"/>
        <c:crosses val="autoZero"/>
        <c:crossBetween val="between"/>
      </c:valAx>
      <c:spPr>
        <a:noFill/>
        <a:ln w="25400">
          <a:noFill/>
        </a:ln>
      </c:spPr>
    </c:plotArea>
    <c:plotVisOnly val="1"/>
    <c:dispBlanksAs val="gap"/>
    <c:showDLblsOverMax val="0"/>
  </c:chart>
  <c:spPr>
    <a:solidFill>
      <a:srgbClr val="FFFFFF"/>
    </a:solidFill>
    <a:ln w="6350">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368326096884401E-2"/>
          <c:y val="5.1612984521459994E-2"/>
          <c:w val="0.8305090994175981"/>
          <c:h val="0.78064639088708243"/>
        </c:manualLayout>
      </c:layout>
      <c:lineChart>
        <c:grouping val="standard"/>
        <c:varyColors val="0"/>
        <c:ser>
          <c:idx val="0"/>
          <c:order val="0"/>
          <c:tx>
            <c:strRef>
              <c:f>XbarS!$B$57</c:f>
              <c:strCache>
                <c:ptCount val="1"/>
                <c:pt idx="0">
                  <c:v>X-bar</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XbarS!$A$58:$A$83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XbarS!$B$58:$B$83</c:f>
              <c:numCache>
                <c:formatCode>General</c:formatCode>
                <c:ptCount val="26"/>
                <c:pt idx="0">
                  <c:v>35.6</c:v>
                </c:pt>
                <c:pt idx="1">
                  <c:v>33.799999999999997</c:v>
                </c:pt>
                <c:pt idx="2">
                  <c:v>34.4</c:v>
                </c:pt>
                <c:pt idx="3">
                  <c:v>35</c:v>
                </c:pt>
                <c:pt idx="4">
                  <c:v>35.6</c:v>
                </c:pt>
                <c:pt idx="5">
                  <c:v>33.4</c:v>
                </c:pt>
                <c:pt idx="6">
                  <c:v>33</c:v>
                </c:pt>
                <c:pt idx="7">
                  <c:v>34.4</c:v>
                </c:pt>
                <c:pt idx="8">
                  <c:v>36</c:v>
                </c:pt>
                <c:pt idx="9">
                  <c:v>34</c:v>
                </c:pt>
                <c:pt idx="10">
                  <c:v>35</c:v>
                </c:pt>
                <c:pt idx="11">
                  <c:v>35.6</c:v>
                </c:pt>
                <c:pt idx="12">
                  <c:v>33.4</c:v>
                </c:pt>
                <c:pt idx="13">
                  <c:v>35.200000000000003</c:v>
                </c:pt>
                <c:pt idx="14">
                  <c:v>36.799999999999997</c:v>
                </c:pt>
                <c:pt idx="15">
                  <c:v>35.200000000000003</c:v>
                </c:pt>
                <c:pt idx="16">
                  <c:v>33.200000000000003</c:v>
                </c:pt>
                <c:pt idx="17">
                  <c:v>36.4</c:v>
                </c:pt>
                <c:pt idx="18">
                  <c:v>34.200000000000003</c:v>
                </c:pt>
                <c:pt idx="19">
                  <c:v>36</c:v>
                </c:pt>
                <c:pt idx="20">
                  <c:v>35.799999999999997</c:v>
                </c:pt>
                <c:pt idx="21">
                  <c:v>32.6</c:v>
                </c:pt>
                <c:pt idx="22">
                  <c:v>37</c:v>
                </c:pt>
                <c:pt idx="23">
                  <c:v>34.799999999999997</c:v>
                </c:pt>
                <c:pt idx="24">
                  <c:v>34.6</c:v>
                </c:pt>
              </c:numCache>
            </c:numRef>
          </c:val>
          <c:smooth val="0"/>
          <c:extLst>
            <c:ext xmlns:c16="http://schemas.microsoft.com/office/drawing/2014/chart" uri="{C3380CC4-5D6E-409C-BE32-E72D297353CC}">
              <c16:uniqueId val="{00000000-5B79-4774-AFA4-820B818D8C6D}"/>
            </c:ext>
          </c:extLst>
        </c:ser>
        <c:ser>
          <c:idx val="1"/>
          <c:order val="1"/>
          <c:tx>
            <c:strRef>
              <c:f>XbarS!$D$57</c:f>
              <c:strCache>
                <c:ptCount val="1"/>
                <c:pt idx="0">
                  <c:v>CL</c:v>
                </c:pt>
              </c:strCache>
            </c:strRef>
          </c:tx>
          <c:spPr>
            <a:ln w="12700">
              <a:solidFill>
                <a:srgbClr val="0000FF"/>
              </a:solidFill>
              <a:prstDash val="sysDash"/>
            </a:ln>
          </c:spPr>
          <c:marker>
            <c:symbol val="none"/>
          </c:marker>
          <c:dLbls>
            <c:dLbl>
              <c:idx val="24"/>
              <c:layout/>
              <c:spPr>
                <a:noFill/>
                <a:ln w="25400">
                  <a:noFill/>
                </a:ln>
              </c:spPr>
              <c:txPr>
                <a:bodyPr/>
                <a:lstStyle/>
                <a:p>
                  <a:pPr>
                    <a:defRPr sz="875" b="0" i="0" u="none" strike="noStrike" baseline="0">
                      <a:solidFill>
                        <a:srgbClr val="000000"/>
                      </a:solidFill>
                      <a:latin typeface="Arial"/>
                      <a:ea typeface="Arial"/>
                      <a:cs typeface="Arial"/>
                    </a:defRPr>
                  </a:pPr>
                  <a:endParaRPr lang="en-US"/>
                </a:p>
              </c:txPr>
              <c:showLegendKey val="0"/>
              <c:showVal val="1"/>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1-5B79-4774-AFA4-820B818D8C6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XbarS!$A$58:$A$83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XbarS!$D$58:$D$83</c:f>
              <c:numCache>
                <c:formatCode>0.000</c:formatCode>
                <c:ptCount val="26"/>
                <c:pt idx="0">
                  <c:v>34.840000000000003</c:v>
                </c:pt>
                <c:pt idx="1">
                  <c:v>34.840000000000003</c:v>
                </c:pt>
                <c:pt idx="2">
                  <c:v>34.840000000000003</c:v>
                </c:pt>
                <c:pt idx="3">
                  <c:v>34.840000000000003</c:v>
                </c:pt>
                <c:pt idx="4">
                  <c:v>34.840000000000003</c:v>
                </c:pt>
                <c:pt idx="5">
                  <c:v>34.840000000000003</c:v>
                </c:pt>
                <c:pt idx="6">
                  <c:v>34.840000000000003</c:v>
                </c:pt>
                <c:pt idx="7">
                  <c:v>34.840000000000003</c:v>
                </c:pt>
                <c:pt idx="8">
                  <c:v>34.840000000000003</c:v>
                </c:pt>
                <c:pt idx="9">
                  <c:v>34.840000000000003</c:v>
                </c:pt>
                <c:pt idx="10">
                  <c:v>34.840000000000003</c:v>
                </c:pt>
                <c:pt idx="11">
                  <c:v>34.840000000000003</c:v>
                </c:pt>
                <c:pt idx="12">
                  <c:v>34.840000000000003</c:v>
                </c:pt>
                <c:pt idx="13">
                  <c:v>34.840000000000003</c:v>
                </c:pt>
                <c:pt idx="14">
                  <c:v>34.840000000000003</c:v>
                </c:pt>
                <c:pt idx="15">
                  <c:v>34.840000000000003</c:v>
                </c:pt>
                <c:pt idx="16">
                  <c:v>34.840000000000003</c:v>
                </c:pt>
                <c:pt idx="17">
                  <c:v>34.840000000000003</c:v>
                </c:pt>
                <c:pt idx="18">
                  <c:v>34.840000000000003</c:v>
                </c:pt>
                <c:pt idx="19">
                  <c:v>34.840000000000003</c:v>
                </c:pt>
                <c:pt idx="20">
                  <c:v>34.840000000000003</c:v>
                </c:pt>
                <c:pt idx="21">
                  <c:v>34.840000000000003</c:v>
                </c:pt>
                <c:pt idx="22">
                  <c:v>34.840000000000003</c:v>
                </c:pt>
                <c:pt idx="23">
                  <c:v>34.840000000000003</c:v>
                </c:pt>
                <c:pt idx="24">
                  <c:v>34.840000000000003</c:v>
                </c:pt>
              </c:numCache>
            </c:numRef>
          </c:val>
          <c:smooth val="0"/>
          <c:extLst>
            <c:ext xmlns:c16="http://schemas.microsoft.com/office/drawing/2014/chart" uri="{C3380CC4-5D6E-409C-BE32-E72D297353CC}">
              <c16:uniqueId val="{00000002-5B79-4774-AFA4-820B818D8C6D}"/>
            </c:ext>
          </c:extLst>
        </c:ser>
        <c:ser>
          <c:idx val="2"/>
          <c:order val="2"/>
          <c:tx>
            <c:strRef>
              <c:f>XbarS!$E$57</c:f>
              <c:strCache>
                <c:ptCount val="1"/>
                <c:pt idx="0">
                  <c:v>UCL</c:v>
                </c:pt>
              </c:strCache>
            </c:strRef>
          </c:tx>
          <c:spPr>
            <a:ln w="12700">
              <a:solidFill>
                <a:srgbClr val="FF0000"/>
              </a:solidFill>
              <a:prstDash val="solid"/>
            </a:ln>
          </c:spPr>
          <c:marker>
            <c:symbol val="none"/>
          </c:marker>
          <c:dLbls>
            <c:dLbl>
              <c:idx val="24"/>
              <c:layout/>
              <c:spPr>
                <a:noFill/>
                <a:ln w="25400">
                  <a:noFill/>
                </a:ln>
              </c:spPr>
              <c:txPr>
                <a:bodyPr/>
                <a:lstStyle/>
                <a:p>
                  <a:pPr>
                    <a:defRPr sz="875" b="0" i="0" u="none" strike="noStrike" baseline="0">
                      <a:solidFill>
                        <a:srgbClr val="000000"/>
                      </a:solidFill>
                      <a:latin typeface="Arial"/>
                      <a:ea typeface="Arial"/>
                      <a:cs typeface="Arial"/>
                    </a:defRPr>
                  </a:pPr>
                  <a:endParaRPr lang="en-US"/>
                </a:p>
              </c:txPr>
              <c:showLegendKey val="0"/>
              <c:showVal val="1"/>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3-5B79-4774-AFA4-820B818D8C6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XbarS!$A$58:$A$83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XbarS!$E$58:$E$83</c:f>
              <c:numCache>
                <c:formatCode>0.000</c:formatCode>
                <c:ptCount val="26"/>
                <c:pt idx="0">
                  <c:v>41.938528307216608</c:v>
                </c:pt>
                <c:pt idx="1">
                  <c:v>41.938528307216608</c:v>
                </c:pt>
                <c:pt idx="2">
                  <c:v>41.938528307216608</c:v>
                </c:pt>
                <c:pt idx="3">
                  <c:v>41.938528307216608</c:v>
                </c:pt>
                <c:pt idx="4">
                  <c:v>41.938528307216608</c:v>
                </c:pt>
                <c:pt idx="5">
                  <c:v>41.938528307216608</c:v>
                </c:pt>
                <c:pt idx="6">
                  <c:v>41.938528307216608</c:v>
                </c:pt>
                <c:pt idx="7">
                  <c:v>41.938528307216608</c:v>
                </c:pt>
                <c:pt idx="8">
                  <c:v>41.938528307216608</c:v>
                </c:pt>
                <c:pt idx="9">
                  <c:v>41.938528307216608</c:v>
                </c:pt>
                <c:pt idx="10">
                  <c:v>41.938528307216608</c:v>
                </c:pt>
                <c:pt idx="11">
                  <c:v>41.938528307216608</c:v>
                </c:pt>
                <c:pt idx="12">
                  <c:v>41.938528307216608</c:v>
                </c:pt>
                <c:pt idx="13">
                  <c:v>41.938528307216608</c:v>
                </c:pt>
                <c:pt idx="14">
                  <c:v>41.938528307216608</c:v>
                </c:pt>
                <c:pt idx="15">
                  <c:v>41.938528307216608</c:v>
                </c:pt>
                <c:pt idx="16">
                  <c:v>41.938528307216608</c:v>
                </c:pt>
                <c:pt idx="17">
                  <c:v>41.938528307216608</c:v>
                </c:pt>
                <c:pt idx="18">
                  <c:v>41.938528307216608</c:v>
                </c:pt>
                <c:pt idx="19">
                  <c:v>41.938528307216608</c:v>
                </c:pt>
                <c:pt idx="20">
                  <c:v>41.938528307216608</c:v>
                </c:pt>
                <c:pt idx="21">
                  <c:v>41.938528307216608</c:v>
                </c:pt>
                <c:pt idx="22">
                  <c:v>41.938528307216608</c:v>
                </c:pt>
                <c:pt idx="23">
                  <c:v>41.938528307216608</c:v>
                </c:pt>
                <c:pt idx="24">
                  <c:v>41.938528307216608</c:v>
                </c:pt>
              </c:numCache>
            </c:numRef>
          </c:val>
          <c:smooth val="0"/>
          <c:extLst>
            <c:ext xmlns:c16="http://schemas.microsoft.com/office/drawing/2014/chart" uri="{C3380CC4-5D6E-409C-BE32-E72D297353CC}">
              <c16:uniqueId val="{00000004-5B79-4774-AFA4-820B818D8C6D}"/>
            </c:ext>
          </c:extLst>
        </c:ser>
        <c:ser>
          <c:idx val="3"/>
          <c:order val="3"/>
          <c:tx>
            <c:strRef>
              <c:f>XbarS!$F$57</c:f>
              <c:strCache>
                <c:ptCount val="1"/>
                <c:pt idx="0">
                  <c:v>LCL</c:v>
                </c:pt>
              </c:strCache>
            </c:strRef>
          </c:tx>
          <c:spPr>
            <a:ln w="12700">
              <a:solidFill>
                <a:srgbClr val="FF0000"/>
              </a:solidFill>
              <a:prstDash val="solid"/>
            </a:ln>
          </c:spPr>
          <c:marker>
            <c:symbol val="none"/>
          </c:marker>
          <c:dLbls>
            <c:dLbl>
              <c:idx val="24"/>
              <c:layout/>
              <c:spPr>
                <a:noFill/>
                <a:ln w="25400">
                  <a:noFill/>
                </a:ln>
              </c:spPr>
              <c:txPr>
                <a:bodyPr/>
                <a:lstStyle/>
                <a:p>
                  <a:pPr>
                    <a:defRPr sz="875" b="0" i="0" u="none" strike="noStrike" baseline="0">
                      <a:solidFill>
                        <a:srgbClr val="000000"/>
                      </a:solidFill>
                      <a:latin typeface="Arial"/>
                      <a:ea typeface="Arial"/>
                      <a:cs typeface="Arial"/>
                    </a:defRPr>
                  </a:pPr>
                  <a:endParaRPr lang="en-US"/>
                </a:p>
              </c:txPr>
              <c:showLegendKey val="0"/>
              <c:showVal val="1"/>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5-5B79-4774-AFA4-820B818D8C6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XbarS!$A$58:$A$83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XbarS!$F$58:$F$83</c:f>
              <c:numCache>
                <c:formatCode>0.000</c:formatCode>
                <c:ptCount val="26"/>
                <c:pt idx="0">
                  <c:v>27.741471692783399</c:v>
                </c:pt>
                <c:pt idx="1">
                  <c:v>27.741471692783399</c:v>
                </c:pt>
                <c:pt idx="2">
                  <c:v>27.741471692783399</c:v>
                </c:pt>
                <c:pt idx="3">
                  <c:v>27.741471692783399</c:v>
                </c:pt>
                <c:pt idx="4">
                  <c:v>27.741471692783399</c:v>
                </c:pt>
                <c:pt idx="5">
                  <c:v>27.741471692783399</c:v>
                </c:pt>
                <c:pt idx="6">
                  <c:v>27.741471692783399</c:v>
                </c:pt>
                <c:pt idx="7">
                  <c:v>27.741471692783399</c:v>
                </c:pt>
                <c:pt idx="8">
                  <c:v>27.741471692783399</c:v>
                </c:pt>
                <c:pt idx="9">
                  <c:v>27.741471692783399</c:v>
                </c:pt>
                <c:pt idx="10">
                  <c:v>27.741471692783399</c:v>
                </c:pt>
                <c:pt idx="11">
                  <c:v>27.741471692783399</c:v>
                </c:pt>
                <c:pt idx="12">
                  <c:v>27.741471692783399</c:v>
                </c:pt>
                <c:pt idx="13">
                  <c:v>27.741471692783399</c:v>
                </c:pt>
                <c:pt idx="14">
                  <c:v>27.741471692783399</c:v>
                </c:pt>
                <c:pt idx="15">
                  <c:v>27.741471692783399</c:v>
                </c:pt>
                <c:pt idx="16">
                  <c:v>27.741471692783399</c:v>
                </c:pt>
                <c:pt idx="17">
                  <c:v>27.741471692783399</c:v>
                </c:pt>
                <c:pt idx="18">
                  <c:v>27.741471692783399</c:v>
                </c:pt>
                <c:pt idx="19">
                  <c:v>27.741471692783399</c:v>
                </c:pt>
                <c:pt idx="20">
                  <c:v>27.741471692783399</c:v>
                </c:pt>
                <c:pt idx="21">
                  <c:v>27.741471692783399</c:v>
                </c:pt>
                <c:pt idx="22">
                  <c:v>27.741471692783399</c:v>
                </c:pt>
                <c:pt idx="23">
                  <c:v>27.741471692783399</c:v>
                </c:pt>
                <c:pt idx="24">
                  <c:v>27.741471692783399</c:v>
                </c:pt>
              </c:numCache>
            </c:numRef>
          </c:val>
          <c:smooth val="0"/>
          <c:extLst>
            <c:ext xmlns:c16="http://schemas.microsoft.com/office/drawing/2014/chart" uri="{C3380CC4-5D6E-409C-BE32-E72D297353CC}">
              <c16:uniqueId val="{00000006-5B79-4774-AFA4-820B818D8C6D}"/>
            </c:ext>
          </c:extLst>
        </c:ser>
        <c:dLbls>
          <c:showLegendKey val="0"/>
          <c:showVal val="0"/>
          <c:showCatName val="0"/>
          <c:showSerName val="0"/>
          <c:showPercent val="0"/>
          <c:showBubbleSize val="0"/>
        </c:dLbls>
        <c:marker val="1"/>
        <c:smooth val="0"/>
        <c:axId val="12931072"/>
        <c:axId val="12932992"/>
      </c:lineChart>
      <c:catAx>
        <c:axId val="12931072"/>
        <c:scaling>
          <c:orientation val="minMax"/>
        </c:scaling>
        <c:delete val="0"/>
        <c:axPos val="b"/>
        <c:title>
          <c:tx>
            <c:rich>
              <a:bodyPr/>
              <a:lstStyle/>
              <a:p>
                <a:pPr>
                  <a:defRPr sz="875" b="0" i="0" u="none" strike="noStrike" baseline="0">
                    <a:solidFill>
                      <a:srgbClr val="000000"/>
                    </a:solidFill>
                    <a:latin typeface="Arial"/>
                    <a:ea typeface="Arial"/>
                    <a:cs typeface="Arial"/>
                  </a:defRPr>
                </a:pPr>
                <a:r>
                  <a:rPr lang="en-US"/>
                  <a:t>Sample #</a:t>
                </a:r>
              </a:p>
            </c:rich>
          </c:tx>
          <c:layout>
            <c:manualLayout>
              <c:xMode val="edge"/>
              <c:yMode val="edge"/>
              <c:x val="0.45916829615295779"/>
              <c:y val="0.9161304752559149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2932992"/>
        <c:crosses val="autoZero"/>
        <c:auto val="1"/>
        <c:lblAlgn val="ctr"/>
        <c:lblOffset val="100"/>
        <c:tickLblSkip val="1"/>
        <c:tickMarkSkip val="1"/>
        <c:noMultiLvlLbl val="0"/>
      </c:catAx>
      <c:valAx>
        <c:axId val="12932992"/>
        <c:scaling>
          <c:orientation val="minMax"/>
          <c:min val="20"/>
        </c:scaling>
        <c:delete val="0"/>
        <c:axPos val="l"/>
        <c:title>
          <c:tx>
            <c:strRef>
              <c:f>XbarS!$C$5</c:f>
              <c:strCache>
                <c:ptCount val="1"/>
                <c:pt idx="0">
                  <c:v>Average Thickness (mm), X-bar</c:v>
                </c:pt>
              </c:strCache>
            </c:strRef>
          </c:tx>
          <c:layout>
            <c:manualLayout>
              <c:xMode val="edge"/>
              <c:yMode val="edge"/>
              <c:x val="7.7041660428348625E-3"/>
              <c:y val="0.14516151896660623"/>
            </c:manualLayout>
          </c:layout>
          <c:overlay val="0"/>
          <c:spPr>
            <a:noFill/>
            <a:ln w="25400">
              <a:noFill/>
            </a:ln>
          </c:spPr>
          <c:txPr>
            <a:bodyPr/>
            <a:lstStyle/>
            <a:p>
              <a:pPr>
                <a:defRPr sz="875" b="1" i="0" u="none" strike="noStrike" baseline="0">
                  <a:solidFill>
                    <a:srgbClr val="000000"/>
                  </a:solidFill>
                  <a:latin typeface="Arial"/>
                  <a:ea typeface="Arial"/>
                  <a:cs typeface="Arial"/>
                </a:defRPr>
              </a:pPr>
              <a:endParaRPr lang="en-US"/>
            </a:p>
          </c:tx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2931072"/>
        <c:crosses val="autoZero"/>
        <c:crossBetween val="between"/>
      </c:valAx>
      <c:spPr>
        <a:noFill/>
        <a:ln w="25400">
          <a:noFill/>
        </a:ln>
      </c:spPr>
    </c:plotArea>
    <c:plotVisOnly val="1"/>
    <c:dispBlanksAs val="gap"/>
    <c:showDLblsOverMax val="0"/>
  </c:chart>
  <c:spPr>
    <a:solidFill>
      <a:srgbClr val="FFFFFF"/>
    </a:solidFill>
    <a:ln w="6350">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0370942812983001E-2"/>
          <c:y val="8.1218274111675121E-2"/>
          <c:w val="0.83925811437403397"/>
          <c:h val="0.67512690355329952"/>
        </c:manualLayout>
      </c:layout>
      <c:lineChart>
        <c:grouping val="standard"/>
        <c:varyColors val="0"/>
        <c:ser>
          <c:idx val="0"/>
          <c:order val="0"/>
          <c:tx>
            <c:strRef>
              <c:f>XbarS!$C$57</c:f>
              <c:strCache>
                <c:ptCount val="1"/>
                <c:pt idx="0">
                  <c:v>St. Dev., s</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XbarS!$A$58:$A$83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XbarS!$C$58:$C$83</c:f>
              <c:numCache>
                <c:formatCode>General</c:formatCode>
                <c:ptCount val="26"/>
                <c:pt idx="0">
                  <c:v>4</c:v>
                </c:pt>
                <c:pt idx="1">
                  <c:v>5</c:v>
                </c:pt>
                <c:pt idx="2">
                  <c:v>6</c:v>
                </c:pt>
                <c:pt idx="3">
                  <c:v>3</c:v>
                </c:pt>
                <c:pt idx="4">
                  <c:v>6</c:v>
                </c:pt>
                <c:pt idx="5">
                  <c:v>5</c:v>
                </c:pt>
                <c:pt idx="6">
                  <c:v>3</c:v>
                </c:pt>
                <c:pt idx="7">
                  <c:v>6</c:v>
                </c:pt>
                <c:pt idx="8">
                  <c:v>5</c:v>
                </c:pt>
                <c:pt idx="9">
                  <c:v>3</c:v>
                </c:pt>
                <c:pt idx="10">
                  <c:v>4</c:v>
                </c:pt>
                <c:pt idx="11">
                  <c:v>4</c:v>
                </c:pt>
                <c:pt idx="12">
                  <c:v>5</c:v>
                </c:pt>
                <c:pt idx="13">
                  <c:v>3</c:v>
                </c:pt>
                <c:pt idx="14">
                  <c:v>5</c:v>
                </c:pt>
                <c:pt idx="15">
                  <c:v>5</c:v>
                </c:pt>
                <c:pt idx="16">
                  <c:v>3</c:v>
                </c:pt>
                <c:pt idx="17">
                  <c:v>5</c:v>
                </c:pt>
                <c:pt idx="18">
                  <c:v>5</c:v>
                </c:pt>
                <c:pt idx="19">
                  <c:v>4</c:v>
                </c:pt>
                <c:pt idx="20">
                  <c:v>4</c:v>
                </c:pt>
                <c:pt idx="21">
                  <c:v>5</c:v>
                </c:pt>
                <c:pt idx="22">
                  <c:v>4</c:v>
                </c:pt>
                <c:pt idx="23">
                  <c:v>3</c:v>
                </c:pt>
                <c:pt idx="24">
                  <c:v>4</c:v>
                </c:pt>
              </c:numCache>
            </c:numRef>
          </c:val>
          <c:smooth val="0"/>
          <c:extLst>
            <c:ext xmlns:c16="http://schemas.microsoft.com/office/drawing/2014/chart" uri="{C3380CC4-5D6E-409C-BE32-E72D297353CC}">
              <c16:uniqueId val="{00000000-AFC7-4068-9390-7902CC4BCC53}"/>
            </c:ext>
          </c:extLst>
        </c:ser>
        <c:ser>
          <c:idx val="1"/>
          <c:order val="1"/>
          <c:tx>
            <c:strRef>
              <c:f>XbarS!$G$57</c:f>
              <c:strCache>
                <c:ptCount val="1"/>
                <c:pt idx="0">
                  <c:v>CL</c:v>
                </c:pt>
              </c:strCache>
            </c:strRef>
          </c:tx>
          <c:spPr>
            <a:ln w="12700">
              <a:solidFill>
                <a:srgbClr val="0000FF"/>
              </a:solidFill>
              <a:prstDash val="sysDash"/>
            </a:ln>
          </c:spPr>
          <c:marker>
            <c:symbol val="none"/>
          </c:marker>
          <c:dLbls>
            <c:dLbl>
              <c:idx val="24"/>
              <c:layout/>
              <c:spPr>
                <a:noFill/>
                <a:ln w="25400">
                  <a:noFill/>
                </a:ln>
              </c:spPr>
              <c:txPr>
                <a:bodyPr/>
                <a:lstStyle/>
                <a:p>
                  <a:pPr>
                    <a:defRPr sz="900" b="0" i="0" u="none" strike="noStrike" baseline="0">
                      <a:solidFill>
                        <a:srgbClr val="000000"/>
                      </a:solidFill>
                      <a:latin typeface="Arial"/>
                      <a:ea typeface="Arial"/>
                      <a:cs typeface="Arial"/>
                    </a:defRPr>
                  </a:pPr>
                  <a:endParaRPr lang="en-US"/>
                </a:p>
              </c:txPr>
              <c:showLegendKey val="0"/>
              <c:showVal val="1"/>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1-AFC7-4068-9390-7902CC4BCC53}"/>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XbarS!$A$58:$A$83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XbarS!$G$58:$G$83</c:f>
              <c:numCache>
                <c:formatCode>0.000</c:formatCode>
                <c:ptCount val="26"/>
                <c:pt idx="0">
                  <c:v>4.3600000000000003</c:v>
                </c:pt>
                <c:pt idx="1">
                  <c:v>4.3600000000000003</c:v>
                </c:pt>
                <c:pt idx="2">
                  <c:v>4.3600000000000003</c:v>
                </c:pt>
                <c:pt idx="3">
                  <c:v>4.3600000000000003</c:v>
                </c:pt>
                <c:pt idx="4">
                  <c:v>4.3600000000000003</c:v>
                </c:pt>
                <c:pt idx="5">
                  <c:v>4.3600000000000003</c:v>
                </c:pt>
                <c:pt idx="6">
                  <c:v>4.3600000000000003</c:v>
                </c:pt>
                <c:pt idx="7">
                  <c:v>4.3600000000000003</c:v>
                </c:pt>
                <c:pt idx="8">
                  <c:v>4.3600000000000003</c:v>
                </c:pt>
                <c:pt idx="9">
                  <c:v>4.3600000000000003</c:v>
                </c:pt>
                <c:pt idx="10">
                  <c:v>4.3600000000000003</c:v>
                </c:pt>
                <c:pt idx="11">
                  <c:v>4.3600000000000003</c:v>
                </c:pt>
                <c:pt idx="12">
                  <c:v>4.3600000000000003</c:v>
                </c:pt>
                <c:pt idx="13">
                  <c:v>4.3600000000000003</c:v>
                </c:pt>
                <c:pt idx="14">
                  <c:v>4.3600000000000003</c:v>
                </c:pt>
                <c:pt idx="15">
                  <c:v>4.3600000000000003</c:v>
                </c:pt>
                <c:pt idx="16">
                  <c:v>4.3600000000000003</c:v>
                </c:pt>
                <c:pt idx="17">
                  <c:v>4.3600000000000003</c:v>
                </c:pt>
                <c:pt idx="18">
                  <c:v>4.3600000000000003</c:v>
                </c:pt>
                <c:pt idx="19">
                  <c:v>4.3600000000000003</c:v>
                </c:pt>
                <c:pt idx="20">
                  <c:v>4.3600000000000003</c:v>
                </c:pt>
                <c:pt idx="21">
                  <c:v>4.3600000000000003</c:v>
                </c:pt>
                <c:pt idx="22">
                  <c:v>4.3600000000000003</c:v>
                </c:pt>
                <c:pt idx="23">
                  <c:v>4.3600000000000003</c:v>
                </c:pt>
                <c:pt idx="24">
                  <c:v>4.3600000000000003</c:v>
                </c:pt>
              </c:numCache>
            </c:numRef>
          </c:val>
          <c:smooth val="0"/>
          <c:extLst>
            <c:ext xmlns:c16="http://schemas.microsoft.com/office/drawing/2014/chart" uri="{C3380CC4-5D6E-409C-BE32-E72D297353CC}">
              <c16:uniqueId val="{00000002-AFC7-4068-9390-7902CC4BCC53}"/>
            </c:ext>
          </c:extLst>
        </c:ser>
        <c:ser>
          <c:idx val="2"/>
          <c:order val="2"/>
          <c:tx>
            <c:strRef>
              <c:f>XbarS!$H$57</c:f>
              <c:strCache>
                <c:ptCount val="1"/>
                <c:pt idx="0">
                  <c:v>UCL</c:v>
                </c:pt>
              </c:strCache>
            </c:strRef>
          </c:tx>
          <c:spPr>
            <a:ln w="12700">
              <a:solidFill>
                <a:srgbClr val="FF0000"/>
              </a:solidFill>
              <a:prstDash val="solid"/>
            </a:ln>
          </c:spPr>
          <c:marker>
            <c:symbol val="none"/>
          </c:marker>
          <c:dLbls>
            <c:dLbl>
              <c:idx val="24"/>
              <c:layout/>
              <c:spPr>
                <a:noFill/>
                <a:ln w="25400">
                  <a:noFill/>
                </a:ln>
              </c:spPr>
              <c:txPr>
                <a:bodyPr/>
                <a:lstStyle/>
                <a:p>
                  <a:pPr>
                    <a:defRPr sz="900" b="0" i="0" u="none" strike="noStrike" baseline="0">
                      <a:solidFill>
                        <a:srgbClr val="000000"/>
                      </a:solidFill>
                      <a:latin typeface="Arial"/>
                      <a:ea typeface="Arial"/>
                      <a:cs typeface="Arial"/>
                    </a:defRPr>
                  </a:pPr>
                  <a:endParaRPr lang="en-US"/>
                </a:p>
              </c:txPr>
              <c:showLegendKey val="0"/>
              <c:showVal val="1"/>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3-AFC7-4068-9390-7902CC4BCC53}"/>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XbarS!$A$58:$A$83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XbarS!$H$58:$H$83</c:f>
              <c:numCache>
                <c:formatCode>0.000</c:formatCode>
                <c:ptCount val="26"/>
                <c:pt idx="0">
                  <c:v>9.8799652637876108</c:v>
                </c:pt>
                <c:pt idx="1">
                  <c:v>9.8799652637876108</c:v>
                </c:pt>
                <c:pt idx="2">
                  <c:v>9.8799652637876108</c:v>
                </c:pt>
                <c:pt idx="3">
                  <c:v>9.8799652637876108</c:v>
                </c:pt>
                <c:pt idx="4">
                  <c:v>9.8799652637876108</c:v>
                </c:pt>
                <c:pt idx="5">
                  <c:v>9.8799652637876108</c:v>
                </c:pt>
                <c:pt idx="6">
                  <c:v>9.8799652637876108</c:v>
                </c:pt>
                <c:pt idx="7">
                  <c:v>9.8799652637876108</c:v>
                </c:pt>
                <c:pt idx="8">
                  <c:v>9.8799652637876108</c:v>
                </c:pt>
                <c:pt idx="9">
                  <c:v>9.8799652637876108</c:v>
                </c:pt>
                <c:pt idx="10">
                  <c:v>9.8799652637876108</c:v>
                </c:pt>
                <c:pt idx="11">
                  <c:v>9.8799652637876108</c:v>
                </c:pt>
                <c:pt idx="12">
                  <c:v>9.8799652637876108</c:v>
                </c:pt>
                <c:pt idx="13">
                  <c:v>9.8799652637876108</c:v>
                </c:pt>
                <c:pt idx="14">
                  <c:v>9.8799652637876108</c:v>
                </c:pt>
                <c:pt idx="15">
                  <c:v>9.8799652637876108</c:v>
                </c:pt>
                <c:pt idx="16">
                  <c:v>9.8799652637876108</c:v>
                </c:pt>
                <c:pt idx="17">
                  <c:v>9.8799652637876108</c:v>
                </c:pt>
                <c:pt idx="18">
                  <c:v>9.8799652637876108</c:v>
                </c:pt>
                <c:pt idx="19">
                  <c:v>9.8799652637876108</c:v>
                </c:pt>
                <c:pt idx="20">
                  <c:v>9.8799652637876108</c:v>
                </c:pt>
                <c:pt idx="21">
                  <c:v>9.8799652637876108</c:v>
                </c:pt>
                <c:pt idx="22">
                  <c:v>9.8799652637876108</c:v>
                </c:pt>
                <c:pt idx="23">
                  <c:v>9.8799652637876108</c:v>
                </c:pt>
                <c:pt idx="24">
                  <c:v>9.8799652637876108</c:v>
                </c:pt>
              </c:numCache>
            </c:numRef>
          </c:val>
          <c:smooth val="0"/>
          <c:extLst>
            <c:ext xmlns:c16="http://schemas.microsoft.com/office/drawing/2014/chart" uri="{C3380CC4-5D6E-409C-BE32-E72D297353CC}">
              <c16:uniqueId val="{00000004-AFC7-4068-9390-7902CC4BCC53}"/>
            </c:ext>
          </c:extLst>
        </c:ser>
        <c:ser>
          <c:idx val="3"/>
          <c:order val="3"/>
          <c:tx>
            <c:strRef>
              <c:f>XbarS!$I$57</c:f>
              <c:strCache>
                <c:ptCount val="1"/>
                <c:pt idx="0">
                  <c:v>LCL</c:v>
                </c:pt>
              </c:strCache>
            </c:strRef>
          </c:tx>
          <c:spPr>
            <a:ln w="12700">
              <a:solidFill>
                <a:srgbClr val="FF0000"/>
              </a:solidFill>
              <a:prstDash val="solid"/>
            </a:ln>
          </c:spPr>
          <c:marker>
            <c:symbol val="none"/>
          </c:marker>
          <c:dLbls>
            <c:dLbl>
              <c:idx val="24"/>
              <c:layout/>
              <c:spPr>
                <a:noFill/>
                <a:ln w="25400">
                  <a:noFill/>
                </a:ln>
              </c:spPr>
              <c:txPr>
                <a:bodyPr/>
                <a:lstStyle/>
                <a:p>
                  <a:pPr>
                    <a:defRPr sz="900" b="0" i="0" u="none" strike="noStrike" baseline="0">
                      <a:solidFill>
                        <a:srgbClr val="000000"/>
                      </a:solidFill>
                      <a:latin typeface="Arial"/>
                      <a:ea typeface="Arial"/>
                      <a:cs typeface="Arial"/>
                    </a:defRPr>
                  </a:pPr>
                  <a:endParaRPr lang="en-US"/>
                </a:p>
              </c:txPr>
              <c:showLegendKey val="0"/>
              <c:showVal val="1"/>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5-AFC7-4068-9390-7902CC4BCC53}"/>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XbarS!$A$58:$A$83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XbarS!$I$58:$I$83</c:f>
              <c:numCache>
                <c:formatCode>0.000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mooth val="0"/>
          <c:extLst>
            <c:ext xmlns:c16="http://schemas.microsoft.com/office/drawing/2014/chart" uri="{C3380CC4-5D6E-409C-BE32-E72D297353CC}">
              <c16:uniqueId val="{00000006-AFC7-4068-9390-7902CC4BCC53}"/>
            </c:ext>
          </c:extLst>
        </c:ser>
        <c:dLbls>
          <c:showLegendKey val="0"/>
          <c:showVal val="0"/>
          <c:showCatName val="0"/>
          <c:showSerName val="0"/>
          <c:showPercent val="0"/>
          <c:showBubbleSize val="0"/>
        </c:dLbls>
        <c:marker val="1"/>
        <c:smooth val="0"/>
        <c:axId val="12978816"/>
        <c:axId val="13034240"/>
      </c:lineChart>
      <c:catAx>
        <c:axId val="12978816"/>
        <c:scaling>
          <c:orientation val="minMax"/>
        </c:scaling>
        <c:delete val="0"/>
        <c:axPos val="b"/>
        <c:title>
          <c:tx>
            <c:rich>
              <a:bodyPr/>
              <a:lstStyle/>
              <a:p>
                <a:pPr>
                  <a:defRPr sz="900" b="0" i="0" u="none" strike="noStrike" baseline="0">
                    <a:solidFill>
                      <a:srgbClr val="000000"/>
                    </a:solidFill>
                    <a:latin typeface="Arial"/>
                    <a:ea typeface="Arial"/>
                    <a:cs typeface="Arial"/>
                  </a:defRPr>
                </a:pPr>
                <a:r>
                  <a:rPr lang="en-US"/>
                  <a:t>Sample #</a:t>
                </a:r>
              </a:p>
            </c:rich>
          </c:tx>
          <c:layout>
            <c:manualLayout>
              <c:xMode val="edge"/>
              <c:yMode val="edge"/>
              <c:x val="0.45440494590417313"/>
              <c:y val="0.8680203045685279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034240"/>
        <c:crosses val="autoZero"/>
        <c:auto val="1"/>
        <c:lblAlgn val="ctr"/>
        <c:lblOffset val="100"/>
        <c:tickLblSkip val="1"/>
        <c:tickMarkSkip val="1"/>
        <c:noMultiLvlLbl val="0"/>
      </c:catAx>
      <c:valAx>
        <c:axId val="13034240"/>
        <c:scaling>
          <c:orientation val="minMax"/>
          <c:min val="0"/>
        </c:scaling>
        <c:delete val="0"/>
        <c:axPos val="l"/>
        <c:title>
          <c:tx>
            <c:rich>
              <a:bodyPr/>
              <a:lstStyle/>
              <a:p>
                <a:pPr>
                  <a:defRPr sz="900" b="1" i="0" u="none" strike="noStrike" baseline="0">
                    <a:solidFill>
                      <a:srgbClr val="000000"/>
                    </a:solidFill>
                    <a:latin typeface="Arial"/>
                    <a:ea typeface="Arial"/>
                    <a:cs typeface="Arial"/>
                  </a:defRPr>
                </a:pPr>
                <a:r>
                  <a:rPr lang="en-US"/>
                  <a:t>Standard Deviation</a:t>
                </a:r>
              </a:p>
            </c:rich>
          </c:tx>
          <c:layout>
            <c:manualLayout>
              <c:xMode val="edge"/>
              <c:yMode val="edge"/>
              <c:x val="7.7279752704791345E-3"/>
              <c:y val="0.1319796954314720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2978816"/>
        <c:crosses val="autoZero"/>
        <c:crossBetween val="between"/>
      </c:valAx>
      <c:spPr>
        <a:noFill/>
        <a:ln w="25400">
          <a:noFill/>
        </a:ln>
      </c:spPr>
    </c:plotArea>
    <c:plotVisOnly val="1"/>
    <c:dispBlanksAs val="gap"/>
    <c:showDLblsOverMax val="0"/>
  </c:chart>
  <c:spPr>
    <a:solidFill>
      <a:srgbClr val="FFFFFF"/>
    </a:solidFill>
    <a:ln w="6350">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8</xdr:col>
      <xdr:colOff>409575</xdr:colOff>
      <xdr:row>26</xdr:row>
      <xdr:rowOff>38100</xdr:rowOff>
    </xdr:to>
    <xdr:graphicFrame macro="">
      <xdr:nvGraphicFramePr>
        <xdr:cNvPr id="3075" name="Chart 3">
          <a:extLst>
            <a:ext uri="{FF2B5EF4-FFF2-40B4-BE49-F238E27FC236}">
              <a16:creationId xmlns:a16="http://schemas.microsoft.com/office/drawing/2014/main" id="{00000000-0008-0000-0000-000003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0</xdr:rowOff>
    </xdr:from>
    <xdr:to>
      <xdr:col>8</xdr:col>
      <xdr:colOff>523875</xdr:colOff>
      <xdr:row>38</xdr:row>
      <xdr:rowOff>95250</xdr:rowOff>
    </xdr:to>
    <xdr:graphicFrame macro="">
      <xdr:nvGraphicFramePr>
        <xdr:cNvPr id="3076" name="Chart 4">
          <a:extLst>
            <a:ext uri="{FF2B5EF4-FFF2-40B4-BE49-F238E27FC236}">
              <a16:creationId xmlns:a16="http://schemas.microsoft.com/office/drawing/2014/main" id="{00000000-0008-0000-0000-000004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8</xdr:col>
      <xdr:colOff>409575</xdr:colOff>
      <xdr:row>26</xdr:row>
      <xdr:rowOff>38100</xdr:rowOff>
    </xdr:to>
    <xdr:graphicFrame macro="">
      <xdr:nvGraphicFramePr>
        <xdr:cNvPr id="4099" name="Chart 3">
          <a:extLst>
            <a:ext uri="{FF2B5EF4-FFF2-40B4-BE49-F238E27FC236}">
              <a16:creationId xmlns:a16="http://schemas.microsoft.com/office/drawing/2014/main" id="{00000000-0008-0000-0100-000003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0</xdr:rowOff>
    </xdr:from>
    <xdr:to>
      <xdr:col>8</xdr:col>
      <xdr:colOff>523875</xdr:colOff>
      <xdr:row>37</xdr:row>
      <xdr:rowOff>95250</xdr:rowOff>
    </xdr:to>
    <xdr:graphicFrame macro="">
      <xdr:nvGraphicFramePr>
        <xdr:cNvPr id="4100" name="Chart 4">
          <a:extLst>
            <a:ext uri="{FF2B5EF4-FFF2-40B4-BE49-F238E27FC236}">
              <a16:creationId xmlns:a16="http://schemas.microsoft.com/office/drawing/2014/main" id="{00000000-0008-0000-0100-000004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V42 - TRUE BLUE(purple) CLASSIC">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84"/>
  <sheetViews>
    <sheetView showGridLines="0" topLeftCell="A30" zoomScaleNormal="100" workbookViewId="0">
      <selection activeCell="K4" sqref="K1:M4"/>
    </sheetView>
  </sheetViews>
  <sheetFormatPr defaultColWidth="9.140625" defaultRowHeight="12.75" x14ac:dyDescent="0.2"/>
  <cols>
    <col min="1" max="1" width="9.5703125" style="3" customWidth="1"/>
    <col min="2" max="2" width="12.7109375" style="3" customWidth="1"/>
    <col min="3" max="3" width="11.28515625" style="3" customWidth="1"/>
    <col min="4" max="5" width="10.7109375" style="3" customWidth="1"/>
    <col min="6" max="6" width="12.140625" style="3" customWidth="1"/>
    <col min="7" max="7" width="8.7109375" style="3" customWidth="1"/>
    <col min="8" max="8" width="10.7109375" style="3" customWidth="1"/>
    <col min="9" max="9" width="8.7109375" style="3" customWidth="1"/>
    <col min="10" max="10" width="5.7109375" style="3" customWidth="1"/>
    <col min="11" max="13" width="13.42578125" style="3" customWidth="1"/>
    <col min="14" max="16384" width="9.140625" style="3"/>
  </cols>
  <sheetData>
    <row r="1" spans="1:13" ht="30" customHeight="1" x14ac:dyDescent="0.2">
      <c r="A1" s="41" t="s">
        <v>28</v>
      </c>
      <c r="B1" s="1"/>
      <c r="C1" s="1"/>
      <c r="D1" s="2"/>
      <c r="E1" s="2"/>
      <c r="F1" s="2"/>
      <c r="H1" s="2"/>
    </row>
    <row r="2" spans="1:13" x14ac:dyDescent="0.2">
      <c r="A2" s="4" t="s">
        <v>2</v>
      </c>
      <c r="D2" s="5"/>
      <c r="E2" s="5"/>
      <c r="F2" s="5"/>
      <c r="K2" s="49"/>
    </row>
    <row r="3" spans="1:13" x14ac:dyDescent="0.2">
      <c r="A3" s="50" t="s">
        <v>0</v>
      </c>
      <c r="B3" s="50"/>
      <c r="C3" s="6"/>
      <c r="D3" s="7"/>
      <c r="F3" s="8"/>
      <c r="K3" s="9"/>
    </row>
    <row r="4" spans="1:13" x14ac:dyDescent="0.2">
      <c r="B4" s="10"/>
      <c r="C4" s="10"/>
      <c r="D4" s="7"/>
      <c r="F4" s="8"/>
      <c r="G4" s="8"/>
    </row>
    <row r="5" spans="1:13" x14ac:dyDescent="0.2">
      <c r="B5" s="11" t="s">
        <v>7</v>
      </c>
      <c r="C5" s="12" t="s">
        <v>21</v>
      </c>
      <c r="D5" s="13"/>
      <c r="E5" s="14"/>
    </row>
    <row r="6" spans="1:13" x14ac:dyDescent="0.2">
      <c r="B6" s="15" t="s">
        <v>33</v>
      </c>
      <c r="C6" s="16">
        <v>5</v>
      </c>
      <c r="K6" s="38" t="s">
        <v>52</v>
      </c>
      <c r="L6" s="38"/>
      <c r="M6" s="38"/>
    </row>
    <row r="7" spans="1:13" x14ac:dyDescent="0.2">
      <c r="B7" s="17" t="s">
        <v>5</v>
      </c>
      <c r="C7" s="18">
        <v>3</v>
      </c>
      <c r="K7" s="39" t="s">
        <v>53</v>
      </c>
    </row>
    <row r="8" spans="1:13" x14ac:dyDescent="0.2">
      <c r="K8" s="39" t="s">
        <v>75</v>
      </c>
    </row>
    <row r="9" spans="1:13" x14ac:dyDescent="0.2">
      <c r="K9" s="39" t="s">
        <v>76</v>
      </c>
    </row>
    <row r="10" spans="1:13" x14ac:dyDescent="0.2">
      <c r="K10" s="40" t="s">
        <v>77</v>
      </c>
    </row>
    <row r="11" spans="1:13" x14ac:dyDescent="0.2">
      <c r="K11" s="40"/>
    </row>
    <row r="12" spans="1:13" x14ac:dyDescent="0.2">
      <c r="K12" s="39" t="s">
        <v>58</v>
      </c>
    </row>
    <row r="13" spans="1:13" x14ac:dyDescent="0.2">
      <c r="K13" s="40" t="s">
        <v>59</v>
      </c>
    </row>
    <row r="15" spans="1:13" x14ac:dyDescent="0.2">
      <c r="K15" s="39" t="s">
        <v>60</v>
      </c>
    </row>
    <row r="16" spans="1:13" x14ac:dyDescent="0.2">
      <c r="K16" s="40" t="s">
        <v>61</v>
      </c>
    </row>
    <row r="18" spans="11:11" x14ac:dyDescent="0.2">
      <c r="K18" s="39" t="s">
        <v>78</v>
      </c>
    </row>
    <row r="19" spans="11:11" x14ac:dyDescent="0.2">
      <c r="K19" s="39" t="s">
        <v>63</v>
      </c>
    </row>
    <row r="20" spans="11:11" x14ac:dyDescent="0.2">
      <c r="K20" s="40" t="s">
        <v>64</v>
      </c>
    </row>
    <row r="22" spans="11:11" x14ac:dyDescent="0.2">
      <c r="K22" s="40" t="s">
        <v>65</v>
      </c>
    </row>
    <row r="24" spans="11:11" x14ac:dyDescent="0.2">
      <c r="K24" s="39" t="s">
        <v>66</v>
      </c>
    </row>
    <row r="25" spans="11:11" x14ac:dyDescent="0.2">
      <c r="K25" s="39" t="s">
        <v>67</v>
      </c>
    </row>
    <row r="26" spans="11:11" x14ac:dyDescent="0.2">
      <c r="K26" s="39" t="s">
        <v>68</v>
      </c>
    </row>
    <row r="27" spans="11:11" x14ac:dyDescent="0.2">
      <c r="K27" s="39" t="s">
        <v>69</v>
      </c>
    </row>
    <row r="28" spans="11:11" x14ac:dyDescent="0.2">
      <c r="K28" s="40" t="s">
        <v>70</v>
      </c>
    </row>
    <row r="30" spans="11:11" x14ac:dyDescent="0.2">
      <c r="K30" s="39" t="s">
        <v>71</v>
      </c>
    </row>
    <row r="31" spans="11:11" x14ac:dyDescent="0.2">
      <c r="K31" s="39" t="s">
        <v>72</v>
      </c>
    </row>
    <row r="32" spans="11:11" x14ac:dyDescent="0.2">
      <c r="K32" s="39" t="s">
        <v>73</v>
      </c>
    </row>
    <row r="33" spans="1:11" x14ac:dyDescent="0.2">
      <c r="K33" s="40" t="s">
        <v>74</v>
      </c>
    </row>
    <row r="39" spans="1:11" x14ac:dyDescent="0.2">
      <c r="F39" s="1"/>
    </row>
    <row r="40" spans="1:11" ht="15.75" x14ac:dyDescent="0.25">
      <c r="A40" s="42" t="s">
        <v>15</v>
      </c>
      <c r="B40" s="42"/>
      <c r="C40" s="42"/>
      <c r="D40" s="42"/>
      <c r="F40" s="42" t="s">
        <v>22</v>
      </c>
      <c r="G40" s="42"/>
      <c r="H40" s="42"/>
      <c r="I40" s="42"/>
    </row>
    <row r="41" spans="1:11" x14ac:dyDescent="0.2">
      <c r="B41" s="19" t="s">
        <v>16</v>
      </c>
      <c r="C41" s="20">
        <f>AVERAGE(C58:C83)</f>
        <v>4.3600000000000003</v>
      </c>
      <c r="G41" s="21" t="s">
        <v>23</v>
      </c>
      <c r="H41" s="18">
        <v>40</v>
      </c>
    </row>
    <row r="42" spans="1:11" x14ac:dyDescent="0.2">
      <c r="B42" s="21" t="s">
        <v>34</v>
      </c>
      <c r="C42" s="20">
        <f>AVERAGE(B58:B83)</f>
        <v>34.840000000000003</v>
      </c>
      <c r="G42" s="21" t="s">
        <v>24</v>
      </c>
      <c r="H42" s="18">
        <v>30</v>
      </c>
    </row>
    <row r="43" spans="1:11" ht="15.75" x14ac:dyDescent="0.3">
      <c r="B43" s="21" t="s">
        <v>35</v>
      </c>
      <c r="C43" s="20">
        <f>C41/INDEX(d2values,0,C6-1)</f>
        <v>1.8744625967325883</v>
      </c>
      <c r="G43" s="21" t="s">
        <v>36</v>
      </c>
      <c r="H43" s="22">
        <f>IF(OR(H41="",H42="")," - ",(H41-H42)/(6*C43))</f>
        <v>0.88914373088685006</v>
      </c>
    </row>
    <row r="44" spans="1:11" ht="15.75" x14ac:dyDescent="0.3">
      <c r="B44" s="23" t="s">
        <v>37</v>
      </c>
      <c r="C44" s="20">
        <f>C43/SQRT(C6)</f>
        <v>0.83828515751496846</v>
      </c>
      <c r="G44" s="21" t="s">
        <v>25</v>
      </c>
      <c r="H44" s="22">
        <f>IF(H41=""," - ",(H41-C42)/(3*C43))</f>
        <v>0.91759633027522858</v>
      </c>
    </row>
    <row r="45" spans="1:11" x14ac:dyDescent="0.2">
      <c r="G45" s="21" t="s">
        <v>26</v>
      </c>
      <c r="H45" s="22">
        <f>IF(H42=""," - ",(C42-H42)/(3*C43))</f>
        <v>0.86069113149847143</v>
      </c>
    </row>
    <row r="46" spans="1:11" ht="15.75" x14ac:dyDescent="0.3">
      <c r="G46" s="21" t="s">
        <v>38</v>
      </c>
      <c r="H46" s="22">
        <f>IF(AND(H41="",H42="")," - ",MIN(H45,H44))</f>
        <v>0.86069113149847143</v>
      </c>
    </row>
    <row r="47" spans="1:11" x14ac:dyDescent="0.2">
      <c r="G47" s="21" t="s">
        <v>27</v>
      </c>
      <c r="H47" s="24">
        <f>IF(H41="",IF(H42=""," - ",1-NORMSDIST((H42-C42)/C43)),IF(H42="",NORMSDIST((H41-C42)/C43),NORMSDIST((H41-C42)/C43)-NORMSDIST((H42-C42)/C43)))</f>
        <v>0.99213506674880769</v>
      </c>
    </row>
    <row r="49" spans="1:9" ht="15.75" x14ac:dyDescent="0.25">
      <c r="A49" s="43" t="s">
        <v>17</v>
      </c>
      <c r="B49" s="44"/>
      <c r="C49" s="44"/>
      <c r="D49" s="44"/>
      <c r="F49" s="43" t="s">
        <v>18</v>
      </c>
      <c r="G49" s="44"/>
      <c r="H49" s="44"/>
      <c r="I49" s="44"/>
    </row>
    <row r="50" spans="1:9" ht="15.75" x14ac:dyDescent="0.3">
      <c r="A50" s="1"/>
      <c r="B50" s="19" t="s">
        <v>39</v>
      </c>
      <c r="C50" s="25">
        <f>C42</f>
        <v>34.840000000000003</v>
      </c>
      <c r="D50" s="1"/>
      <c r="G50" s="19" t="s">
        <v>40</v>
      </c>
      <c r="H50" s="20">
        <f>C41</f>
        <v>4.3600000000000003</v>
      </c>
    </row>
    <row r="51" spans="1:9" ht="15.75" x14ac:dyDescent="0.3">
      <c r="A51" s="1"/>
      <c r="B51" s="19" t="s">
        <v>41</v>
      </c>
      <c r="C51" s="26">
        <f>C50+C7*C44</f>
        <v>37.354855472544912</v>
      </c>
      <c r="D51" s="1" t="s">
        <v>42</v>
      </c>
      <c r="G51" s="19" t="s">
        <v>43</v>
      </c>
      <c r="H51" s="20">
        <f>C41*(1+C7*INDEX(d3values,1,C6-1)/INDEX(d2values,1,C6-1))</f>
        <v>9.2186070507308671</v>
      </c>
    </row>
    <row r="52" spans="1:9" ht="15.75" x14ac:dyDescent="0.3">
      <c r="A52" s="1"/>
      <c r="B52" s="19" t="s">
        <v>44</v>
      </c>
      <c r="C52" s="26">
        <f>C50-C7*C44</f>
        <v>32.325144527455095</v>
      </c>
      <c r="D52" s="1" t="s">
        <v>45</v>
      </c>
      <c r="G52" s="19" t="s">
        <v>46</v>
      </c>
      <c r="H52" s="20">
        <f>C41*MAX(0,(1-C7*INDEX(d3values,1,C6-1)/INDEX(d2values,1,C6-1)))</f>
        <v>0</v>
      </c>
    </row>
    <row r="53" spans="1:9" x14ac:dyDescent="0.2">
      <c r="A53" s="1"/>
      <c r="B53" s="27" t="s">
        <v>13</v>
      </c>
      <c r="C53" s="28">
        <f>2*(1-NORMSDIST(C7))</f>
        <v>2.6997960632602069E-3</v>
      </c>
      <c r="D53" s="1"/>
      <c r="F53" s="1"/>
      <c r="H53" s="19"/>
    </row>
    <row r="54" spans="1:9" x14ac:dyDescent="0.2">
      <c r="A54" s="1"/>
      <c r="B54" s="29" t="s">
        <v>10</v>
      </c>
      <c r="C54" s="30">
        <f>1/C53</f>
        <v>370.39834734495639</v>
      </c>
      <c r="D54" s="31" t="s">
        <v>11</v>
      </c>
      <c r="F54" s="1"/>
      <c r="H54" s="19"/>
    </row>
    <row r="56" spans="1:9" ht="15.75" x14ac:dyDescent="0.25">
      <c r="A56" s="32" t="s">
        <v>8</v>
      </c>
      <c r="D56" s="32" t="s">
        <v>19</v>
      </c>
      <c r="G56" s="32" t="s">
        <v>20</v>
      </c>
      <c r="H56" s="10"/>
    </row>
    <row r="57" spans="1:9" x14ac:dyDescent="0.2">
      <c r="A57" s="45" t="s">
        <v>1</v>
      </c>
      <c r="B57" s="45" t="s">
        <v>9</v>
      </c>
      <c r="C57" s="45" t="s">
        <v>14</v>
      </c>
      <c r="D57" s="46" t="s">
        <v>3</v>
      </c>
      <c r="E57" s="46" t="s">
        <v>4</v>
      </c>
      <c r="F57" s="46" t="s">
        <v>6</v>
      </c>
      <c r="G57" s="46" t="s">
        <v>3</v>
      </c>
      <c r="H57" s="46" t="s">
        <v>4</v>
      </c>
      <c r="I57" s="46" t="s">
        <v>6</v>
      </c>
    </row>
    <row r="58" spans="1:9" x14ac:dyDescent="0.2">
      <c r="A58" s="47">
        <v>1</v>
      </c>
      <c r="B58" s="48">
        <v>35.6</v>
      </c>
      <c r="C58" s="48">
        <v>4</v>
      </c>
      <c r="D58" s="33">
        <f t="shared" ref="D58:D82" si="0">$C$50</f>
        <v>34.840000000000003</v>
      </c>
      <c r="E58" s="33">
        <f t="shared" ref="E58:E82" si="1">$C$51</f>
        <v>37.354855472544912</v>
      </c>
      <c r="F58" s="33">
        <f t="shared" ref="F58:F82" si="2">$C$52</f>
        <v>32.325144527455095</v>
      </c>
      <c r="G58" s="33">
        <f>$H$50</f>
        <v>4.3600000000000003</v>
      </c>
      <c r="H58" s="33">
        <f>$H$51</f>
        <v>9.2186070507308671</v>
      </c>
      <c r="I58" s="33">
        <f>$H$52</f>
        <v>0</v>
      </c>
    </row>
    <row r="59" spans="1:9" x14ac:dyDescent="0.2">
      <c r="A59" s="47">
        <v>2</v>
      </c>
      <c r="B59" s="48">
        <v>33.799999999999997</v>
      </c>
      <c r="C59" s="48">
        <v>5</v>
      </c>
      <c r="D59" s="33">
        <f t="shared" si="0"/>
        <v>34.840000000000003</v>
      </c>
      <c r="E59" s="33">
        <f t="shared" si="1"/>
        <v>37.354855472544912</v>
      </c>
      <c r="F59" s="33">
        <f t="shared" si="2"/>
        <v>32.325144527455095</v>
      </c>
      <c r="G59" s="33">
        <f t="shared" ref="G59:G82" si="3">$H$50</f>
        <v>4.3600000000000003</v>
      </c>
      <c r="H59" s="33">
        <f t="shared" ref="H59:H82" si="4">$H$51</f>
        <v>9.2186070507308671</v>
      </c>
      <c r="I59" s="33">
        <f t="shared" ref="I59:I82" si="5">$H$52</f>
        <v>0</v>
      </c>
    </row>
    <row r="60" spans="1:9" x14ac:dyDescent="0.2">
      <c r="A60" s="47">
        <v>3</v>
      </c>
      <c r="B60" s="48">
        <v>34.4</v>
      </c>
      <c r="C60" s="48">
        <v>6</v>
      </c>
      <c r="D60" s="33">
        <f t="shared" si="0"/>
        <v>34.840000000000003</v>
      </c>
      <c r="E60" s="33">
        <f t="shared" si="1"/>
        <v>37.354855472544912</v>
      </c>
      <c r="F60" s="33">
        <f t="shared" si="2"/>
        <v>32.325144527455095</v>
      </c>
      <c r="G60" s="33">
        <f t="shared" si="3"/>
        <v>4.3600000000000003</v>
      </c>
      <c r="H60" s="33">
        <f t="shared" si="4"/>
        <v>9.2186070507308671</v>
      </c>
      <c r="I60" s="33">
        <f t="shared" si="5"/>
        <v>0</v>
      </c>
    </row>
    <row r="61" spans="1:9" x14ac:dyDescent="0.2">
      <c r="A61" s="47">
        <v>4</v>
      </c>
      <c r="B61" s="48">
        <v>35</v>
      </c>
      <c r="C61" s="48">
        <v>3</v>
      </c>
      <c r="D61" s="33">
        <f t="shared" si="0"/>
        <v>34.840000000000003</v>
      </c>
      <c r="E61" s="33">
        <f t="shared" si="1"/>
        <v>37.354855472544912</v>
      </c>
      <c r="F61" s="33">
        <f t="shared" si="2"/>
        <v>32.325144527455095</v>
      </c>
      <c r="G61" s="33">
        <f t="shared" si="3"/>
        <v>4.3600000000000003</v>
      </c>
      <c r="H61" s="33">
        <f t="shared" si="4"/>
        <v>9.2186070507308671</v>
      </c>
      <c r="I61" s="33">
        <f t="shared" si="5"/>
        <v>0</v>
      </c>
    </row>
    <row r="62" spans="1:9" x14ac:dyDescent="0.2">
      <c r="A62" s="47">
        <v>5</v>
      </c>
      <c r="B62" s="48">
        <v>35.6</v>
      </c>
      <c r="C62" s="48">
        <v>6</v>
      </c>
      <c r="D62" s="33">
        <f t="shared" si="0"/>
        <v>34.840000000000003</v>
      </c>
      <c r="E62" s="33">
        <f t="shared" si="1"/>
        <v>37.354855472544912</v>
      </c>
      <c r="F62" s="33">
        <f t="shared" si="2"/>
        <v>32.325144527455095</v>
      </c>
      <c r="G62" s="33">
        <f t="shared" si="3"/>
        <v>4.3600000000000003</v>
      </c>
      <c r="H62" s="33">
        <f t="shared" si="4"/>
        <v>9.2186070507308671</v>
      </c>
      <c r="I62" s="33">
        <f t="shared" si="5"/>
        <v>0</v>
      </c>
    </row>
    <row r="63" spans="1:9" x14ac:dyDescent="0.2">
      <c r="A63" s="47">
        <v>6</v>
      </c>
      <c r="B63" s="48">
        <v>33.4</v>
      </c>
      <c r="C63" s="48">
        <v>5</v>
      </c>
      <c r="D63" s="33">
        <f t="shared" si="0"/>
        <v>34.840000000000003</v>
      </c>
      <c r="E63" s="33">
        <f t="shared" si="1"/>
        <v>37.354855472544912</v>
      </c>
      <c r="F63" s="33">
        <f t="shared" si="2"/>
        <v>32.325144527455095</v>
      </c>
      <c r="G63" s="33">
        <f t="shared" si="3"/>
        <v>4.3600000000000003</v>
      </c>
      <c r="H63" s="33">
        <f t="shared" si="4"/>
        <v>9.2186070507308671</v>
      </c>
      <c r="I63" s="33">
        <f t="shared" si="5"/>
        <v>0</v>
      </c>
    </row>
    <row r="64" spans="1:9" x14ac:dyDescent="0.2">
      <c r="A64" s="47">
        <v>7</v>
      </c>
      <c r="B64" s="48">
        <v>33</v>
      </c>
      <c r="C64" s="48">
        <v>3</v>
      </c>
      <c r="D64" s="33">
        <f t="shared" si="0"/>
        <v>34.840000000000003</v>
      </c>
      <c r="E64" s="33">
        <f t="shared" si="1"/>
        <v>37.354855472544912</v>
      </c>
      <c r="F64" s="33">
        <f t="shared" si="2"/>
        <v>32.325144527455095</v>
      </c>
      <c r="G64" s="33">
        <f t="shared" si="3"/>
        <v>4.3600000000000003</v>
      </c>
      <c r="H64" s="33">
        <f t="shared" si="4"/>
        <v>9.2186070507308671</v>
      </c>
      <c r="I64" s="33">
        <f t="shared" si="5"/>
        <v>0</v>
      </c>
    </row>
    <row r="65" spans="1:9" x14ac:dyDescent="0.2">
      <c r="A65" s="47">
        <v>8</v>
      </c>
      <c r="B65" s="48">
        <v>34.4</v>
      </c>
      <c r="C65" s="48">
        <v>6</v>
      </c>
      <c r="D65" s="33">
        <f t="shared" si="0"/>
        <v>34.840000000000003</v>
      </c>
      <c r="E65" s="33">
        <f t="shared" si="1"/>
        <v>37.354855472544912</v>
      </c>
      <c r="F65" s="33">
        <f t="shared" si="2"/>
        <v>32.325144527455095</v>
      </c>
      <c r="G65" s="33">
        <f t="shared" si="3"/>
        <v>4.3600000000000003</v>
      </c>
      <c r="H65" s="33">
        <f t="shared" si="4"/>
        <v>9.2186070507308671</v>
      </c>
      <c r="I65" s="33">
        <f t="shared" si="5"/>
        <v>0</v>
      </c>
    </row>
    <row r="66" spans="1:9" x14ac:dyDescent="0.2">
      <c r="A66" s="47">
        <v>9</v>
      </c>
      <c r="B66" s="48">
        <v>36</v>
      </c>
      <c r="C66" s="48">
        <v>5</v>
      </c>
      <c r="D66" s="33">
        <f t="shared" si="0"/>
        <v>34.840000000000003</v>
      </c>
      <c r="E66" s="33">
        <f t="shared" si="1"/>
        <v>37.354855472544912</v>
      </c>
      <c r="F66" s="33">
        <f t="shared" si="2"/>
        <v>32.325144527455095</v>
      </c>
      <c r="G66" s="33">
        <f t="shared" si="3"/>
        <v>4.3600000000000003</v>
      </c>
      <c r="H66" s="33">
        <f t="shared" si="4"/>
        <v>9.2186070507308671</v>
      </c>
      <c r="I66" s="33">
        <f t="shared" si="5"/>
        <v>0</v>
      </c>
    </row>
    <row r="67" spans="1:9" x14ac:dyDescent="0.2">
      <c r="A67" s="47">
        <v>10</v>
      </c>
      <c r="B67" s="48">
        <v>34</v>
      </c>
      <c r="C67" s="48">
        <v>3</v>
      </c>
      <c r="D67" s="33">
        <f t="shared" si="0"/>
        <v>34.840000000000003</v>
      </c>
      <c r="E67" s="33">
        <f t="shared" si="1"/>
        <v>37.354855472544912</v>
      </c>
      <c r="F67" s="33">
        <f t="shared" si="2"/>
        <v>32.325144527455095</v>
      </c>
      <c r="G67" s="33">
        <f t="shared" si="3"/>
        <v>4.3600000000000003</v>
      </c>
      <c r="H67" s="33">
        <f t="shared" si="4"/>
        <v>9.2186070507308671</v>
      </c>
      <c r="I67" s="33">
        <f t="shared" si="5"/>
        <v>0</v>
      </c>
    </row>
    <row r="68" spans="1:9" x14ac:dyDescent="0.2">
      <c r="A68" s="47">
        <v>11</v>
      </c>
      <c r="B68" s="48">
        <v>35</v>
      </c>
      <c r="C68" s="48">
        <v>4</v>
      </c>
      <c r="D68" s="33">
        <f t="shared" si="0"/>
        <v>34.840000000000003</v>
      </c>
      <c r="E68" s="33">
        <f t="shared" si="1"/>
        <v>37.354855472544912</v>
      </c>
      <c r="F68" s="33">
        <f t="shared" si="2"/>
        <v>32.325144527455095</v>
      </c>
      <c r="G68" s="33">
        <f t="shared" si="3"/>
        <v>4.3600000000000003</v>
      </c>
      <c r="H68" s="33">
        <f t="shared" si="4"/>
        <v>9.2186070507308671</v>
      </c>
      <c r="I68" s="33">
        <f t="shared" si="5"/>
        <v>0</v>
      </c>
    </row>
    <row r="69" spans="1:9" x14ac:dyDescent="0.2">
      <c r="A69" s="47">
        <v>12</v>
      </c>
      <c r="B69" s="48">
        <v>35.6</v>
      </c>
      <c r="C69" s="48">
        <v>4</v>
      </c>
      <c r="D69" s="33">
        <f t="shared" si="0"/>
        <v>34.840000000000003</v>
      </c>
      <c r="E69" s="33">
        <f t="shared" si="1"/>
        <v>37.354855472544912</v>
      </c>
      <c r="F69" s="33">
        <f t="shared" si="2"/>
        <v>32.325144527455095</v>
      </c>
      <c r="G69" s="33">
        <f t="shared" si="3"/>
        <v>4.3600000000000003</v>
      </c>
      <c r="H69" s="33">
        <f t="shared" si="4"/>
        <v>9.2186070507308671</v>
      </c>
      <c r="I69" s="33">
        <f t="shared" si="5"/>
        <v>0</v>
      </c>
    </row>
    <row r="70" spans="1:9" x14ac:dyDescent="0.2">
      <c r="A70" s="47">
        <v>13</v>
      </c>
      <c r="B70" s="48">
        <v>33.4</v>
      </c>
      <c r="C70" s="48">
        <v>5</v>
      </c>
      <c r="D70" s="33">
        <f t="shared" si="0"/>
        <v>34.840000000000003</v>
      </c>
      <c r="E70" s="33">
        <f t="shared" si="1"/>
        <v>37.354855472544912</v>
      </c>
      <c r="F70" s="33">
        <f t="shared" si="2"/>
        <v>32.325144527455095</v>
      </c>
      <c r="G70" s="33">
        <f t="shared" si="3"/>
        <v>4.3600000000000003</v>
      </c>
      <c r="H70" s="33">
        <f t="shared" si="4"/>
        <v>9.2186070507308671</v>
      </c>
      <c r="I70" s="33">
        <f t="shared" si="5"/>
        <v>0</v>
      </c>
    </row>
    <row r="71" spans="1:9" x14ac:dyDescent="0.2">
      <c r="A71" s="47">
        <v>14</v>
      </c>
      <c r="B71" s="48">
        <v>35.200000000000003</v>
      </c>
      <c r="C71" s="48">
        <v>3</v>
      </c>
      <c r="D71" s="33">
        <f t="shared" si="0"/>
        <v>34.840000000000003</v>
      </c>
      <c r="E71" s="33">
        <f t="shared" si="1"/>
        <v>37.354855472544912</v>
      </c>
      <c r="F71" s="33">
        <f t="shared" si="2"/>
        <v>32.325144527455095</v>
      </c>
      <c r="G71" s="33">
        <f t="shared" si="3"/>
        <v>4.3600000000000003</v>
      </c>
      <c r="H71" s="33">
        <f t="shared" si="4"/>
        <v>9.2186070507308671</v>
      </c>
      <c r="I71" s="33">
        <f t="shared" si="5"/>
        <v>0</v>
      </c>
    </row>
    <row r="72" spans="1:9" x14ac:dyDescent="0.2">
      <c r="A72" s="47">
        <v>15</v>
      </c>
      <c r="B72" s="48">
        <v>36.799999999999997</v>
      </c>
      <c r="C72" s="48">
        <v>5</v>
      </c>
      <c r="D72" s="33">
        <f t="shared" si="0"/>
        <v>34.840000000000003</v>
      </c>
      <c r="E72" s="33">
        <f t="shared" si="1"/>
        <v>37.354855472544912</v>
      </c>
      <c r="F72" s="33">
        <f t="shared" si="2"/>
        <v>32.325144527455095</v>
      </c>
      <c r="G72" s="33">
        <f t="shared" si="3"/>
        <v>4.3600000000000003</v>
      </c>
      <c r="H72" s="33">
        <f t="shared" si="4"/>
        <v>9.2186070507308671</v>
      </c>
      <c r="I72" s="33">
        <f t="shared" si="5"/>
        <v>0</v>
      </c>
    </row>
    <row r="73" spans="1:9" x14ac:dyDescent="0.2">
      <c r="A73" s="47">
        <v>16</v>
      </c>
      <c r="B73" s="48">
        <v>35.200000000000003</v>
      </c>
      <c r="C73" s="48">
        <v>5</v>
      </c>
      <c r="D73" s="33">
        <f t="shared" si="0"/>
        <v>34.840000000000003</v>
      </c>
      <c r="E73" s="33">
        <f t="shared" si="1"/>
        <v>37.354855472544912</v>
      </c>
      <c r="F73" s="33">
        <f t="shared" si="2"/>
        <v>32.325144527455095</v>
      </c>
      <c r="G73" s="33">
        <f t="shared" si="3"/>
        <v>4.3600000000000003</v>
      </c>
      <c r="H73" s="33">
        <f t="shared" si="4"/>
        <v>9.2186070507308671</v>
      </c>
      <c r="I73" s="33">
        <f t="shared" si="5"/>
        <v>0</v>
      </c>
    </row>
    <row r="74" spans="1:9" x14ac:dyDescent="0.2">
      <c r="A74" s="47">
        <v>17</v>
      </c>
      <c r="B74" s="48">
        <v>33.200000000000003</v>
      </c>
      <c r="C74" s="48">
        <v>3</v>
      </c>
      <c r="D74" s="33">
        <f t="shared" si="0"/>
        <v>34.840000000000003</v>
      </c>
      <c r="E74" s="33">
        <f t="shared" si="1"/>
        <v>37.354855472544912</v>
      </c>
      <c r="F74" s="33">
        <f t="shared" si="2"/>
        <v>32.325144527455095</v>
      </c>
      <c r="G74" s="33">
        <f t="shared" si="3"/>
        <v>4.3600000000000003</v>
      </c>
      <c r="H74" s="33">
        <f t="shared" si="4"/>
        <v>9.2186070507308671</v>
      </c>
      <c r="I74" s="33">
        <f t="shared" si="5"/>
        <v>0</v>
      </c>
    </row>
    <row r="75" spans="1:9" x14ac:dyDescent="0.2">
      <c r="A75" s="47">
        <v>18</v>
      </c>
      <c r="B75" s="48">
        <v>36.4</v>
      </c>
      <c r="C75" s="48">
        <v>5</v>
      </c>
      <c r="D75" s="33">
        <f t="shared" si="0"/>
        <v>34.840000000000003</v>
      </c>
      <c r="E75" s="33">
        <f t="shared" si="1"/>
        <v>37.354855472544912</v>
      </c>
      <c r="F75" s="33">
        <f t="shared" si="2"/>
        <v>32.325144527455095</v>
      </c>
      <c r="G75" s="33">
        <f t="shared" si="3"/>
        <v>4.3600000000000003</v>
      </c>
      <c r="H75" s="33">
        <f t="shared" si="4"/>
        <v>9.2186070507308671</v>
      </c>
      <c r="I75" s="33">
        <f t="shared" si="5"/>
        <v>0</v>
      </c>
    </row>
    <row r="76" spans="1:9" x14ac:dyDescent="0.2">
      <c r="A76" s="47">
        <v>19</v>
      </c>
      <c r="B76" s="48">
        <v>34.200000000000003</v>
      </c>
      <c r="C76" s="48">
        <v>5</v>
      </c>
      <c r="D76" s="33">
        <f t="shared" si="0"/>
        <v>34.840000000000003</v>
      </c>
      <c r="E76" s="33">
        <f t="shared" si="1"/>
        <v>37.354855472544912</v>
      </c>
      <c r="F76" s="33">
        <f t="shared" si="2"/>
        <v>32.325144527455095</v>
      </c>
      <c r="G76" s="33">
        <f t="shared" si="3"/>
        <v>4.3600000000000003</v>
      </c>
      <c r="H76" s="33">
        <f t="shared" si="4"/>
        <v>9.2186070507308671</v>
      </c>
      <c r="I76" s="33">
        <f t="shared" si="5"/>
        <v>0</v>
      </c>
    </row>
    <row r="77" spans="1:9" x14ac:dyDescent="0.2">
      <c r="A77" s="47">
        <v>20</v>
      </c>
      <c r="B77" s="48">
        <v>36</v>
      </c>
      <c r="C77" s="48">
        <v>4</v>
      </c>
      <c r="D77" s="33">
        <f t="shared" si="0"/>
        <v>34.840000000000003</v>
      </c>
      <c r="E77" s="33">
        <f t="shared" si="1"/>
        <v>37.354855472544912</v>
      </c>
      <c r="F77" s="33">
        <f t="shared" si="2"/>
        <v>32.325144527455095</v>
      </c>
      <c r="G77" s="33">
        <f t="shared" si="3"/>
        <v>4.3600000000000003</v>
      </c>
      <c r="H77" s="33">
        <f t="shared" si="4"/>
        <v>9.2186070507308671</v>
      </c>
      <c r="I77" s="33">
        <f t="shared" si="5"/>
        <v>0</v>
      </c>
    </row>
    <row r="78" spans="1:9" x14ac:dyDescent="0.2">
      <c r="A78" s="47">
        <v>21</v>
      </c>
      <c r="B78" s="48">
        <v>35.799999999999997</v>
      </c>
      <c r="C78" s="48">
        <v>4</v>
      </c>
      <c r="D78" s="33">
        <f t="shared" si="0"/>
        <v>34.840000000000003</v>
      </c>
      <c r="E78" s="33">
        <f t="shared" si="1"/>
        <v>37.354855472544912</v>
      </c>
      <c r="F78" s="33">
        <f t="shared" si="2"/>
        <v>32.325144527455095</v>
      </c>
      <c r="G78" s="33">
        <f t="shared" si="3"/>
        <v>4.3600000000000003</v>
      </c>
      <c r="H78" s="33">
        <f t="shared" si="4"/>
        <v>9.2186070507308671</v>
      </c>
      <c r="I78" s="33">
        <f t="shared" si="5"/>
        <v>0</v>
      </c>
    </row>
    <row r="79" spans="1:9" x14ac:dyDescent="0.2">
      <c r="A79" s="47">
        <v>22</v>
      </c>
      <c r="B79" s="48">
        <v>32.6</v>
      </c>
      <c r="C79" s="48">
        <v>5</v>
      </c>
      <c r="D79" s="33">
        <f t="shared" si="0"/>
        <v>34.840000000000003</v>
      </c>
      <c r="E79" s="33">
        <f t="shared" si="1"/>
        <v>37.354855472544912</v>
      </c>
      <c r="F79" s="33">
        <f t="shared" si="2"/>
        <v>32.325144527455095</v>
      </c>
      <c r="G79" s="33">
        <f t="shared" si="3"/>
        <v>4.3600000000000003</v>
      </c>
      <c r="H79" s="33">
        <f t="shared" si="4"/>
        <v>9.2186070507308671</v>
      </c>
      <c r="I79" s="33">
        <f t="shared" si="5"/>
        <v>0</v>
      </c>
    </row>
    <row r="80" spans="1:9" x14ac:dyDescent="0.2">
      <c r="A80" s="47">
        <v>23</v>
      </c>
      <c r="B80" s="48">
        <v>37</v>
      </c>
      <c r="C80" s="48">
        <v>4</v>
      </c>
      <c r="D80" s="33">
        <f t="shared" si="0"/>
        <v>34.840000000000003</v>
      </c>
      <c r="E80" s="33">
        <f t="shared" si="1"/>
        <v>37.354855472544912</v>
      </c>
      <c r="F80" s="33">
        <f t="shared" si="2"/>
        <v>32.325144527455095</v>
      </c>
      <c r="G80" s="33">
        <f t="shared" si="3"/>
        <v>4.3600000000000003</v>
      </c>
      <c r="H80" s="33">
        <f t="shared" si="4"/>
        <v>9.2186070507308671</v>
      </c>
      <c r="I80" s="33">
        <f t="shared" si="5"/>
        <v>0</v>
      </c>
    </row>
    <row r="81" spans="1:9" x14ac:dyDescent="0.2">
      <c r="A81" s="47">
        <v>24</v>
      </c>
      <c r="B81" s="48">
        <v>34.799999999999997</v>
      </c>
      <c r="C81" s="48">
        <v>3</v>
      </c>
      <c r="D81" s="33">
        <f t="shared" si="0"/>
        <v>34.840000000000003</v>
      </c>
      <c r="E81" s="33">
        <f t="shared" si="1"/>
        <v>37.354855472544912</v>
      </c>
      <c r="F81" s="33">
        <f t="shared" si="2"/>
        <v>32.325144527455095</v>
      </c>
      <c r="G81" s="33">
        <f t="shared" si="3"/>
        <v>4.3600000000000003</v>
      </c>
      <c r="H81" s="33">
        <f t="shared" si="4"/>
        <v>9.2186070507308671</v>
      </c>
      <c r="I81" s="33">
        <f t="shared" si="5"/>
        <v>0</v>
      </c>
    </row>
    <row r="82" spans="1:9" x14ac:dyDescent="0.2">
      <c r="A82" s="47">
        <v>25</v>
      </c>
      <c r="B82" s="48">
        <v>34.6</v>
      </c>
      <c r="C82" s="48">
        <v>4</v>
      </c>
      <c r="D82" s="33">
        <f t="shared" si="0"/>
        <v>34.840000000000003</v>
      </c>
      <c r="E82" s="33">
        <f t="shared" si="1"/>
        <v>37.354855472544912</v>
      </c>
      <c r="F82" s="33">
        <f t="shared" si="2"/>
        <v>32.325144527455095</v>
      </c>
      <c r="G82" s="33">
        <f t="shared" si="3"/>
        <v>4.3600000000000003</v>
      </c>
      <c r="H82" s="33">
        <f t="shared" si="4"/>
        <v>9.2186070507308671</v>
      </c>
      <c r="I82" s="33">
        <f t="shared" si="5"/>
        <v>0</v>
      </c>
    </row>
    <row r="83" spans="1:9" x14ac:dyDescent="0.2">
      <c r="A83" s="34"/>
      <c r="B83" s="35"/>
      <c r="C83" s="35"/>
      <c r="D83" s="35"/>
      <c r="E83" s="35"/>
      <c r="F83" s="35"/>
      <c r="G83" s="35"/>
      <c r="H83" s="35"/>
      <c r="I83" s="35"/>
    </row>
    <row r="84" spans="1:9" x14ac:dyDescent="0.2">
      <c r="A84" s="36" t="s">
        <v>12</v>
      </c>
    </row>
  </sheetData>
  <mergeCells count="1">
    <mergeCell ref="A3:B3"/>
  </mergeCells>
  <phoneticPr fontId="24" type="noConversion"/>
  <conditionalFormatting sqref="C6">
    <cfRule type="cellIs" dxfId="1" priority="1" stopIfTrue="1" operator="notBetween">
      <formula>2</formula>
      <formula>25</formula>
    </cfRule>
  </conditionalFormatting>
  <printOptions horizontalCentered="1"/>
  <pageMargins left="0.5" right="0.5" top="0.5" bottom="0.5" header="0.25" footer="0.25"/>
  <pageSetup fitToHeight="0" orientation="portrait" r:id="rId1"/>
  <headerFooter scaleWithDoc="0">
    <oddFooter>&amp;L&amp;8&amp;K01+049https://www.vertex42.com/ExcelTemplates/control-chart.html&amp;R&amp;8&amp;K01+049© 2009 Vertex42 LLC</oddFooter>
  </headerFooter>
  <rowBreaks count="1" manualBreakCount="1">
    <brk id="55" max="8"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84"/>
  <sheetViews>
    <sheetView showGridLines="0" tabSelected="1" topLeftCell="A28" zoomScaleNormal="100" workbookViewId="0">
      <selection activeCell="D60" sqref="D60"/>
    </sheetView>
  </sheetViews>
  <sheetFormatPr defaultColWidth="9.140625" defaultRowHeight="12.75" x14ac:dyDescent="0.2"/>
  <cols>
    <col min="1" max="1" width="9.5703125" style="3" customWidth="1"/>
    <col min="2" max="2" width="12.7109375" style="3" customWidth="1"/>
    <col min="3" max="3" width="11.28515625" style="3" customWidth="1"/>
    <col min="4" max="5" width="10.7109375" style="3" customWidth="1"/>
    <col min="6" max="6" width="12.140625" style="3" customWidth="1"/>
    <col min="7" max="7" width="8.7109375" style="3" customWidth="1"/>
    <col min="8" max="8" width="10.7109375" style="3" customWidth="1"/>
    <col min="9" max="9" width="8.7109375" style="3" customWidth="1"/>
    <col min="10" max="10" width="5.7109375" style="3" customWidth="1"/>
    <col min="11" max="13" width="13.42578125" style="3" customWidth="1"/>
    <col min="14" max="16384" width="9.140625" style="3"/>
  </cols>
  <sheetData>
    <row r="1" spans="1:13" ht="30" customHeight="1" x14ac:dyDescent="0.2">
      <c r="A1" s="41" t="s">
        <v>29</v>
      </c>
      <c r="B1" s="1"/>
      <c r="C1" s="1"/>
      <c r="D1" s="2"/>
      <c r="E1" s="2"/>
      <c r="F1" s="2"/>
      <c r="H1" s="2"/>
    </row>
    <row r="2" spans="1:13" x14ac:dyDescent="0.2">
      <c r="A2" s="4" t="s">
        <v>2</v>
      </c>
      <c r="D2" s="5"/>
      <c r="E2" s="5"/>
      <c r="F2" s="5"/>
      <c r="K2" s="49"/>
    </row>
    <row r="3" spans="1:13" x14ac:dyDescent="0.2">
      <c r="A3" s="50" t="s">
        <v>0</v>
      </c>
      <c r="B3" s="50"/>
      <c r="C3" s="6"/>
      <c r="D3" s="7"/>
      <c r="F3" s="8"/>
      <c r="K3" s="9"/>
    </row>
    <row r="4" spans="1:13" x14ac:dyDescent="0.2">
      <c r="B4" s="10"/>
      <c r="C4" s="10"/>
      <c r="D4" s="7"/>
      <c r="F4" s="8"/>
      <c r="G4" s="8"/>
    </row>
    <row r="5" spans="1:13" x14ac:dyDescent="0.2">
      <c r="B5" s="11" t="s">
        <v>7</v>
      </c>
      <c r="C5" s="12" t="s">
        <v>21</v>
      </c>
      <c r="D5" s="13"/>
      <c r="E5" s="14"/>
    </row>
    <row r="6" spans="1:13" x14ac:dyDescent="0.2">
      <c r="B6" s="15" t="s">
        <v>33</v>
      </c>
      <c r="C6" s="16">
        <v>4</v>
      </c>
      <c r="K6" s="38" t="s">
        <v>52</v>
      </c>
      <c r="L6" s="38"/>
      <c r="M6" s="38"/>
    </row>
    <row r="7" spans="1:13" x14ac:dyDescent="0.2">
      <c r="B7" s="17" t="s">
        <v>5</v>
      </c>
      <c r="C7" s="18">
        <v>3</v>
      </c>
      <c r="K7" s="39" t="s">
        <v>53</v>
      </c>
    </row>
    <row r="8" spans="1:13" x14ac:dyDescent="0.2">
      <c r="K8" s="39" t="s">
        <v>54</v>
      </c>
    </row>
    <row r="9" spans="1:13" x14ac:dyDescent="0.2">
      <c r="K9" s="39" t="s">
        <v>55</v>
      </c>
    </row>
    <row r="10" spans="1:13" x14ac:dyDescent="0.2">
      <c r="K10" s="39" t="s">
        <v>56</v>
      </c>
    </row>
    <row r="11" spans="1:13" x14ac:dyDescent="0.2">
      <c r="K11" s="40" t="s">
        <v>57</v>
      </c>
    </row>
    <row r="13" spans="1:13" x14ac:dyDescent="0.2">
      <c r="K13" s="39" t="s">
        <v>58</v>
      </c>
    </row>
    <row r="14" spans="1:13" x14ac:dyDescent="0.2">
      <c r="K14" s="40" t="s">
        <v>59</v>
      </c>
    </row>
    <row r="16" spans="1:13" x14ac:dyDescent="0.2">
      <c r="K16" s="39" t="s">
        <v>60</v>
      </c>
    </row>
    <row r="17" spans="11:11" x14ac:dyDescent="0.2">
      <c r="K17" s="40" t="s">
        <v>61</v>
      </c>
    </row>
    <row r="19" spans="11:11" x14ac:dyDescent="0.2">
      <c r="K19" s="39" t="s">
        <v>62</v>
      </c>
    </row>
    <row r="20" spans="11:11" x14ac:dyDescent="0.2">
      <c r="K20" s="39" t="s">
        <v>63</v>
      </c>
    </row>
    <row r="21" spans="11:11" x14ac:dyDescent="0.2">
      <c r="K21" s="40" t="s">
        <v>64</v>
      </c>
    </row>
    <row r="23" spans="11:11" x14ac:dyDescent="0.2">
      <c r="K23" s="40" t="s">
        <v>65</v>
      </c>
    </row>
    <row r="25" spans="11:11" x14ac:dyDescent="0.2">
      <c r="K25" s="39" t="s">
        <v>66</v>
      </c>
    </row>
    <row r="26" spans="11:11" x14ac:dyDescent="0.2">
      <c r="K26" s="39" t="s">
        <v>67</v>
      </c>
    </row>
    <row r="27" spans="11:11" x14ac:dyDescent="0.2">
      <c r="K27" s="39" t="s">
        <v>68</v>
      </c>
    </row>
    <row r="28" spans="11:11" x14ac:dyDescent="0.2">
      <c r="K28" s="39" t="s">
        <v>69</v>
      </c>
    </row>
    <row r="29" spans="11:11" x14ac:dyDescent="0.2">
      <c r="K29" s="40" t="s">
        <v>70</v>
      </c>
    </row>
    <row r="31" spans="11:11" x14ac:dyDescent="0.2">
      <c r="K31" s="39" t="s">
        <v>71</v>
      </c>
    </row>
    <row r="32" spans="11:11" x14ac:dyDescent="0.2">
      <c r="K32" s="39" t="s">
        <v>72</v>
      </c>
    </row>
    <row r="33" spans="1:11" x14ac:dyDescent="0.2">
      <c r="K33" s="39" t="s">
        <v>73</v>
      </c>
    </row>
    <row r="34" spans="1:11" x14ac:dyDescent="0.2">
      <c r="K34" s="40" t="s">
        <v>74</v>
      </c>
    </row>
    <row r="38" spans="1:11" x14ac:dyDescent="0.2">
      <c r="F38" s="1"/>
    </row>
    <row r="39" spans="1:11" x14ac:dyDescent="0.2">
      <c r="F39" s="1"/>
    </row>
    <row r="40" spans="1:11" ht="15.75" x14ac:dyDescent="0.25">
      <c r="A40" s="42" t="s">
        <v>15</v>
      </c>
      <c r="B40" s="42"/>
      <c r="C40" s="42"/>
      <c r="D40" s="42"/>
      <c r="F40" s="42" t="s">
        <v>22</v>
      </c>
      <c r="G40" s="42"/>
      <c r="H40" s="42"/>
      <c r="I40" s="42"/>
    </row>
    <row r="41" spans="1:11" x14ac:dyDescent="0.2">
      <c r="B41" s="19" t="s">
        <v>30</v>
      </c>
      <c r="C41" s="20">
        <f>AVERAGE(C58:C83)</f>
        <v>4.3600000000000003</v>
      </c>
      <c r="G41" s="21" t="s">
        <v>23</v>
      </c>
      <c r="H41" s="18">
        <v>45</v>
      </c>
    </row>
    <row r="42" spans="1:11" ht="15.75" x14ac:dyDescent="0.3">
      <c r="B42" s="19" t="s">
        <v>47</v>
      </c>
      <c r="C42" s="37">
        <f>SQRT(2/(C6-1))*((C6-2)/2*EXP(GAMMALN((C6-2)/2)))/(((C6-3)/2)*EXP(GAMMALN((C6-3)/2)))</f>
        <v>0.92131773192356126</v>
      </c>
      <c r="G42" s="21" t="s">
        <v>24</v>
      </c>
      <c r="H42" s="18">
        <v>25</v>
      </c>
    </row>
    <row r="43" spans="1:11" ht="15.75" x14ac:dyDescent="0.3">
      <c r="B43" s="21" t="s">
        <v>35</v>
      </c>
      <c r="C43" s="20">
        <f>C41/C42</f>
        <v>4.7323522048110709</v>
      </c>
      <c r="G43" s="21" t="s">
        <v>36</v>
      </c>
      <c r="H43" s="22">
        <f>IF(OR(H41="",H42="")," - ",(H41-H42)/(6*C43))</f>
        <v>0.70437135468162171</v>
      </c>
    </row>
    <row r="44" spans="1:11" x14ac:dyDescent="0.2">
      <c r="B44" s="21" t="s">
        <v>34</v>
      </c>
      <c r="C44" s="20">
        <f>AVERAGE(B58:B83)</f>
        <v>34.840000000000003</v>
      </c>
      <c r="G44" s="21" t="s">
        <v>25</v>
      </c>
      <c r="H44" s="22">
        <f>IF(H41=""," - ",(H41-C44)/(3*C43))</f>
        <v>0.71564129635652751</v>
      </c>
    </row>
    <row r="45" spans="1:11" ht="15.75" x14ac:dyDescent="0.3">
      <c r="B45" s="23" t="s">
        <v>37</v>
      </c>
      <c r="C45" s="20">
        <f>C43/SQRT(C6)</f>
        <v>2.3661761024055354</v>
      </c>
      <c r="G45" s="21" t="s">
        <v>26</v>
      </c>
      <c r="H45" s="22">
        <f>IF(H42=""," - ",(C44-H42)/(3*C43))</f>
        <v>0.69310141300671602</v>
      </c>
    </row>
    <row r="46" spans="1:11" ht="15.75" x14ac:dyDescent="0.3">
      <c r="B46" s="23" t="s">
        <v>48</v>
      </c>
      <c r="C46" s="20">
        <f>C43*SQRT(1-C42^2)</f>
        <v>1.8399884212625368</v>
      </c>
      <c r="G46" s="21" t="s">
        <v>38</v>
      </c>
      <c r="H46" s="22">
        <f>IF(AND(H41="",H42="")," - ",MIN(H45,H44))</f>
        <v>0.69310141300671602</v>
      </c>
    </row>
    <row r="47" spans="1:11" x14ac:dyDescent="0.2">
      <c r="B47" s="23"/>
      <c r="C47" s="20"/>
      <c r="G47" s="21" t="s">
        <v>27</v>
      </c>
      <c r="H47" s="24">
        <f>IF(H41="",IF(H42=""," - ",1-NORMSDIST((H42-C44)/C43)),IF(H42="",NORMSDIST((H41-C44)/C43),NORMSDIST((H41-C44)/C43)-NORMSDIST((H42-C44)/C43)))</f>
        <v>0.96530563140997849</v>
      </c>
    </row>
    <row r="49" spans="1:9" ht="15.75" x14ac:dyDescent="0.25">
      <c r="A49" s="43" t="s">
        <v>17</v>
      </c>
      <c r="B49" s="44"/>
      <c r="C49" s="44"/>
      <c r="D49" s="44"/>
      <c r="F49" s="43" t="s">
        <v>31</v>
      </c>
      <c r="G49" s="44"/>
      <c r="H49" s="44"/>
      <c r="I49" s="44"/>
    </row>
    <row r="50" spans="1:9" ht="15.75" x14ac:dyDescent="0.3">
      <c r="A50" s="1"/>
      <c r="B50" s="19" t="s">
        <v>39</v>
      </c>
      <c r="C50" s="25">
        <f>C44</f>
        <v>34.840000000000003</v>
      </c>
      <c r="D50" s="1"/>
      <c r="G50" s="19" t="s">
        <v>49</v>
      </c>
      <c r="H50" s="20">
        <f>C41</f>
        <v>4.3600000000000003</v>
      </c>
    </row>
    <row r="51" spans="1:9" ht="15.75" x14ac:dyDescent="0.3">
      <c r="A51" s="1"/>
      <c r="B51" s="19" t="s">
        <v>41</v>
      </c>
      <c r="C51" s="26">
        <f>C50+C7*C45</f>
        <v>41.938528307216608</v>
      </c>
      <c r="D51" s="1"/>
      <c r="G51" s="19" t="s">
        <v>50</v>
      </c>
      <c r="H51" s="20">
        <f>C41*(1+C7*SQRT(1-C42^2)/C42)</f>
        <v>9.8799652637876108</v>
      </c>
    </row>
    <row r="52" spans="1:9" ht="15.75" x14ac:dyDescent="0.3">
      <c r="A52" s="1"/>
      <c r="B52" s="19" t="s">
        <v>44</v>
      </c>
      <c r="C52" s="26">
        <f>C50-C7*C45</f>
        <v>27.741471692783399</v>
      </c>
      <c r="D52" s="1"/>
      <c r="G52" s="19" t="s">
        <v>51</v>
      </c>
      <c r="H52" s="20">
        <f>C41*MAX(0,(1-C7*SQRT(1-C42^2)/C42))</f>
        <v>0</v>
      </c>
    </row>
    <row r="53" spans="1:9" x14ac:dyDescent="0.2">
      <c r="A53" s="1"/>
      <c r="B53" s="27" t="s">
        <v>13</v>
      </c>
      <c r="C53" s="28">
        <f>2*(1-NORMSDIST(C7))</f>
        <v>2.6997960632602069E-3</v>
      </c>
      <c r="D53" s="1"/>
      <c r="F53" s="1"/>
    </row>
    <row r="54" spans="1:9" x14ac:dyDescent="0.2">
      <c r="A54" s="1"/>
      <c r="B54" s="29" t="s">
        <v>10</v>
      </c>
      <c r="C54" s="30">
        <f>1/C53</f>
        <v>370.39834734495639</v>
      </c>
      <c r="D54" s="31" t="s">
        <v>11</v>
      </c>
      <c r="F54" s="1"/>
      <c r="H54" s="19"/>
    </row>
    <row r="56" spans="1:9" ht="15.75" x14ac:dyDescent="0.25">
      <c r="A56" s="32" t="s">
        <v>8</v>
      </c>
      <c r="D56" s="32" t="s">
        <v>19</v>
      </c>
      <c r="G56" s="32" t="s">
        <v>20</v>
      </c>
      <c r="H56" s="10"/>
    </row>
    <row r="57" spans="1:9" x14ac:dyDescent="0.2">
      <c r="A57" s="45" t="s">
        <v>1</v>
      </c>
      <c r="B57" s="45" t="s">
        <v>9</v>
      </c>
      <c r="C57" s="45" t="s">
        <v>32</v>
      </c>
      <c r="D57" s="46" t="s">
        <v>3</v>
      </c>
      <c r="E57" s="46" t="s">
        <v>4</v>
      </c>
      <c r="F57" s="46" t="s">
        <v>6</v>
      </c>
      <c r="G57" s="46" t="s">
        <v>3</v>
      </c>
      <c r="H57" s="46" t="s">
        <v>4</v>
      </c>
      <c r="I57" s="46" t="s">
        <v>6</v>
      </c>
    </row>
    <row r="58" spans="1:9" x14ac:dyDescent="0.2">
      <c r="A58" s="47">
        <v>1</v>
      </c>
      <c r="B58" s="48">
        <v>35.6</v>
      </c>
      <c r="C58" s="48">
        <v>4</v>
      </c>
      <c r="D58" s="33">
        <f t="shared" ref="D58:D82" si="0">$C$50</f>
        <v>34.840000000000003</v>
      </c>
      <c r="E58" s="33">
        <f t="shared" ref="E58:E82" si="1">$C$51</f>
        <v>41.938528307216608</v>
      </c>
      <c r="F58" s="33">
        <f t="shared" ref="F58:F82" si="2">$C$52</f>
        <v>27.741471692783399</v>
      </c>
      <c r="G58" s="33">
        <f>$H$50</f>
        <v>4.3600000000000003</v>
      </c>
      <c r="H58" s="33">
        <f>$H$51</f>
        <v>9.8799652637876108</v>
      </c>
      <c r="I58" s="33">
        <f>$H$52</f>
        <v>0</v>
      </c>
    </row>
    <row r="59" spans="1:9" x14ac:dyDescent="0.2">
      <c r="A59" s="47">
        <v>2</v>
      </c>
      <c r="B59" s="48">
        <v>33.799999999999997</v>
      </c>
      <c r="C59" s="48">
        <v>5</v>
      </c>
      <c r="D59" s="33">
        <f t="shared" si="0"/>
        <v>34.840000000000003</v>
      </c>
      <c r="E59" s="33">
        <f t="shared" si="1"/>
        <v>41.938528307216608</v>
      </c>
      <c r="F59" s="33">
        <f t="shared" si="2"/>
        <v>27.741471692783399</v>
      </c>
      <c r="G59" s="33">
        <f t="shared" ref="G59:G82" si="3">$H$50</f>
        <v>4.3600000000000003</v>
      </c>
      <c r="H59" s="33">
        <f t="shared" ref="H59:H82" si="4">$H$51</f>
        <v>9.8799652637876108</v>
      </c>
      <c r="I59" s="33">
        <f t="shared" ref="I59:I82" si="5">$H$52</f>
        <v>0</v>
      </c>
    </row>
    <row r="60" spans="1:9" x14ac:dyDescent="0.2">
      <c r="A60" s="47">
        <v>3</v>
      </c>
      <c r="B60" s="48">
        <v>34.4</v>
      </c>
      <c r="C60" s="48">
        <v>6</v>
      </c>
      <c r="D60" s="33">
        <f t="shared" si="0"/>
        <v>34.840000000000003</v>
      </c>
      <c r="E60" s="33">
        <f t="shared" si="1"/>
        <v>41.938528307216608</v>
      </c>
      <c r="F60" s="33">
        <f t="shared" si="2"/>
        <v>27.741471692783399</v>
      </c>
      <c r="G60" s="33">
        <f t="shared" si="3"/>
        <v>4.3600000000000003</v>
      </c>
      <c r="H60" s="33">
        <f t="shared" si="4"/>
        <v>9.8799652637876108</v>
      </c>
      <c r="I60" s="33">
        <f t="shared" si="5"/>
        <v>0</v>
      </c>
    </row>
    <row r="61" spans="1:9" x14ac:dyDescent="0.2">
      <c r="A61" s="47">
        <v>4</v>
      </c>
      <c r="B61" s="48">
        <v>35</v>
      </c>
      <c r="C61" s="48">
        <v>3</v>
      </c>
      <c r="D61" s="33">
        <f t="shared" si="0"/>
        <v>34.840000000000003</v>
      </c>
      <c r="E61" s="33">
        <f t="shared" si="1"/>
        <v>41.938528307216608</v>
      </c>
      <c r="F61" s="33">
        <f t="shared" si="2"/>
        <v>27.741471692783399</v>
      </c>
      <c r="G61" s="33">
        <f t="shared" si="3"/>
        <v>4.3600000000000003</v>
      </c>
      <c r="H61" s="33">
        <f t="shared" si="4"/>
        <v>9.8799652637876108</v>
      </c>
      <c r="I61" s="33">
        <f t="shared" si="5"/>
        <v>0</v>
      </c>
    </row>
    <row r="62" spans="1:9" x14ac:dyDescent="0.2">
      <c r="A62" s="47">
        <v>5</v>
      </c>
      <c r="B62" s="48">
        <v>35.6</v>
      </c>
      <c r="C62" s="48">
        <v>6</v>
      </c>
      <c r="D62" s="33">
        <f t="shared" si="0"/>
        <v>34.840000000000003</v>
      </c>
      <c r="E62" s="33">
        <f t="shared" si="1"/>
        <v>41.938528307216608</v>
      </c>
      <c r="F62" s="33">
        <f t="shared" si="2"/>
        <v>27.741471692783399</v>
      </c>
      <c r="G62" s="33">
        <f t="shared" si="3"/>
        <v>4.3600000000000003</v>
      </c>
      <c r="H62" s="33">
        <f t="shared" si="4"/>
        <v>9.8799652637876108</v>
      </c>
      <c r="I62" s="33">
        <f t="shared" si="5"/>
        <v>0</v>
      </c>
    </row>
    <row r="63" spans="1:9" x14ac:dyDescent="0.2">
      <c r="A63" s="47">
        <v>6</v>
      </c>
      <c r="B63" s="48">
        <v>33.4</v>
      </c>
      <c r="C63" s="48">
        <v>5</v>
      </c>
      <c r="D63" s="33">
        <f t="shared" si="0"/>
        <v>34.840000000000003</v>
      </c>
      <c r="E63" s="33">
        <f t="shared" si="1"/>
        <v>41.938528307216608</v>
      </c>
      <c r="F63" s="33">
        <f t="shared" si="2"/>
        <v>27.741471692783399</v>
      </c>
      <c r="G63" s="33">
        <f t="shared" si="3"/>
        <v>4.3600000000000003</v>
      </c>
      <c r="H63" s="33">
        <f t="shared" si="4"/>
        <v>9.8799652637876108</v>
      </c>
      <c r="I63" s="33">
        <f t="shared" si="5"/>
        <v>0</v>
      </c>
    </row>
    <row r="64" spans="1:9" x14ac:dyDescent="0.2">
      <c r="A64" s="47">
        <v>7</v>
      </c>
      <c r="B64" s="48">
        <v>33</v>
      </c>
      <c r="C64" s="48">
        <v>3</v>
      </c>
      <c r="D64" s="33">
        <f t="shared" si="0"/>
        <v>34.840000000000003</v>
      </c>
      <c r="E64" s="33">
        <f t="shared" si="1"/>
        <v>41.938528307216608</v>
      </c>
      <c r="F64" s="33">
        <f t="shared" si="2"/>
        <v>27.741471692783399</v>
      </c>
      <c r="G64" s="33">
        <f t="shared" si="3"/>
        <v>4.3600000000000003</v>
      </c>
      <c r="H64" s="33">
        <f t="shared" si="4"/>
        <v>9.8799652637876108</v>
      </c>
      <c r="I64" s="33">
        <f t="shared" si="5"/>
        <v>0</v>
      </c>
    </row>
    <row r="65" spans="1:9" x14ac:dyDescent="0.2">
      <c r="A65" s="47">
        <v>8</v>
      </c>
      <c r="B65" s="48">
        <v>34.4</v>
      </c>
      <c r="C65" s="48">
        <v>6</v>
      </c>
      <c r="D65" s="33">
        <f t="shared" si="0"/>
        <v>34.840000000000003</v>
      </c>
      <c r="E65" s="33">
        <f t="shared" si="1"/>
        <v>41.938528307216608</v>
      </c>
      <c r="F65" s="33">
        <f t="shared" si="2"/>
        <v>27.741471692783399</v>
      </c>
      <c r="G65" s="33">
        <f t="shared" si="3"/>
        <v>4.3600000000000003</v>
      </c>
      <c r="H65" s="33">
        <f t="shared" si="4"/>
        <v>9.8799652637876108</v>
      </c>
      <c r="I65" s="33">
        <f t="shared" si="5"/>
        <v>0</v>
      </c>
    </row>
    <row r="66" spans="1:9" x14ac:dyDescent="0.2">
      <c r="A66" s="47">
        <v>9</v>
      </c>
      <c r="B66" s="48">
        <v>36</v>
      </c>
      <c r="C66" s="48">
        <v>5</v>
      </c>
      <c r="D66" s="33">
        <f t="shared" si="0"/>
        <v>34.840000000000003</v>
      </c>
      <c r="E66" s="33">
        <f t="shared" si="1"/>
        <v>41.938528307216608</v>
      </c>
      <c r="F66" s="33">
        <f t="shared" si="2"/>
        <v>27.741471692783399</v>
      </c>
      <c r="G66" s="33">
        <f t="shared" si="3"/>
        <v>4.3600000000000003</v>
      </c>
      <c r="H66" s="33">
        <f t="shared" si="4"/>
        <v>9.8799652637876108</v>
      </c>
      <c r="I66" s="33">
        <f t="shared" si="5"/>
        <v>0</v>
      </c>
    </row>
    <row r="67" spans="1:9" x14ac:dyDescent="0.2">
      <c r="A67" s="47">
        <v>10</v>
      </c>
      <c r="B67" s="48">
        <v>34</v>
      </c>
      <c r="C67" s="48">
        <v>3</v>
      </c>
      <c r="D67" s="33">
        <f t="shared" si="0"/>
        <v>34.840000000000003</v>
      </c>
      <c r="E67" s="33">
        <f t="shared" si="1"/>
        <v>41.938528307216608</v>
      </c>
      <c r="F67" s="33">
        <f t="shared" si="2"/>
        <v>27.741471692783399</v>
      </c>
      <c r="G67" s="33">
        <f t="shared" si="3"/>
        <v>4.3600000000000003</v>
      </c>
      <c r="H67" s="33">
        <f t="shared" si="4"/>
        <v>9.8799652637876108</v>
      </c>
      <c r="I67" s="33">
        <f t="shared" si="5"/>
        <v>0</v>
      </c>
    </row>
    <row r="68" spans="1:9" x14ac:dyDescent="0.2">
      <c r="A68" s="47">
        <v>11</v>
      </c>
      <c r="B68" s="48">
        <v>35</v>
      </c>
      <c r="C68" s="48">
        <v>4</v>
      </c>
      <c r="D68" s="33">
        <f t="shared" si="0"/>
        <v>34.840000000000003</v>
      </c>
      <c r="E68" s="33">
        <f t="shared" si="1"/>
        <v>41.938528307216608</v>
      </c>
      <c r="F68" s="33">
        <f t="shared" si="2"/>
        <v>27.741471692783399</v>
      </c>
      <c r="G68" s="33">
        <f t="shared" si="3"/>
        <v>4.3600000000000003</v>
      </c>
      <c r="H68" s="33">
        <f t="shared" si="4"/>
        <v>9.8799652637876108</v>
      </c>
      <c r="I68" s="33">
        <f t="shared" si="5"/>
        <v>0</v>
      </c>
    </row>
    <row r="69" spans="1:9" x14ac:dyDescent="0.2">
      <c r="A69" s="47">
        <v>12</v>
      </c>
      <c r="B69" s="48">
        <v>35.6</v>
      </c>
      <c r="C69" s="48">
        <v>4</v>
      </c>
      <c r="D69" s="33">
        <f t="shared" si="0"/>
        <v>34.840000000000003</v>
      </c>
      <c r="E69" s="33">
        <f t="shared" si="1"/>
        <v>41.938528307216608</v>
      </c>
      <c r="F69" s="33">
        <f t="shared" si="2"/>
        <v>27.741471692783399</v>
      </c>
      <c r="G69" s="33">
        <f t="shared" si="3"/>
        <v>4.3600000000000003</v>
      </c>
      <c r="H69" s="33">
        <f t="shared" si="4"/>
        <v>9.8799652637876108</v>
      </c>
      <c r="I69" s="33">
        <f t="shared" si="5"/>
        <v>0</v>
      </c>
    </row>
    <row r="70" spans="1:9" x14ac:dyDescent="0.2">
      <c r="A70" s="47">
        <v>13</v>
      </c>
      <c r="B70" s="48">
        <v>33.4</v>
      </c>
      <c r="C70" s="48">
        <v>5</v>
      </c>
      <c r="D70" s="33">
        <f t="shared" si="0"/>
        <v>34.840000000000003</v>
      </c>
      <c r="E70" s="33">
        <f t="shared" si="1"/>
        <v>41.938528307216608</v>
      </c>
      <c r="F70" s="33">
        <f t="shared" si="2"/>
        <v>27.741471692783399</v>
      </c>
      <c r="G70" s="33">
        <f t="shared" si="3"/>
        <v>4.3600000000000003</v>
      </c>
      <c r="H70" s="33">
        <f t="shared" si="4"/>
        <v>9.8799652637876108</v>
      </c>
      <c r="I70" s="33">
        <f t="shared" si="5"/>
        <v>0</v>
      </c>
    </row>
    <row r="71" spans="1:9" x14ac:dyDescent="0.2">
      <c r="A71" s="47">
        <v>14</v>
      </c>
      <c r="B71" s="48">
        <v>35.200000000000003</v>
      </c>
      <c r="C71" s="48">
        <v>3</v>
      </c>
      <c r="D71" s="33">
        <f t="shared" si="0"/>
        <v>34.840000000000003</v>
      </c>
      <c r="E71" s="33">
        <f t="shared" si="1"/>
        <v>41.938528307216608</v>
      </c>
      <c r="F71" s="33">
        <f t="shared" si="2"/>
        <v>27.741471692783399</v>
      </c>
      <c r="G71" s="33">
        <f t="shared" si="3"/>
        <v>4.3600000000000003</v>
      </c>
      <c r="H71" s="33">
        <f t="shared" si="4"/>
        <v>9.8799652637876108</v>
      </c>
      <c r="I71" s="33">
        <f t="shared" si="5"/>
        <v>0</v>
      </c>
    </row>
    <row r="72" spans="1:9" x14ac:dyDescent="0.2">
      <c r="A72" s="47">
        <v>15</v>
      </c>
      <c r="B72" s="48">
        <v>36.799999999999997</v>
      </c>
      <c r="C72" s="48">
        <v>5</v>
      </c>
      <c r="D72" s="33">
        <f t="shared" si="0"/>
        <v>34.840000000000003</v>
      </c>
      <c r="E72" s="33">
        <f t="shared" si="1"/>
        <v>41.938528307216608</v>
      </c>
      <c r="F72" s="33">
        <f t="shared" si="2"/>
        <v>27.741471692783399</v>
      </c>
      <c r="G72" s="33">
        <f t="shared" si="3"/>
        <v>4.3600000000000003</v>
      </c>
      <c r="H72" s="33">
        <f t="shared" si="4"/>
        <v>9.8799652637876108</v>
      </c>
      <c r="I72" s="33">
        <f t="shared" si="5"/>
        <v>0</v>
      </c>
    </row>
    <row r="73" spans="1:9" x14ac:dyDescent="0.2">
      <c r="A73" s="47">
        <v>16</v>
      </c>
      <c r="B73" s="48">
        <v>35.200000000000003</v>
      </c>
      <c r="C73" s="48">
        <v>5</v>
      </c>
      <c r="D73" s="33">
        <f t="shared" si="0"/>
        <v>34.840000000000003</v>
      </c>
      <c r="E73" s="33">
        <f t="shared" si="1"/>
        <v>41.938528307216608</v>
      </c>
      <c r="F73" s="33">
        <f t="shared" si="2"/>
        <v>27.741471692783399</v>
      </c>
      <c r="G73" s="33">
        <f t="shared" si="3"/>
        <v>4.3600000000000003</v>
      </c>
      <c r="H73" s="33">
        <f t="shared" si="4"/>
        <v>9.8799652637876108</v>
      </c>
      <c r="I73" s="33">
        <f t="shared" si="5"/>
        <v>0</v>
      </c>
    </row>
    <row r="74" spans="1:9" x14ac:dyDescent="0.2">
      <c r="A74" s="47">
        <v>17</v>
      </c>
      <c r="B74" s="48">
        <v>33.200000000000003</v>
      </c>
      <c r="C74" s="48">
        <v>3</v>
      </c>
      <c r="D74" s="33">
        <f t="shared" si="0"/>
        <v>34.840000000000003</v>
      </c>
      <c r="E74" s="33">
        <f t="shared" si="1"/>
        <v>41.938528307216608</v>
      </c>
      <c r="F74" s="33">
        <f t="shared" si="2"/>
        <v>27.741471692783399</v>
      </c>
      <c r="G74" s="33">
        <f t="shared" si="3"/>
        <v>4.3600000000000003</v>
      </c>
      <c r="H74" s="33">
        <f t="shared" si="4"/>
        <v>9.8799652637876108</v>
      </c>
      <c r="I74" s="33">
        <f t="shared" si="5"/>
        <v>0</v>
      </c>
    </row>
    <row r="75" spans="1:9" x14ac:dyDescent="0.2">
      <c r="A75" s="47">
        <v>18</v>
      </c>
      <c r="B75" s="48">
        <v>36.4</v>
      </c>
      <c r="C75" s="48">
        <v>5</v>
      </c>
      <c r="D75" s="33">
        <f t="shared" si="0"/>
        <v>34.840000000000003</v>
      </c>
      <c r="E75" s="33">
        <f t="shared" si="1"/>
        <v>41.938528307216608</v>
      </c>
      <c r="F75" s="33">
        <f t="shared" si="2"/>
        <v>27.741471692783399</v>
      </c>
      <c r="G75" s="33">
        <f t="shared" si="3"/>
        <v>4.3600000000000003</v>
      </c>
      <c r="H75" s="33">
        <f t="shared" si="4"/>
        <v>9.8799652637876108</v>
      </c>
      <c r="I75" s="33">
        <f t="shared" si="5"/>
        <v>0</v>
      </c>
    </row>
    <row r="76" spans="1:9" x14ac:dyDescent="0.2">
      <c r="A76" s="47">
        <v>19</v>
      </c>
      <c r="B76" s="48">
        <v>34.200000000000003</v>
      </c>
      <c r="C76" s="48">
        <v>5</v>
      </c>
      <c r="D76" s="33">
        <f t="shared" si="0"/>
        <v>34.840000000000003</v>
      </c>
      <c r="E76" s="33">
        <f t="shared" si="1"/>
        <v>41.938528307216608</v>
      </c>
      <c r="F76" s="33">
        <f t="shared" si="2"/>
        <v>27.741471692783399</v>
      </c>
      <c r="G76" s="33">
        <f t="shared" si="3"/>
        <v>4.3600000000000003</v>
      </c>
      <c r="H76" s="33">
        <f t="shared" si="4"/>
        <v>9.8799652637876108</v>
      </c>
      <c r="I76" s="33">
        <f t="shared" si="5"/>
        <v>0</v>
      </c>
    </row>
    <row r="77" spans="1:9" x14ac:dyDescent="0.2">
      <c r="A77" s="47">
        <v>20</v>
      </c>
      <c r="B77" s="48">
        <v>36</v>
      </c>
      <c r="C77" s="48">
        <v>4</v>
      </c>
      <c r="D77" s="33">
        <f t="shared" si="0"/>
        <v>34.840000000000003</v>
      </c>
      <c r="E77" s="33">
        <f t="shared" si="1"/>
        <v>41.938528307216608</v>
      </c>
      <c r="F77" s="33">
        <f t="shared" si="2"/>
        <v>27.741471692783399</v>
      </c>
      <c r="G77" s="33">
        <f t="shared" si="3"/>
        <v>4.3600000000000003</v>
      </c>
      <c r="H77" s="33">
        <f t="shared" si="4"/>
        <v>9.8799652637876108</v>
      </c>
      <c r="I77" s="33">
        <f t="shared" si="5"/>
        <v>0</v>
      </c>
    </row>
    <row r="78" spans="1:9" x14ac:dyDescent="0.2">
      <c r="A78" s="47">
        <v>21</v>
      </c>
      <c r="B78" s="48">
        <v>35.799999999999997</v>
      </c>
      <c r="C78" s="48">
        <v>4</v>
      </c>
      <c r="D78" s="33">
        <f t="shared" si="0"/>
        <v>34.840000000000003</v>
      </c>
      <c r="E78" s="33">
        <f t="shared" si="1"/>
        <v>41.938528307216608</v>
      </c>
      <c r="F78" s="33">
        <f t="shared" si="2"/>
        <v>27.741471692783399</v>
      </c>
      <c r="G78" s="33">
        <f t="shared" si="3"/>
        <v>4.3600000000000003</v>
      </c>
      <c r="H78" s="33">
        <f t="shared" si="4"/>
        <v>9.8799652637876108</v>
      </c>
      <c r="I78" s="33">
        <f t="shared" si="5"/>
        <v>0</v>
      </c>
    </row>
    <row r="79" spans="1:9" x14ac:dyDescent="0.2">
      <c r="A79" s="47">
        <v>22</v>
      </c>
      <c r="B79" s="48">
        <v>32.6</v>
      </c>
      <c r="C79" s="48">
        <v>5</v>
      </c>
      <c r="D79" s="33">
        <f t="shared" si="0"/>
        <v>34.840000000000003</v>
      </c>
      <c r="E79" s="33">
        <f t="shared" si="1"/>
        <v>41.938528307216608</v>
      </c>
      <c r="F79" s="33">
        <f t="shared" si="2"/>
        <v>27.741471692783399</v>
      </c>
      <c r="G79" s="33">
        <f t="shared" si="3"/>
        <v>4.3600000000000003</v>
      </c>
      <c r="H79" s="33">
        <f t="shared" si="4"/>
        <v>9.8799652637876108</v>
      </c>
      <c r="I79" s="33">
        <f t="shared" si="5"/>
        <v>0</v>
      </c>
    </row>
    <row r="80" spans="1:9" x14ac:dyDescent="0.2">
      <c r="A80" s="47">
        <v>23</v>
      </c>
      <c r="B80" s="48">
        <v>37</v>
      </c>
      <c r="C80" s="48">
        <v>4</v>
      </c>
      <c r="D80" s="33">
        <f t="shared" si="0"/>
        <v>34.840000000000003</v>
      </c>
      <c r="E80" s="33">
        <f t="shared" si="1"/>
        <v>41.938528307216608</v>
      </c>
      <c r="F80" s="33">
        <f t="shared" si="2"/>
        <v>27.741471692783399</v>
      </c>
      <c r="G80" s="33">
        <f t="shared" si="3"/>
        <v>4.3600000000000003</v>
      </c>
      <c r="H80" s="33">
        <f t="shared" si="4"/>
        <v>9.8799652637876108</v>
      </c>
      <c r="I80" s="33">
        <f t="shared" si="5"/>
        <v>0</v>
      </c>
    </row>
    <row r="81" spans="1:9" x14ac:dyDescent="0.2">
      <c r="A81" s="47">
        <v>24</v>
      </c>
      <c r="B81" s="48">
        <v>34.799999999999997</v>
      </c>
      <c r="C81" s="48">
        <v>3</v>
      </c>
      <c r="D81" s="33">
        <f t="shared" si="0"/>
        <v>34.840000000000003</v>
      </c>
      <c r="E81" s="33">
        <f t="shared" si="1"/>
        <v>41.938528307216608</v>
      </c>
      <c r="F81" s="33">
        <f t="shared" si="2"/>
        <v>27.741471692783399</v>
      </c>
      <c r="G81" s="33">
        <f t="shared" si="3"/>
        <v>4.3600000000000003</v>
      </c>
      <c r="H81" s="33">
        <f t="shared" si="4"/>
        <v>9.8799652637876108</v>
      </c>
      <c r="I81" s="33">
        <f t="shared" si="5"/>
        <v>0</v>
      </c>
    </row>
    <row r="82" spans="1:9" x14ac:dyDescent="0.2">
      <c r="A82" s="47">
        <v>25</v>
      </c>
      <c r="B82" s="48">
        <v>34.6</v>
      </c>
      <c r="C82" s="48">
        <v>4</v>
      </c>
      <c r="D82" s="33">
        <f t="shared" si="0"/>
        <v>34.840000000000003</v>
      </c>
      <c r="E82" s="33">
        <f t="shared" si="1"/>
        <v>41.938528307216608</v>
      </c>
      <c r="F82" s="33">
        <f t="shared" si="2"/>
        <v>27.741471692783399</v>
      </c>
      <c r="G82" s="33">
        <f t="shared" si="3"/>
        <v>4.3600000000000003</v>
      </c>
      <c r="H82" s="33">
        <f t="shared" si="4"/>
        <v>9.8799652637876108</v>
      </c>
      <c r="I82" s="33">
        <f t="shared" si="5"/>
        <v>0</v>
      </c>
    </row>
    <row r="83" spans="1:9" x14ac:dyDescent="0.2">
      <c r="A83" s="34"/>
      <c r="B83" s="35"/>
      <c r="C83" s="35"/>
      <c r="D83" s="35"/>
      <c r="E83" s="35"/>
      <c r="F83" s="35"/>
      <c r="G83" s="35"/>
      <c r="H83" s="35"/>
      <c r="I83" s="35"/>
    </row>
    <row r="84" spans="1:9" x14ac:dyDescent="0.2">
      <c r="A84" s="36" t="s">
        <v>12</v>
      </c>
    </row>
  </sheetData>
  <mergeCells count="1">
    <mergeCell ref="A3:B3"/>
  </mergeCells>
  <phoneticPr fontId="24" type="noConversion"/>
  <conditionalFormatting sqref="C6">
    <cfRule type="cellIs" dxfId="0" priority="1" stopIfTrue="1" operator="lessThanOrEqual">
      <formula>3</formula>
    </cfRule>
  </conditionalFormatting>
  <printOptions horizontalCentered="1"/>
  <pageMargins left="0.5" right="0.5" top="0.5" bottom="0.5" header="0.25" footer="0.25"/>
  <pageSetup fitToHeight="0" orientation="portrait" r:id="rId1"/>
  <headerFooter scaleWithDoc="0">
    <oddFooter>&amp;L&amp;8&amp;K01+049https://www.vertex42.com/ExcelTemplates/control-chart.html&amp;R&amp;8&amp;K01+049© 2009 Vertex42 LLC</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XbarR</vt:lpstr>
      <vt:lpstr>XbarS</vt:lpstr>
      <vt:lpstr>XbarR!Print_Area</vt:lpstr>
      <vt:lpstr>XbarS!Print_Area</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Control Chart Template</dc:title>
  <dc:creator>Vertex42.com</dc:creator>
  <dc:description>(c) 2009-2018 Vertex42 LLC. All Rights Reserved.</dc:description>
  <cp:lastModifiedBy>Ghasli @ Ghazali, Mohamad Amir</cp:lastModifiedBy>
  <cp:lastPrinted>2015-04-23T16:54:23Z</cp:lastPrinted>
  <dcterms:created xsi:type="dcterms:W3CDTF">2011-11-15T23:59:54Z</dcterms:created>
  <dcterms:modified xsi:type="dcterms:W3CDTF">2022-11-14T15:08:03Z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2009-2018 Vertex42 LLC</vt:lpwstr>
  </property>
  <property fmtid="{D5CDD505-2E9C-101B-9397-08002B2CF9AE}" pid="3" name="Version">
    <vt:lpwstr>1.1.1</vt:lpwstr>
  </property>
  <property fmtid="{D5CDD505-2E9C-101B-9397-08002B2CF9AE}" pid="4" name="Source">
    <vt:lpwstr>https://www.vertex42.com/ExcelTemplates/control-chart.html</vt:lpwstr>
  </property>
</Properties>
</file>