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Vertex42.com\Documents\VERTEX42\TEMPLATES\TEMPLATE - Mortgages and Loans\"/>
    </mc:Choice>
  </mc:AlternateContent>
  <bookViews>
    <workbookView xWindow="0" yWindow="0" windowWidth="17445" windowHeight="12690"/>
  </bookViews>
  <sheets>
    <sheet name="Tracking" sheetId="1" r:id="rId1"/>
    <sheet name="Help" sheetId="2" r:id="rId2"/>
    <sheet name="©" sheetId="3" r:id="rId3"/>
  </sheets>
  <definedNames>
    <definedName name="fpdate" localSheetId="0">Tracking!$D$9</definedName>
    <definedName name="nper" localSheetId="0">Tracking!term*12</definedName>
    <definedName name="_xlnm.Print_Area" localSheetId="0">Tracking!print_range</definedName>
    <definedName name="print_range" localSheetId="0">OFFSET(Tracking!$A$1,0,0,ROW(Tracking!$A$25)+1+Tracking!nper,COLUMN(Tracking!$N$1))</definedName>
    <definedName name="_xlnm.Print_Titles" localSheetId="0">Tracking!$25:$25</definedName>
    <definedName name="term" localSheetId="0">Tracking!$D$7</definedName>
    <definedName name="valuevx">42.314159</definedName>
    <definedName name="vertex42_copyright" hidden="1">"© 2005-2017 Vertex42 LLC"</definedName>
    <definedName name="vertex42_id" hidden="1">"ARM-calculator_tracking.xlsx"</definedName>
    <definedName name="vertex42_title" hidden="1">"Adjustable Rate Mortgage Calculator - With Tracking"</definedName>
  </definedNames>
  <calcPr calcId="162913"/>
</workbook>
</file>

<file path=xl/calcChain.xml><?xml version="1.0" encoding="utf-8"?>
<calcChain xmlns="http://schemas.openxmlformats.org/spreadsheetml/2006/main">
  <c r="C28" i="1" l="1"/>
  <c r="C26" i="1" l="1"/>
  <c r="D12" i="1" l="1"/>
  <c r="A27" i="1" l="1"/>
  <c r="D11" i="1"/>
  <c r="H26" i="1"/>
  <c r="D26" i="1"/>
  <c r="A28" i="1" l="1"/>
  <c r="C27" i="1"/>
  <c r="B27" i="1"/>
  <c r="B28" i="1"/>
  <c r="A29" i="1" l="1"/>
  <c r="E28" i="1"/>
  <c r="C29" i="1"/>
  <c r="D27" i="1"/>
  <c r="E27" i="1" s="1"/>
  <c r="F27" i="1"/>
  <c r="E29" i="1" l="1"/>
  <c r="B29" i="1"/>
  <c r="A30" i="1"/>
  <c r="I27" i="1"/>
  <c r="G27" i="1"/>
  <c r="E30" i="1" l="1"/>
  <c r="B30" i="1"/>
  <c r="A31" i="1"/>
  <c r="C30" i="1"/>
  <c r="J27" i="1"/>
  <c r="H27" i="1"/>
  <c r="C31" i="1" l="1"/>
  <c r="E31" i="1"/>
  <c r="A32" i="1"/>
  <c r="B31" i="1"/>
  <c r="F28" i="1"/>
  <c r="D28" i="1"/>
  <c r="E32" i="1" l="1"/>
  <c r="A33" i="1"/>
  <c r="B32" i="1"/>
  <c r="C32" i="1"/>
  <c r="I28" i="1"/>
  <c r="G28" i="1"/>
  <c r="C33" i="1" l="1"/>
  <c r="E33" i="1"/>
  <c r="B33" i="1"/>
  <c r="A34" i="1"/>
  <c r="J28" i="1"/>
  <c r="H28" i="1"/>
  <c r="E34" i="1" l="1"/>
  <c r="A35" i="1"/>
  <c r="B34" i="1"/>
  <c r="C34" i="1"/>
  <c r="C35" i="1" s="1"/>
  <c r="D29" i="1"/>
  <c r="F29" i="1"/>
  <c r="E35" i="1" l="1"/>
  <c r="A36" i="1"/>
  <c r="B35" i="1"/>
  <c r="I29" i="1"/>
  <c r="G29" i="1"/>
  <c r="E36" i="1" l="1"/>
  <c r="A37" i="1"/>
  <c r="B36" i="1"/>
  <c r="C36" i="1"/>
  <c r="C37" i="1" s="1"/>
  <c r="J29" i="1"/>
  <c r="H29" i="1"/>
  <c r="E37" i="1" l="1"/>
  <c r="B37" i="1"/>
  <c r="A38" i="1"/>
  <c r="D30" i="1"/>
  <c r="F30" i="1"/>
  <c r="E38" i="1" l="1"/>
  <c r="A39" i="1"/>
  <c r="B38" i="1"/>
  <c r="C38" i="1"/>
  <c r="C39" i="1" s="1"/>
  <c r="I30" i="1"/>
  <c r="G30" i="1"/>
  <c r="E39" i="1" l="1"/>
  <c r="A40" i="1"/>
  <c r="B39" i="1"/>
  <c r="J30" i="1"/>
  <c r="H30" i="1"/>
  <c r="E40" i="1" l="1"/>
  <c r="A41" i="1"/>
  <c r="B40" i="1"/>
  <c r="C40" i="1"/>
  <c r="C41" i="1" s="1"/>
  <c r="D31" i="1"/>
  <c r="F31" i="1"/>
  <c r="E41" i="1" l="1"/>
  <c r="A42" i="1"/>
  <c r="B41" i="1"/>
  <c r="I31" i="1"/>
  <c r="G31" i="1"/>
  <c r="E42" i="1" l="1"/>
  <c r="A43" i="1"/>
  <c r="B42" i="1"/>
  <c r="C42" i="1"/>
  <c r="C43" i="1" s="1"/>
  <c r="J31" i="1"/>
  <c r="H31" i="1"/>
  <c r="E43" i="1" l="1"/>
  <c r="A44" i="1"/>
  <c r="B43" i="1"/>
  <c r="F32" i="1"/>
  <c r="D32" i="1"/>
  <c r="E44" i="1" l="1"/>
  <c r="A45" i="1"/>
  <c r="B44" i="1"/>
  <c r="C44" i="1"/>
  <c r="C45" i="1" s="1"/>
  <c r="G32" i="1"/>
  <c r="J32" i="1" s="1"/>
  <c r="I32" i="1"/>
  <c r="E45" i="1" l="1"/>
  <c r="A46" i="1"/>
  <c r="B45" i="1"/>
  <c r="H32" i="1"/>
  <c r="D33" i="1" s="1"/>
  <c r="E46" i="1" l="1"/>
  <c r="A47" i="1"/>
  <c r="B46" i="1"/>
  <c r="C46" i="1"/>
  <c r="C47" i="1" s="1"/>
  <c r="F33" i="1"/>
  <c r="I33" i="1" s="1"/>
  <c r="E47" i="1" l="1"/>
  <c r="A48" i="1"/>
  <c r="B47" i="1"/>
  <c r="G33" i="1"/>
  <c r="J33" i="1" s="1"/>
  <c r="E48" i="1" l="1"/>
  <c r="B48" i="1"/>
  <c r="A49" i="1"/>
  <c r="C48" i="1"/>
  <c r="C49" i="1" s="1"/>
  <c r="H33" i="1"/>
  <c r="F34" i="1" s="1"/>
  <c r="D34" i="1"/>
  <c r="E49" i="1" l="1"/>
  <c r="A50" i="1"/>
  <c r="B49" i="1"/>
  <c r="G34" i="1"/>
  <c r="H34" i="1" s="1"/>
  <c r="I34" i="1"/>
  <c r="E50" i="1" l="1"/>
  <c r="A51" i="1"/>
  <c r="B50" i="1"/>
  <c r="C50" i="1"/>
  <c r="C51" i="1" s="1"/>
  <c r="J34" i="1"/>
  <c r="D35" i="1"/>
  <c r="F35" i="1"/>
  <c r="E51" i="1" l="1"/>
  <c r="A52" i="1"/>
  <c r="B51" i="1"/>
  <c r="I35" i="1"/>
  <c r="G35" i="1"/>
  <c r="E52" i="1" l="1"/>
  <c r="B52" i="1"/>
  <c r="A53" i="1"/>
  <c r="C52" i="1"/>
  <c r="C53" i="1" s="1"/>
  <c r="J35" i="1"/>
  <c r="H35" i="1"/>
  <c r="E53" i="1" l="1"/>
  <c r="A54" i="1"/>
  <c r="B53" i="1"/>
  <c r="D36" i="1"/>
  <c r="F36" i="1"/>
  <c r="E54" i="1" l="1"/>
  <c r="A55" i="1"/>
  <c r="B54" i="1"/>
  <c r="C54" i="1"/>
  <c r="C55" i="1" s="1"/>
  <c r="G36" i="1"/>
  <c r="H36" i="1" s="1"/>
  <c r="D37" i="1" s="1"/>
  <c r="I36" i="1"/>
  <c r="E55" i="1" l="1"/>
  <c r="A56" i="1"/>
  <c r="B55" i="1"/>
  <c r="F37" i="1"/>
  <c r="G37" i="1" s="1"/>
  <c r="J37" i="1" s="1"/>
  <c r="J36" i="1"/>
  <c r="E56" i="1" l="1"/>
  <c r="B56" i="1"/>
  <c r="A57" i="1"/>
  <c r="C56" i="1"/>
  <c r="C57" i="1" s="1"/>
  <c r="I37" i="1"/>
  <c r="H37" i="1"/>
  <c r="D38" i="1" s="1"/>
  <c r="E57" i="1" l="1"/>
  <c r="B57" i="1"/>
  <c r="A58" i="1"/>
  <c r="F38" i="1"/>
  <c r="G38" i="1" s="1"/>
  <c r="E58" i="1" l="1"/>
  <c r="A59" i="1"/>
  <c r="B58" i="1"/>
  <c r="C58" i="1"/>
  <c r="C59" i="1" s="1"/>
  <c r="J38" i="1"/>
  <c r="H38" i="1"/>
  <c r="D39" i="1" s="1"/>
  <c r="I38" i="1"/>
  <c r="E59" i="1" l="1"/>
  <c r="A60" i="1"/>
  <c r="B59" i="1"/>
  <c r="F39" i="1"/>
  <c r="G39" i="1" s="1"/>
  <c r="E60" i="1" l="1"/>
  <c r="B60" i="1"/>
  <c r="A61" i="1"/>
  <c r="C60" i="1"/>
  <c r="C61" i="1" s="1"/>
  <c r="H39" i="1"/>
  <c r="D40" i="1" s="1"/>
  <c r="J39" i="1"/>
  <c r="I39" i="1"/>
  <c r="E61" i="1" l="1"/>
  <c r="A62" i="1"/>
  <c r="B61" i="1"/>
  <c r="F40" i="1"/>
  <c r="G40" i="1" s="1"/>
  <c r="E62" i="1" l="1"/>
  <c r="B62" i="1"/>
  <c r="A63" i="1"/>
  <c r="C62" i="1"/>
  <c r="I40" i="1"/>
  <c r="J40" i="1"/>
  <c r="H40" i="1"/>
  <c r="E63" i="1" l="1"/>
  <c r="A64" i="1"/>
  <c r="B63" i="1"/>
  <c r="C63" i="1"/>
  <c r="F41" i="1"/>
  <c r="D41" i="1"/>
  <c r="G41" i="1" s="1"/>
  <c r="C64" i="1" l="1"/>
  <c r="E64" i="1"/>
  <c r="B64" i="1"/>
  <c r="A65" i="1"/>
  <c r="J41" i="1"/>
  <c r="I41" i="1"/>
  <c r="H41" i="1"/>
  <c r="E65" i="1" l="1"/>
  <c r="A66" i="1"/>
  <c r="B65" i="1"/>
  <c r="C65" i="1"/>
  <c r="C66" i="1" s="1"/>
  <c r="D42" i="1"/>
  <c r="F42" i="1"/>
  <c r="E66" i="1" l="1"/>
  <c r="A67" i="1"/>
  <c r="B66" i="1"/>
  <c r="G42" i="1"/>
  <c r="H42" i="1" s="1"/>
  <c r="I42" i="1"/>
  <c r="E67" i="1" l="1"/>
  <c r="A68" i="1"/>
  <c r="B67" i="1"/>
  <c r="C67" i="1"/>
  <c r="C68" i="1" s="1"/>
  <c r="J42" i="1"/>
  <c r="D43" i="1"/>
  <c r="F43" i="1"/>
  <c r="E68" i="1" l="1"/>
  <c r="B68" i="1"/>
  <c r="A69" i="1"/>
  <c r="I43" i="1"/>
  <c r="G43" i="1"/>
  <c r="E69" i="1" l="1"/>
  <c r="B69" i="1"/>
  <c r="A70" i="1"/>
  <c r="C69" i="1"/>
  <c r="C70" i="1" s="1"/>
  <c r="J43" i="1"/>
  <c r="H43" i="1"/>
  <c r="E70" i="1" l="1"/>
  <c r="B70" i="1"/>
  <c r="A71" i="1"/>
  <c r="D44" i="1"/>
  <c r="F44" i="1"/>
  <c r="E71" i="1" l="1"/>
  <c r="B71" i="1"/>
  <c r="A72" i="1"/>
  <c r="C71" i="1"/>
  <c r="C72" i="1" s="1"/>
  <c r="G44" i="1"/>
  <c r="J44" i="1" s="1"/>
  <c r="I44" i="1"/>
  <c r="E72" i="1" l="1"/>
  <c r="B72" i="1"/>
  <c r="A73" i="1"/>
  <c r="H44" i="1"/>
  <c r="D45" i="1" s="1"/>
  <c r="E73" i="1" l="1"/>
  <c r="A74" i="1"/>
  <c r="B73" i="1"/>
  <c r="C73" i="1"/>
  <c r="C74" i="1" s="1"/>
  <c r="F45" i="1"/>
  <c r="G45" i="1" s="1"/>
  <c r="E74" i="1" l="1"/>
  <c r="B74" i="1"/>
  <c r="A75" i="1"/>
  <c r="I45" i="1"/>
  <c r="J45" i="1"/>
  <c r="H45" i="1"/>
  <c r="E75" i="1" l="1"/>
  <c r="B75" i="1"/>
  <c r="A76" i="1"/>
  <c r="C75" i="1"/>
  <c r="C76" i="1" s="1"/>
  <c r="D46" i="1"/>
  <c r="F46" i="1"/>
  <c r="E76" i="1" l="1"/>
  <c r="B76" i="1"/>
  <c r="A77" i="1"/>
  <c r="G46" i="1"/>
  <c r="I46" i="1"/>
  <c r="E77" i="1" l="1"/>
  <c r="B77" i="1"/>
  <c r="A78" i="1"/>
  <c r="C77" i="1"/>
  <c r="C78" i="1" s="1"/>
  <c r="J46" i="1"/>
  <c r="H46" i="1"/>
  <c r="E78" i="1" l="1"/>
  <c r="A79" i="1"/>
  <c r="B78" i="1"/>
  <c r="D47" i="1"/>
  <c r="F47" i="1"/>
  <c r="E79" i="1" l="1"/>
  <c r="B79" i="1"/>
  <c r="A80" i="1"/>
  <c r="C79" i="1"/>
  <c r="C80" i="1" s="1"/>
  <c r="I47" i="1"/>
  <c r="G47" i="1"/>
  <c r="E80" i="1" l="1"/>
  <c r="B80" i="1"/>
  <c r="A81" i="1"/>
  <c r="J47" i="1"/>
  <c r="H47" i="1"/>
  <c r="E81" i="1" l="1"/>
  <c r="B81" i="1"/>
  <c r="A82" i="1"/>
  <c r="C81" i="1"/>
  <c r="C82" i="1" s="1"/>
  <c r="F48" i="1"/>
  <c r="D48" i="1"/>
  <c r="E82" i="1" l="1"/>
  <c r="B82" i="1"/>
  <c r="A83" i="1"/>
  <c r="G48" i="1"/>
  <c r="J48" i="1" s="1"/>
  <c r="I48" i="1"/>
  <c r="E83" i="1" l="1"/>
  <c r="A84" i="1"/>
  <c r="B83" i="1"/>
  <c r="C83" i="1"/>
  <c r="C84" i="1" s="1"/>
  <c r="H48" i="1"/>
  <c r="F49" i="1" s="1"/>
  <c r="E84" i="1" l="1"/>
  <c r="B84" i="1"/>
  <c r="A85" i="1"/>
  <c r="D49" i="1"/>
  <c r="G49" i="1" s="1"/>
  <c r="I49" i="1"/>
  <c r="E85" i="1" l="1"/>
  <c r="A86" i="1"/>
  <c r="B85" i="1"/>
  <c r="C85" i="1"/>
  <c r="C86" i="1" s="1"/>
  <c r="J49" i="1"/>
  <c r="H49" i="1"/>
  <c r="E86" i="1" l="1"/>
  <c r="B86" i="1"/>
  <c r="A87" i="1"/>
  <c r="D50" i="1"/>
  <c r="F50" i="1"/>
  <c r="E87" i="1" l="1"/>
  <c r="A88" i="1"/>
  <c r="B87" i="1"/>
  <c r="C87" i="1"/>
  <c r="C88" i="1" s="1"/>
  <c r="G50" i="1"/>
  <c r="J50" i="1" s="1"/>
  <c r="I50" i="1"/>
  <c r="E88" i="1" l="1"/>
  <c r="B88" i="1"/>
  <c r="A89" i="1"/>
  <c r="H50" i="1"/>
  <c r="F51" i="1" s="1"/>
  <c r="E89" i="1" l="1"/>
  <c r="B89" i="1"/>
  <c r="A90" i="1"/>
  <c r="C89" i="1"/>
  <c r="C90" i="1" s="1"/>
  <c r="D51" i="1"/>
  <c r="G51" i="1" s="1"/>
  <c r="I51" i="1"/>
  <c r="E90" i="1" l="1"/>
  <c r="A91" i="1"/>
  <c r="B90" i="1"/>
  <c r="J51" i="1"/>
  <c r="H51" i="1"/>
  <c r="F52" i="1" s="1"/>
  <c r="E91" i="1" l="1"/>
  <c r="B91" i="1"/>
  <c r="A92" i="1"/>
  <c r="C91" i="1"/>
  <c r="C92" i="1" s="1"/>
  <c r="D52" i="1"/>
  <c r="G52" i="1" s="1"/>
  <c r="I52" i="1"/>
  <c r="E92" i="1" l="1"/>
  <c r="B92" i="1"/>
  <c r="A93" i="1"/>
  <c r="H52" i="1"/>
  <c r="D53" i="1" s="1"/>
  <c r="J52" i="1"/>
  <c r="E93" i="1" l="1"/>
  <c r="B93" i="1"/>
  <c r="A94" i="1"/>
  <c r="C93" i="1"/>
  <c r="C94" i="1" s="1"/>
  <c r="F53" i="1"/>
  <c r="G53" i="1" s="1"/>
  <c r="E94" i="1" l="1"/>
  <c r="A95" i="1"/>
  <c r="B94" i="1"/>
  <c r="I53" i="1"/>
  <c r="J53" i="1"/>
  <c r="H53" i="1"/>
  <c r="E95" i="1" l="1"/>
  <c r="A96" i="1"/>
  <c r="B95" i="1"/>
  <c r="C95" i="1"/>
  <c r="C96" i="1" s="1"/>
  <c r="F54" i="1"/>
  <c r="D54" i="1"/>
  <c r="E96" i="1" l="1"/>
  <c r="A97" i="1"/>
  <c r="B96" i="1"/>
  <c r="G54" i="1"/>
  <c r="H54" i="1" s="1"/>
  <c r="I54" i="1"/>
  <c r="E97" i="1" l="1"/>
  <c r="B97" i="1"/>
  <c r="A98" i="1"/>
  <c r="C97" i="1"/>
  <c r="J54" i="1"/>
  <c r="F55" i="1"/>
  <c r="D55" i="1"/>
  <c r="E98" i="1" l="1"/>
  <c r="A99" i="1"/>
  <c r="B98" i="1"/>
  <c r="C98" i="1"/>
  <c r="C99" i="1" s="1"/>
  <c r="G55" i="1"/>
  <c r="I55" i="1"/>
  <c r="E99" i="1" l="1"/>
  <c r="B99" i="1"/>
  <c r="A100" i="1"/>
  <c r="J55" i="1"/>
  <c r="H55" i="1"/>
  <c r="E100" i="1" l="1"/>
  <c r="B100" i="1"/>
  <c r="A101" i="1"/>
  <c r="C100" i="1"/>
  <c r="C101" i="1" s="1"/>
  <c r="F56" i="1"/>
  <c r="D56" i="1"/>
  <c r="G56" i="1" s="1"/>
  <c r="E101" i="1" l="1"/>
  <c r="A102" i="1"/>
  <c r="B101" i="1"/>
  <c r="J56" i="1"/>
  <c r="H56" i="1"/>
  <c r="I56" i="1"/>
  <c r="E102" i="1" l="1"/>
  <c r="A103" i="1"/>
  <c r="B102" i="1"/>
  <c r="C102" i="1"/>
  <c r="C103" i="1" s="1"/>
  <c r="F57" i="1"/>
  <c r="D57" i="1"/>
  <c r="E103" i="1" l="1"/>
  <c r="B103" i="1"/>
  <c r="A104" i="1"/>
  <c r="G57" i="1"/>
  <c r="H57" i="1" s="1"/>
  <c r="D58" i="1" s="1"/>
  <c r="I57" i="1"/>
  <c r="E104" i="1" l="1"/>
  <c r="B104" i="1"/>
  <c r="A105" i="1"/>
  <c r="C104" i="1"/>
  <c r="C105" i="1" s="1"/>
  <c r="J57" i="1"/>
  <c r="F58" i="1"/>
  <c r="G58" i="1" s="1"/>
  <c r="E105" i="1" l="1"/>
  <c r="A106" i="1"/>
  <c r="B105" i="1"/>
  <c r="I58" i="1"/>
  <c r="J58" i="1"/>
  <c r="H58" i="1"/>
  <c r="D59" i="1" s="1"/>
  <c r="E106" i="1" l="1"/>
  <c r="A107" i="1"/>
  <c r="B106" i="1"/>
  <c r="C106" i="1"/>
  <c r="C107" i="1" s="1"/>
  <c r="F59" i="1"/>
  <c r="I59" i="1" s="1"/>
  <c r="E107" i="1" l="1"/>
  <c r="B107" i="1"/>
  <c r="A108" i="1"/>
  <c r="G59" i="1"/>
  <c r="J59" i="1" s="1"/>
  <c r="E108" i="1" l="1"/>
  <c r="A109" i="1"/>
  <c r="B108" i="1"/>
  <c r="C108" i="1"/>
  <c r="C109" i="1" s="1"/>
  <c r="H59" i="1"/>
  <c r="D60" i="1" s="1"/>
  <c r="E109" i="1" l="1"/>
  <c r="A110" i="1"/>
  <c r="B109" i="1"/>
  <c r="F60" i="1"/>
  <c r="G60" i="1" s="1"/>
  <c r="J60" i="1" s="1"/>
  <c r="E110" i="1" l="1"/>
  <c r="A111" i="1"/>
  <c r="B110" i="1"/>
  <c r="C110" i="1"/>
  <c r="C111" i="1" s="1"/>
  <c r="I60" i="1"/>
  <c r="H60" i="1"/>
  <c r="D61" i="1" s="1"/>
  <c r="E111" i="1" l="1"/>
  <c r="B111" i="1"/>
  <c r="A112" i="1"/>
  <c r="F61" i="1"/>
  <c r="G61" i="1" s="1"/>
  <c r="J61" i="1" s="1"/>
  <c r="E112" i="1" l="1"/>
  <c r="A113" i="1"/>
  <c r="B112" i="1"/>
  <c r="C112" i="1"/>
  <c r="C113" i="1" s="1"/>
  <c r="I61" i="1"/>
  <c r="H61" i="1"/>
  <c r="F62" i="1" s="1"/>
  <c r="E113" i="1" l="1"/>
  <c r="B113" i="1"/>
  <c r="A114" i="1"/>
  <c r="D62" i="1"/>
  <c r="G62" i="1" s="1"/>
  <c r="I62" i="1"/>
  <c r="E114" i="1" l="1"/>
  <c r="A115" i="1"/>
  <c r="B114" i="1"/>
  <c r="C114" i="1"/>
  <c r="C115" i="1" s="1"/>
  <c r="H62" i="1"/>
  <c r="D63" i="1" s="1"/>
  <c r="J62" i="1"/>
  <c r="E115" i="1" l="1"/>
  <c r="B115" i="1"/>
  <c r="A116" i="1"/>
  <c r="F63" i="1"/>
  <c r="I63" i="1" s="1"/>
  <c r="E116" i="1" l="1"/>
  <c r="A117" i="1"/>
  <c r="B116" i="1"/>
  <c r="C116" i="1"/>
  <c r="C117" i="1" s="1"/>
  <c r="G63" i="1"/>
  <c r="J63" i="1" s="1"/>
  <c r="E117" i="1" l="1"/>
  <c r="A118" i="1"/>
  <c r="B117" i="1"/>
  <c r="H63" i="1"/>
  <c r="F64" i="1" s="1"/>
  <c r="I64" i="1" s="1"/>
  <c r="E118" i="1" l="1"/>
  <c r="A119" i="1"/>
  <c r="B118" i="1"/>
  <c r="C118" i="1"/>
  <c r="C119" i="1" s="1"/>
  <c r="D64" i="1"/>
  <c r="G64" i="1" s="1"/>
  <c r="J64" i="1" s="1"/>
  <c r="E119" i="1" l="1"/>
  <c r="A120" i="1"/>
  <c r="C120" i="1" s="1"/>
  <c r="B119" i="1"/>
  <c r="H64" i="1"/>
  <c r="F65" i="1" s="1"/>
  <c r="E120" i="1" l="1"/>
  <c r="A121" i="1"/>
  <c r="C121" i="1" s="1"/>
  <c r="B120" i="1"/>
  <c r="D65" i="1"/>
  <c r="G65" i="1" s="1"/>
  <c r="I65" i="1"/>
  <c r="E121" i="1" l="1"/>
  <c r="B121" i="1"/>
  <c r="A122" i="1"/>
  <c r="C122" i="1" s="1"/>
  <c r="J65" i="1"/>
  <c r="H65" i="1"/>
  <c r="E122" i="1" l="1"/>
  <c r="A123" i="1"/>
  <c r="C123" i="1" s="1"/>
  <c r="B122" i="1"/>
  <c r="F66" i="1"/>
  <c r="D66" i="1"/>
  <c r="E123" i="1" l="1"/>
  <c r="B123" i="1"/>
  <c r="A124" i="1"/>
  <c r="G66" i="1"/>
  <c r="I66" i="1"/>
  <c r="E124" i="1" l="1"/>
  <c r="A125" i="1"/>
  <c r="B124" i="1"/>
  <c r="C124" i="1"/>
  <c r="C125" i="1" s="1"/>
  <c r="J66" i="1"/>
  <c r="H66" i="1"/>
  <c r="E125" i="1" l="1"/>
  <c r="A126" i="1"/>
  <c r="B125" i="1"/>
  <c r="F67" i="1"/>
  <c r="D67" i="1"/>
  <c r="E126" i="1" l="1"/>
  <c r="A127" i="1"/>
  <c r="B126" i="1"/>
  <c r="C126" i="1"/>
  <c r="C127" i="1" s="1"/>
  <c r="G67" i="1"/>
  <c r="I67" i="1"/>
  <c r="E127" i="1" l="1"/>
  <c r="A128" i="1"/>
  <c r="C128" i="1" s="1"/>
  <c r="B127" i="1"/>
  <c r="J67" i="1"/>
  <c r="H67" i="1"/>
  <c r="E128" i="1" l="1"/>
  <c r="A129" i="1"/>
  <c r="B128" i="1"/>
  <c r="F68" i="1"/>
  <c r="D68" i="1"/>
  <c r="E129" i="1" l="1"/>
  <c r="A130" i="1"/>
  <c r="B129" i="1"/>
  <c r="C129" i="1"/>
  <c r="C130" i="1" s="1"/>
  <c r="I68" i="1"/>
  <c r="G68" i="1"/>
  <c r="E130" i="1" l="1"/>
  <c r="B130" i="1"/>
  <c r="A131" i="1"/>
  <c r="J68" i="1"/>
  <c r="H68" i="1"/>
  <c r="E131" i="1" l="1"/>
  <c r="A132" i="1"/>
  <c r="B131" i="1"/>
  <c r="C131" i="1"/>
  <c r="C132" i="1" s="1"/>
  <c r="F69" i="1"/>
  <c r="D69" i="1"/>
  <c r="E132" i="1" l="1"/>
  <c r="A133" i="1"/>
  <c r="B132" i="1"/>
  <c r="G69" i="1"/>
  <c r="I69" i="1"/>
  <c r="E133" i="1" l="1"/>
  <c r="A134" i="1"/>
  <c r="B133" i="1"/>
  <c r="C133" i="1"/>
  <c r="C134" i="1" s="1"/>
  <c r="J69" i="1"/>
  <c r="H69" i="1"/>
  <c r="E134" i="1" l="1"/>
  <c r="A135" i="1"/>
  <c r="C135" i="1" s="1"/>
  <c r="B134" i="1"/>
  <c r="F70" i="1"/>
  <c r="D70" i="1"/>
  <c r="E135" i="1" l="1"/>
  <c r="A136" i="1"/>
  <c r="C136" i="1" s="1"/>
  <c r="B135" i="1"/>
  <c r="G70" i="1"/>
  <c r="I70" i="1"/>
  <c r="E136" i="1" l="1"/>
  <c r="B136" i="1"/>
  <c r="A137" i="1"/>
  <c r="C137" i="1" s="1"/>
  <c r="J70" i="1"/>
  <c r="H70" i="1"/>
  <c r="E137" i="1" l="1"/>
  <c r="A138" i="1"/>
  <c r="C138" i="1" s="1"/>
  <c r="B137" i="1"/>
  <c r="F71" i="1"/>
  <c r="D71" i="1"/>
  <c r="E138" i="1" l="1"/>
  <c r="A139" i="1"/>
  <c r="B138" i="1"/>
  <c r="I71" i="1"/>
  <c r="G71" i="1"/>
  <c r="E139" i="1" l="1"/>
  <c r="B139" i="1"/>
  <c r="A140" i="1"/>
  <c r="C139" i="1"/>
  <c r="J71" i="1"/>
  <c r="H71" i="1"/>
  <c r="C140" i="1" l="1"/>
  <c r="E140" i="1"/>
  <c r="A141" i="1"/>
  <c r="C141" i="1" s="1"/>
  <c r="B140" i="1"/>
  <c r="F72" i="1"/>
  <c r="D72" i="1"/>
  <c r="E141" i="1" l="1"/>
  <c r="A142" i="1"/>
  <c r="B141" i="1"/>
  <c r="C142" i="1"/>
  <c r="I72" i="1"/>
  <c r="G72" i="1"/>
  <c r="E142" i="1" l="1"/>
  <c r="B142" i="1"/>
  <c r="A143" i="1"/>
  <c r="C143" i="1" s="1"/>
  <c r="J72" i="1"/>
  <c r="H72" i="1"/>
  <c r="E143" i="1" l="1"/>
  <c r="A144" i="1"/>
  <c r="B143" i="1"/>
  <c r="C144" i="1"/>
  <c r="F73" i="1"/>
  <c r="D73" i="1"/>
  <c r="E144" i="1" l="1"/>
  <c r="A145" i="1"/>
  <c r="B144" i="1"/>
  <c r="G73" i="1"/>
  <c r="I73" i="1"/>
  <c r="E145" i="1" l="1"/>
  <c r="A146" i="1"/>
  <c r="B145" i="1"/>
  <c r="C145" i="1"/>
  <c r="C146" i="1" s="1"/>
  <c r="J73" i="1"/>
  <c r="H73" i="1"/>
  <c r="E146" i="1" l="1"/>
  <c r="B146" i="1"/>
  <c r="A147" i="1"/>
  <c r="F74" i="1"/>
  <c r="D74" i="1"/>
  <c r="G74" i="1" s="1"/>
  <c r="E147" i="1" l="1"/>
  <c r="A148" i="1"/>
  <c r="B147" i="1"/>
  <c r="C147" i="1"/>
  <c r="C148" i="1" s="1"/>
  <c r="J74" i="1"/>
  <c r="I74" i="1"/>
  <c r="H74" i="1"/>
  <c r="E148" i="1" l="1"/>
  <c r="B148" i="1"/>
  <c r="A149" i="1"/>
  <c r="D75" i="1"/>
  <c r="F75" i="1"/>
  <c r="E149" i="1" l="1"/>
  <c r="B149" i="1"/>
  <c r="A150" i="1"/>
  <c r="C149" i="1"/>
  <c r="C150" i="1" s="1"/>
  <c r="G75" i="1"/>
  <c r="I75" i="1"/>
  <c r="E150" i="1" l="1"/>
  <c r="B150" i="1"/>
  <c r="A151" i="1"/>
  <c r="J75" i="1"/>
  <c r="H75" i="1"/>
  <c r="E151" i="1" l="1"/>
  <c r="A152" i="1"/>
  <c r="B151" i="1"/>
  <c r="C151" i="1"/>
  <c r="C152" i="1" s="1"/>
  <c r="F76" i="1"/>
  <c r="D76" i="1"/>
  <c r="E152" i="1" l="1"/>
  <c r="A153" i="1"/>
  <c r="B152" i="1"/>
  <c r="G76" i="1"/>
  <c r="I76" i="1"/>
  <c r="E153" i="1" l="1"/>
  <c r="A154" i="1"/>
  <c r="B153" i="1"/>
  <c r="C153" i="1"/>
  <c r="C154" i="1" s="1"/>
  <c r="J76" i="1"/>
  <c r="H76" i="1"/>
  <c r="E154" i="1" l="1"/>
  <c r="A155" i="1"/>
  <c r="B154" i="1"/>
  <c r="F77" i="1"/>
  <c r="D77" i="1"/>
  <c r="E155" i="1" l="1"/>
  <c r="A156" i="1"/>
  <c r="B155" i="1"/>
  <c r="C155" i="1"/>
  <c r="C156" i="1" s="1"/>
  <c r="I77" i="1"/>
  <c r="G77" i="1"/>
  <c r="E156" i="1" l="1"/>
  <c r="B156" i="1"/>
  <c r="A157" i="1"/>
  <c r="J77" i="1"/>
  <c r="H77" i="1"/>
  <c r="E157" i="1" l="1"/>
  <c r="A158" i="1"/>
  <c r="B157" i="1"/>
  <c r="C157" i="1"/>
  <c r="C158" i="1" s="1"/>
  <c r="F78" i="1"/>
  <c r="D78" i="1"/>
  <c r="E158" i="1" l="1"/>
  <c r="A159" i="1"/>
  <c r="B158" i="1"/>
  <c r="I78" i="1"/>
  <c r="G78" i="1"/>
  <c r="E159" i="1" l="1"/>
  <c r="A160" i="1"/>
  <c r="B159" i="1"/>
  <c r="C159" i="1"/>
  <c r="C160" i="1" s="1"/>
  <c r="J78" i="1"/>
  <c r="H78" i="1"/>
  <c r="E160" i="1" l="1"/>
  <c r="B160" i="1"/>
  <c r="A161" i="1"/>
  <c r="F79" i="1"/>
  <c r="D79" i="1"/>
  <c r="E161" i="1" l="1"/>
  <c r="A162" i="1"/>
  <c r="B161" i="1"/>
  <c r="C161" i="1"/>
  <c r="C162" i="1" s="1"/>
  <c r="G79" i="1"/>
  <c r="I79" i="1"/>
  <c r="E162" i="1" l="1"/>
  <c r="B162" i="1"/>
  <c r="A163" i="1"/>
  <c r="J79" i="1"/>
  <c r="H79" i="1"/>
  <c r="E163" i="1" l="1"/>
  <c r="B163" i="1"/>
  <c r="A164" i="1"/>
  <c r="C163" i="1"/>
  <c r="C164" i="1" s="1"/>
  <c r="F80" i="1"/>
  <c r="D80" i="1"/>
  <c r="E164" i="1" l="1"/>
  <c r="A165" i="1"/>
  <c r="B164" i="1"/>
  <c r="I80" i="1"/>
  <c r="G80" i="1"/>
  <c r="E165" i="1" l="1"/>
  <c r="A166" i="1"/>
  <c r="B165" i="1"/>
  <c r="C165" i="1"/>
  <c r="C166" i="1" s="1"/>
  <c r="J80" i="1"/>
  <c r="H80" i="1"/>
  <c r="E166" i="1" l="1"/>
  <c r="A167" i="1"/>
  <c r="B166" i="1"/>
  <c r="F81" i="1"/>
  <c r="D81" i="1"/>
  <c r="E167" i="1" l="1"/>
  <c r="B167" i="1"/>
  <c r="A168" i="1"/>
  <c r="C167" i="1"/>
  <c r="C168" i="1" s="1"/>
  <c r="G81" i="1"/>
  <c r="I81" i="1"/>
  <c r="E168" i="1" l="1"/>
  <c r="B168" i="1"/>
  <c r="A169" i="1"/>
  <c r="J81" i="1"/>
  <c r="H81" i="1"/>
  <c r="E169" i="1" l="1"/>
  <c r="A170" i="1"/>
  <c r="B169" i="1"/>
  <c r="C169" i="1"/>
  <c r="C170" i="1" s="1"/>
  <c r="F82" i="1"/>
  <c r="D82" i="1"/>
  <c r="E170" i="1" l="1"/>
  <c r="A171" i="1"/>
  <c r="B170" i="1"/>
  <c r="G82" i="1"/>
  <c r="I82" i="1"/>
  <c r="E171" i="1" l="1"/>
  <c r="A172" i="1"/>
  <c r="B171" i="1"/>
  <c r="C171" i="1"/>
  <c r="C172" i="1" s="1"/>
  <c r="J82" i="1"/>
  <c r="H82" i="1"/>
  <c r="E172" i="1" l="1"/>
  <c r="A173" i="1"/>
  <c r="B172" i="1"/>
  <c r="F83" i="1"/>
  <c r="D83" i="1"/>
  <c r="E173" i="1" l="1"/>
  <c r="A174" i="1"/>
  <c r="B173" i="1"/>
  <c r="C173" i="1"/>
  <c r="C174" i="1" s="1"/>
  <c r="I83" i="1"/>
  <c r="G83" i="1"/>
  <c r="E174" i="1" l="1"/>
  <c r="B174" i="1"/>
  <c r="A175" i="1"/>
  <c r="J83" i="1"/>
  <c r="H83" i="1"/>
  <c r="E175" i="1" l="1"/>
  <c r="A176" i="1"/>
  <c r="B175" i="1"/>
  <c r="C175" i="1"/>
  <c r="C176" i="1" s="1"/>
  <c r="F84" i="1"/>
  <c r="D84" i="1"/>
  <c r="E176" i="1" l="1"/>
  <c r="B176" i="1"/>
  <c r="A177" i="1"/>
  <c r="G84" i="1"/>
  <c r="I84" i="1"/>
  <c r="E177" i="1" l="1"/>
  <c r="B177" i="1"/>
  <c r="A178" i="1"/>
  <c r="C177" i="1"/>
  <c r="C178" i="1" s="1"/>
  <c r="J84" i="1"/>
  <c r="H84" i="1"/>
  <c r="E178" i="1" l="1"/>
  <c r="A179" i="1"/>
  <c r="B178" i="1"/>
  <c r="F85" i="1"/>
  <c r="D85" i="1"/>
  <c r="E179" i="1" l="1"/>
  <c r="B179" i="1"/>
  <c r="A180" i="1"/>
  <c r="C179" i="1"/>
  <c r="C180" i="1" s="1"/>
  <c r="I85" i="1"/>
  <c r="G85" i="1"/>
  <c r="E180" i="1" l="1"/>
  <c r="A181" i="1"/>
  <c r="B180" i="1"/>
  <c r="J85" i="1"/>
  <c r="H85" i="1"/>
  <c r="E181" i="1" l="1"/>
  <c r="B181" i="1"/>
  <c r="A182" i="1"/>
  <c r="C181" i="1"/>
  <c r="F86" i="1"/>
  <c r="D86" i="1"/>
  <c r="C182" i="1" l="1"/>
  <c r="E182" i="1"/>
  <c r="A183" i="1"/>
  <c r="B182" i="1"/>
  <c r="G86" i="1"/>
  <c r="I86" i="1"/>
  <c r="E183" i="1" l="1"/>
  <c r="B183" i="1"/>
  <c r="A184" i="1"/>
  <c r="C183" i="1"/>
  <c r="C184" i="1" s="1"/>
  <c r="J86" i="1"/>
  <c r="H86" i="1"/>
  <c r="E184" i="1" l="1"/>
  <c r="A185" i="1"/>
  <c r="B184" i="1"/>
  <c r="D87" i="1"/>
  <c r="F87" i="1"/>
  <c r="E185" i="1" l="1"/>
  <c r="A186" i="1"/>
  <c r="B185" i="1"/>
  <c r="C185" i="1"/>
  <c r="C186" i="1" s="1"/>
  <c r="G87" i="1"/>
  <c r="I87" i="1"/>
  <c r="E186" i="1" l="1"/>
  <c r="A187" i="1"/>
  <c r="B186" i="1"/>
  <c r="J87" i="1"/>
  <c r="H87" i="1"/>
  <c r="E187" i="1" l="1"/>
  <c r="A188" i="1"/>
  <c r="B187" i="1"/>
  <c r="C187" i="1"/>
  <c r="F88" i="1"/>
  <c r="D88" i="1"/>
  <c r="C188" i="1" l="1"/>
  <c r="E188" i="1"/>
  <c r="A189" i="1"/>
  <c r="B188" i="1"/>
  <c r="G88" i="1"/>
  <c r="I88" i="1"/>
  <c r="E189" i="1" l="1"/>
  <c r="A190" i="1"/>
  <c r="B189" i="1"/>
  <c r="C189" i="1"/>
  <c r="C190" i="1" s="1"/>
  <c r="J88" i="1"/>
  <c r="H88" i="1"/>
  <c r="E190" i="1" l="1"/>
  <c r="A191" i="1"/>
  <c r="B190" i="1"/>
  <c r="F89" i="1"/>
  <c r="D89" i="1"/>
  <c r="E191" i="1" l="1"/>
  <c r="A192" i="1"/>
  <c r="B191" i="1"/>
  <c r="C191" i="1"/>
  <c r="C192" i="1" s="1"/>
  <c r="G89" i="1"/>
  <c r="I89" i="1"/>
  <c r="E192" i="1" l="1"/>
  <c r="A193" i="1"/>
  <c r="B192" i="1"/>
  <c r="J89" i="1"/>
  <c r="H89" i="1"/>
  <c r="E193" i="1" l="1"/>
  <c r="B193" i="1"/>
  <c r="A194" i="1"/>
  <c r="C193" i="1"/>
  <c r="F90" i="1"/>
  <c r="D90" i="1"/>
  <c r="C194" i="1" l="1"/>
  <c r="E194" i="1"/>
  <c r="B194" i="1"/>
  <c r="A195" i="1"/>
  <c r="G90" i="1"/>
  <c r="I90" i="1"/>
  <c r="E195" i="1" l="1"/>
  <c r="A196" i="1"/>
  <c r="B195" i="1"/>
  <c r="C195" i="1"/>
  <c r="C196" i="1" s="1"/>
  <c r="J90" i="1"/>
  <c r="H90" i="1"/>
  <c r="E196" i="1" l="1"/>
  <c r="A197" i="1"/>
  <c r="B196" i="1"/>
  <c r="F91" i="1"/>
  <c r="D91" i="1"/>
  <c r="E197" i="1" l="1"/>
  <c r="B197" i="1"/>
  <c r="A198" i="1"/>
  <c r="C197" i="1"/>
  <c r="G91" i="1"/>
  <c r="I91" i="1"/>
  <c r="C198" i="1" l="1"/>
  <c r="E198" i="1"/>
  <c r="A199" i="1"/>
  <c r="B198" i="1"/>
  <c r="J91" i="1"/>
  <c r="H91" i="1"/>
  <c r="E199" i="1" l="1"/>
  <c r="A200" i="1"/>
  <c r="B199" i="1"/>
  <c r="C199" i="1"/>
  <c r="C200" i="1" s="1"/>
  <c r="F92" i="1"/>
  <c r="D92" i="1"/>
  <c r="E200" i="1" l="1"/>
  <c r="A201" i="1"/>
  <c r="B200" i="1"/>
  <c r="G92" i="1"/>
  <c r="I92" i="1"/>
  <c r="E201" i="1" l="1"/>
  <c r="A202" i="1"/>
  <c r="B201" i="1"/>
  <c r="C201" i="1"/>
  <c r="C202" i="1" s="1"/>
  <c r="J92" i="1"/>
  <c r="H92" i="1"/>
  <c r="E202" i="1" l="1"/>
  <c r="A203" i="1"/>
  <c r="B202" i="1"/>
  <c r="F93" i="1"/>
  <c r="D93" i="1"/>
  <c r="E203" i="1" l="1"/>
  <c r="B203" i="1"/>
  <c r="A204" i="1"/>
  <c r="C203" i="1"/>
  <c r="C204" i="1" s="1"/>
  <c r="G93" i="1"/>
  <c r="I93" i="1"/>
  <c r="E204" i="1" l="1"/>
  <c r="A205" i="1"/>
  <c r="B204" i="1"/>
  <c r="J93" i="1"/>
  <c r="H93" i="1"/>
  <c r="E205" i="1" l="1"/>
  <c r="B205" i="1"/>
  <c r="A206" i="1"/>
  <c r="C205" i="1"/>
  <c r="C206" i="1" s="1"/>
  <c r="F94" i="1"/>
  <c r="D94" i="1"/>
  <c r="E206" i="1" l="1"/>
  <c r="A207" i="1"/>
  <c r="B206" i="1"/>
  <c r="G94" i="1"/>
  <c r="I94" i="1"/>
  <c r="C207" i="1" l="1"/>
  <c r="E207" i="1"/>
  <c r="A208" i="1"/>
  <c r="B207" i="1"/>
  <c r="J94" i="1"/>
  <c r="H94" i="1"/>
  <c r="C208" i="1" l="1"/>
  <c r="E208" i="1"/>
  <c r="A209" i="1"/>
  <c r="B208" i="1"/>
  <c r="F95" i="1"/>
  <c r="D95" i="1"/>
  <c r="C209" i="1" l="1"/>
  <c r="E209" i="1"/>
  <c r="A210" i="1"/>
  <c r="B209" i="1"/>
  <c r="I95" i="1"/>
  <c r="G95" i="1"/>
  <c r="C210" i="1" l="1"/>
  <c r="E210" i="1"/>
  <c r="A211" i="1"/>
  <c r="B210" i="1"/>
  <c r="J95" i="1"/>
  <c r="H95" i="1"/>
  <c r="C211" i="1" l="1"/>
  <c r="E211" i="1"/>
  <c r="B211" i="1"/>
  <c r="A212" i="1"/>
  <c r="F96" i="1"/>
  <c r="D96" i="1"/>
  <c r="E212" i="1" l="1"/>
  <c r="C212" i="1"/>
  <c r="A213" i="1"/>
  <c r="B212" i="1"/>
  <c r="G96" i="1"/>
  <c r="I96" i="1"/>
  <c r="E213" i="1" l="1"/>
  <c r="C213" i="1"/>
  <c r="A214" i="1"/>
  <c r="B213" i="1"/>
  <c r="J96" i="1"/>
  <c r="H96" i="1"/>
  <c r="C214" i="1" l="1"/>
  <c r="E214" i="1"/>
  <c r="A215" i="1"/>
  <c r="B214" i="1"/>
  <c r="F97" i="1"/>
  <c r="D97" i="1"/>
  <c r="C215" i="1" l="1"/>
  <c r="E215" i="1"/>
  <c r="A216" i="1"/>
  <c r="B215" i="1"/>
  <c r="G97" i="1"/>
  <c r="I97" i="1"/>
  <c r="C216" i="1" l="1"/>
  <c r="E216" i="1"/>
  <c r="A217" i="1"/>
  <c r="B216" i="1"/>
  <c r="J97" i="1"/>
  <c r="H97" i="1"/>
  <c r="C217" i="1" l="1"/>
  <c r="E217" i="1"/>
  <c r="B217" i="1"/>
  <c r="A218" i="1"/>
  <c r="F98" i="1"/>
  <c r="D98" i="1"/>
  <c r="G98" i="1" s="1"/>
  <c r="C218" i="1" l="1"/>
  <c r="E218" i="1"/>
  <c r="A219" i="1"/>
  <c r="B218" i="1"/>
  <c r="J98" i="1"/>
  <c r="I98" i="1"/>
  <c r="H98" i="1"/>
  <c r="F99" i="1" s="1"/>
  <c r="C219" i="1" l="1"/>
  <c r="E219" i="1"/>
  <c r="A220" i="1"/>
  <c r="B219" i="1"/>
  <c r="D99" i="1"/>
  <c r="G99" i="1" s="1"/>
  <c r="I99" i="1"/>
  <c r="E220" i="1" l="1"/>
  <c r="C220" i="1"/>
  <c r="B220" i="1"/>
  <c r="A221" i="1"/>
  <c r="J99" i="1"/>
  <c r="H99" i="1"/>
  <c r="E221" i="1" l="1"/>
  <c r="C221" i="1"/>
  <c r="B221" i="1"/>
  <c r="A222" i="1"/>
  <c r="F100" i="1"/>
  <c r="D100" i="1"/>
  <c r="C222" i="1" l="1"/>
  <c r="E222" i="1"/>
  <c r="B222" i="1"/>
  <c r="A223" i="1"/>
  <c r="I100" i="1"/>
  <c r="G100" i="1"/>
  <c r="C223" i="1" l="1"/>
  <c r="E223" i="1"/>
  <c r="A224" i="1"/>
  <c r="B223" i="1"/>
  <c r="J100" i="1"/>
  <c r="H100" i="1"/>
  <c r="C224" i="1" l="1"/>
  <c r="E224" i="1"/>
  <c r="A225" i="1"/>
  <c r="B224" i="1"/>
  <c r="F101" i="1"/>
  <c r="D101" i="1"/>
  <c r="C225" i="1" l="1"/>
  <c r="E225" i="1"/>
  <c r="A226" i="1"/>
  <c r="B225" i="1"/>
  <c r="I101" i="1"/>
  <c r="G101" i="1"/>
  <c r="C226" i="1" l="1"/>
  <c r="E226" i="1"/>
  <c r="A227" i="1"/>
  <c r="B226" i="1"/>
  <c r="J101" i="1"/>
  <c r="H101" i="1"/>
  <c r="C227" i="1" l="1"/>
  <c r="E227" i="1"/>
  <c r="A228" i="1"/>
  <c r="B227" i="1"/>
  <c r="F102" i="1"/>
  <c r="D102" i="1"/>
  <c r="E228" i="1" l="1"/>
  <c r="C228" i="1"/>
  <c r="B228" i="1"/>
  <c r="A229" i="1"/>
  <c r="I102" i="1"/>
  <c r="G102" i="1"/>
  <c r="E229" i="1" l="1"/>
  <c r="C229" i="1"/>
  <c r="A230" i="1"/>
  <c r="B229" i="1"/>
  <c r="J102" i="1"/>
  <c r="H102" i="1"/>
  <c r="C230" i="1" l="1"/>
  <c r="E230" i="1"/>
  <c r="B230" i="1"/>
  <c r="A231" i="1"/>
  <c r="F103" i="1"/>
  <c r="D103" i="1"/>
  <c r="C231" i="1" l="1"/>
  <c r="E231" i="1"/>
  <c r="A232" i="1"/>
  <c r="B231" i="1"/>
  <c r="I103" i="1"/>
  <c r="G103" i="1"/>
  <c r="C232" i="1" l="1"/>
  <c r="E232" i="1"/>
  <c r="A233" i="1"/>
  <c r="B232" i="1"/>
  <c r="J103" i="1"/>
  <c r="H103" i="1"/>
  <c r="C233" i="1" l="1"/>
  <c r="E233" i="1"/>
  <c r="B233" i="1"/>
  <c r="A234" i="1"/>
  <c r="F104" i="1"/>
  <c r="D104" i="1"/>
  <c r="C234" i="1" l="1"/>
  <c r="E234" i="1"/>
  <c r="B234" i="1"/>
  <c r="A235" i="1"/>
  <c r="I104" i="1"/>
  <c r="G104" i="1"/>
  <c r="C235" i="1" l="1"/>
  <c r="E235" i="1"/>
  <c r="A236" i="1"/>
  <c r="B235" i="1"/>
  <c r="J104" i="1"/>
  <c r="H104" i="1"/>
  <c r="E236" i="1" l="1"/>
  <c r="C236" i="1"/>
  <c r="A237" i="1"/>
  <c r="B236" i="1"/>
  <c r="F105" i="1"/>
  <c r="D105" i="1"/>
  <c r="E237" i="1" l="1"/>
  <c r="C237" i="1"/>
  <c r="B237" i="1"/>
  <c r="A238" i="1"/>
  <c r="I105" i="1"/>
  <c r="G105" i="1"/>
  <c r="C238" i="1" l="1"/>
  <c r="E238" i="1"/>
  <c r="B238" i="1"/>
  <c r="A239" i="1"/>
  <c r="J105" i="1"/>
  <c r="H105" i="1"/>
  <c r="C239" i="1" l="1"/>
  <c r="E239" i="1"/>
  <c r="A240" i="1"/>
  <c r="B239" i="1"/>
  <c r="F106" i="1"/>
  <c r="D106" i="1"/>
  <c r="C240" i="1" l="1"/>
  <c r="E240" i="1"/>
  <c r="B240" i="1"/>
  <c r="A241" i="1"/>
  <c r="I106" i="1"/>
  <c r="G106" i="1"/>
  <c r="C241" i="1" l="1"/>
  <c r="E241" i="1"/>
  <c r="A242" i="1"/>
  <c r="B241" i="1"/>
  <c r="J106" i="1"/>
  <c r="H106" i="1"/>
  <c r="C242" i="1" l="1"/>
  <c r="E242" i="1"/>
  <c r="A243" i="1"/>
  <c r="B242" i="1"/>
  <c r="F107" i="1"/>
  <c r="D107" i="1"/>
  <c r="C243" i="1" l="1"/>
  <c r="E243" i="1"/>
  <c r="A244" i="1"/>
  <c r="B243" i="1"/>
  <c r="I107" i="1"/>
  <c r="G107" i="1"/>
  <c r="E244" i="1" l="1"/>
  <c r="C244" i="1"/>
  <c r="B244" i="1"/>
  <c r="A245" i="1"/>
  <c r="J107" i="1"/>
  <c r="H107" i="1"/>
  <c r="E245" i="1" l="1"/>
  <c r="C245" i="1"/>
  <c r="A246" i="1"/>
  <c r="B245" i="1"/>
  <c r="F108" i="1"/>
  <c r="D108" i="1"/>
  <c r="C246" i="1" l="1"/>
  <c r="E246" i="1"/>
  <c r="A247" i="1"/>
  <c r="B246" i="1"/>
  <c r="I108" i="1"/>
  <c r="G108" i="1"/>
  <c r="C247" i="1" l="1"/>
  <c r="E247" i="1"/>
  <c r="A248" i="1"/>
  <c r="B247" i="1"/>
  <c r="J108" i="1"/>
  <c r="H108" i="1"/>
  <c r="C248" i="1" l="1"/>
  <c r="E248" i="1"/>
  <c r="A249" i="1"/>
  <c r="B248" i="1"/>
  <c r="F109" i="1"/>
  <c r="D109" i="1"/>
  <c r="C249" i="1" l="1"/>
  <c r="E249" i="1"/>
  <c r="A250" i="1"/>
  <c r="B249" i="1"/>
  <c r="I109" i="1"/>
  <c r="G109" i="1"/>
  <c r="C250" i="1" l="1"/>
  <c r="E250" i="1"/>
  <c r="A251" i="1"/>
  <c r="B250" i="1"/>
  <c r="J109" i="1"/>
  <c r="H109" i="1"/>
  <c r="C251" i="1" l="1"/>
  <c r="E251" i="1"/>
  <c r="B251" i="1"/>
  <c r="A252" i="1"/>
  <c r="F110" i="1"/>
  <c r="D110" i="1"/>
  <c r="E252" i="1" l="1"/>
  <c r="C252" i="1"/>
  <c r="B252" i="1"/>
  <c r="A253" i="1"/>
  <c r="I110" i="1"/>
  <c r="G110" i="1"/>
  <c r="E253" i="1" l="1"/>
  <c r="C253" i="1"/>
  <c r="A254" i="1"/>
  <c r="B253" i="1"/>
  <c r="J110" i="1"/>
  <c r="H110" i="1"/>
  <c r="C254" i="1" l="1"/>
  <c r="E254" i="1"/>
  <c r="A255" i="1"/>
  <c r="B254" i="1"/>
  <c r="D111" i="1"/>
  <c r="F111" i="1"/>
  <c r="C255" i="1" l="1"/>
  <c r="E255" i="1"/>
  <c r="A256" i="1"/>
  <c r="B255" i="1"/>
  <c r="I111" i="1"/>
  <c r="G111" i="1"/>
  <c r="C256" i="1" l="1"/>
  <c r="E256" i="1"/>
  <c r="A257" i="1"/>
  <c r="B256" i="1"/>
  <c r="J111" i="1"/>
  <c r="H111" i="1"/>
  <c r="C257" i="1" l="1"/>
  <c r="E257" i="1"/>
  <c r="A258" i="1"/>
  <c r="B257" i="1"/>
  <c r="F112" i="1"/>
  <c r="D112" i="1"/>
  <c r="C258" i="1" l="1"/>
  <c r="E258" i="1"/>
  <c r="B258" i="1"/>
  <c r="A259" i="1"/>
  <c r="I112" i="1"/>
  <c r="G112" i="1"/>
  <c r="C259" i="1" l="1"/>
  <c r="E259" i="1"/>
  <c r="A260" i="1"/>
  <c r="B259" i="1"/>
  <c r="J112" i="1"/>
  <c r="H112" i="1"/>
  <c r="E260" i="1" l="1"/>
  <c r="C260" i="1"/>
  <c r="B260" i="1"/>
  <c r="A261" i="1"/>
  <c r="F113" i="1"/>
  <c r="D113" i="1"/>
  <c r="E261" i="1" l="1"/>
  <c r="C261" i="1"/>
  <c r="A262" i="1"/>
  <c r="B261" i="1"/>
  <c r="I113" i="1"/>
  <c r="G113" i="1"/>
  <c r="C262" i="1" l="1"/>
  <c r="E262" i="1"/>
  <c r="B262" i="1"/>
  <c r="A263" i="1"/>
  <c r="J113" i="1"/>
  <c r="H113" i="1"/>
  <c r="C263" i="1" l="1"/>
  <c r="E263" i="1"/>
  <c r="B263" i="1"/>
  <c r="A264" i="1"/>
  <c r="F114" i="1"/>
  <c r="D114" i="1"/>
  <c r="C264" i="1" l="1"/>
  <c r="E264" i="1"/>
  <c r="A265" i="1"/>
  <c r="B264" i="1"/>
  <c r="I114" i="1"/>
  <c r="G114" i="1"/>
  <c r="C265" i="1" l="1"/>
  <c r="E265" i="1"/>
  <c r="A266" i="1"/>
  <c r="B265" i="1"/>
  <c r="J114" i="1"/>
  <c r="H114" i="1"/>
  <c r="C266" i="1" l="1"/>
  <c r="E266" i="1"/>
  <c r="B266" i="1"/>
  <c r="A267" i="1"/>
  <c r="F115" i="1"/>
  <c r="D115" i="1"/>
  <c r="C267" i="1" l="1"/>
  <c r="E267" i="1"/>
  <c r="B267" i="1"/>
  <c r="A268" i="1"/>
  <c r="I115" i="1"/>
  <c r="G115" i="1"/>
  <c r="E268" i="1" l="1"/>
  <c r="C268" i="1"/>
  <c r="A269" i="1"/>
  <c r="B268" i="1"/>
  <c r="J115" i="1"/>
  <c r="H115" i="1"/>
  <c r="E269" i="1" l="1"/>
  <c r="C269" i="1"/>
  <c r="A270" i="1"/>
  <c r="B269" i="1"/>
  <c r="F116" i="1"/>
  <c r="D116" i="1"/>
  <c r="C270" i="1" l="1"/>
  <c r="E270" i="1"/>
  <c r="B270" i="1"/>
  <c r="A271" i="1"/>
  <c r="I116" i="1"/>
  <c r="G116" i="1"/>
  <c r="C271" i="1" l="1"/>
  <c r="E271" i="1"/>
  <c r="B271" i="1"/>
  <c r="A272" i="1"/>
  <c r="J116" i="1"/>
  <c r="H116" i="1"/>
  <c r="C272" i="1" l="1"/>
  <c r="E272" i="1"/>
  <c r="A273" i="1"/>
  <c r="B272" i="1"/>
  <c r="F117" i="1"/>
  <c r="D117" i="1"/>
  <c r="C273" i="1" l="1"/>
  <c r="E273" i="1"/>
  <c r="B273" i="1"/>
  <c r="A274" i="1"/>
  <c r="I117" i="1"/>
  <c r="G117" i="1"/>
  <c r="C274" i="1" l="1"/>
  <c r="E274" i="1"/>
  <c r="B274" i="1"/>
  <c r="A275" i="1"/>
  <c r="J117" i="1"/>
  <c r="H117" i="1"/>
  <c r="C275" i="1" l="1"/>
  <c r="E275" i="1"/>
  <c r="A276" i="1"/>
  <c r="B275" i="1"/>
  <c r="F118" i="1"/>
  <c r="D118" i="1"/>
  <c r="E276" i="1" l="1"/>
  <c r="C276" i="1"/>
  <c r="A277" i="1"/>
  <c r="B276" i="1"/>
  <c r="I118" i="1"/>
  <c r="G118" i="1"/>
  <c r="E277" i="1" l="1"/>
  <c r="C277" i="1"/>
  <c r="B277" i="1"/>
  <c r="A278" i="1"/>
  <c r="J118" i="1"/>
  <c r="H118" i="1"/>
  <c r="C278" i="1" l="1"/>
  <c r="E278" i="1"/>
  <c r="A279" i="1"/>
  <c r="B278" i="1"/>
  <c r="F119" i="1"/>
  <c r="D119" i="1"/>
  <c r="C279" i="1" l="1"/>
  <c r="E279" i="1"/>
  <c r="A280" i="1"/>
  <c r="B279" i="1"/>
  <c r="I119" i="1"/>
  <c r="G119" i="1"/>
  <c r="C280" i="1" l="1"/>
  <c r="E280" i="1"/>
  <c r="B280" i="1"/>
  <c r="A281" i="1"/>
  <c r="J119" i="1"/>
  <c r="H119" i="1"/>
  <c r="C281" i="1" l="1"/>
  <c r="E281" i="1"/>
  <c r="A282" i="1"/>
  <c r="B281" i="1"/>
  <c r="F120" i="1"/>
  <c r="D120" i="1"/>
  <c r="C282" i="1" l="1"/>
  <c r="E282" i="1"/>
  <c r="A283" i="1"/>
  <c r="B282" i="1"/>
  <c r="I120" i="1"/>
  <c r="G120" i="1"/>
  <c r="E283" i="1" l="1"/>
  <c r="C283" i="1"/>
  <c r="A284" i="1"/>
  <c r="B283" i="1"/>
  <c r="J120" i="1"/>
  <c r="H120" i="1"/>
  <c r="E284" i="1" l="1"/>
  <c r="C284" i="1"/>
  <c r="A285" i="1"/>
  <c r="B284" i="1"/>
  <c r="F121" i="1"/>
  <c r="D121" i="1"/>
  <c r="E285" i="1" l="1"/>
  <c r="C285" i="1"/>
  <c r="A286" i="1"/>
  <c r="B285" i="1"/>
  <c r="I121" i="1"/>
  <c r="G121" i="1"/>
  <c r="C286" i="1" l="1"/>
  <c r="E286" i="1"/>
  <c r="B286" i="1"/>
  <c r="A287" i="1"/>
  <c r="J121" i="1"/>
  <c r="H121" i="1"/>
  <c r="C287" i="1" l="1"/>
  <c r="E287" i="1"/>
  <c r="A288" i="1"/>
  <c r="B287" i="1"/>
  <c r="F122" i="1"/>
  <c r="D122" i="1"/>
  <c r="C288" i="1" l="1"/>
  <c r="E288" i="1"/>
  <c r="A289" i="1"/>
  <c r="B288" i="1"/>
  <c r="G122" i="1"/>
  <c r="J122" i="1" s="1"/>
  <c r="I122" i="1"/>
  <c r="C289" i="1" l="1"/>
  <c r="E289" i="1"/>
  <c r="A290" i="1"/>
  <c r="B289" i="1"/>
  <c r="H122" i="1"/>
  <c r="D123" i="1" s="1"/>
  <c r="F123" i="1" l="1"/>
  <c r="C290" i="1"/>
  <c r="E290" i="1"/>
  <c r="A291" i="1"/>
  <c r="B290" i="1"/>
  <c r="I123" i="1"/>
  <c r="G123" i="1"/>
  <c r="E291" i="1" l="1"/>
  <c r="C291" i="1"/>
  <c r="B291" i="1"/>
  <c r="A292" i="1"/>
  <c r="J123" i="1"/>
  <c r="H123" i="1"/>
  <c r="E292" i="1" l="1"/>
  <c r="C292" i="1"/>
  <c r="A293" i="1"/>
  <c r="B292" i="1"/>
  <c r="F124" i="1"/>
  <c r="D124" i="1"/>
  <c r="E293" i="1" l="1"/>
  <c r="C293" i="1"/>
  <c r="A294" i="1"/>
  <c r="B293" i="1"/>
  <c r="I124" i="1"/>
  <c r="G124" i="1"/>
  <c r="C294" i="1" l="1"/>
  <c r="E294" i="1"/>
  <c r="B294" i="1"/>
  <c r="A295" i="1"/>
  <c r="J124" i="1"/>
  <c r="H124" i="1"/>
  <c r="C295" i="1" l="1"/>
  <c r="E295" i="1"/>
  <c r="A296" i="1"/>
  <c r="B295" i="1"/>
  <c r="F125" i="1"/>
  <c r="D125" i="1"/>
  <c r="C296" i="1" l="1"/>
  <c r="E296" i="1"/>
  <c r="A297" i="1"/>
  <c r="B296" i="1"/>
  <c r="I125" i="1"/>
  <c r="G125" i="1"/>
  <c r="C297" i="1" l="1"/>
  <c r="E297" i="1"/>
  <c r="B297" i="1"/>
  <c r="A298" i="1"/>
  <c r="J125" i="1"/>
  <c r="H125" i="1"/>
  <c r="C298" i="1" l="1"/>
  <c r="E298" i="1"/>
  <c r="A299" i="1"/>
  <c r="B298" i="1"/>
  <c r="F126" i="1"/>
  <c r="D126" i="1"/>
  <c r="E299" i="1" l="1"/>
  <c r="C299" i="1"/>
  <c r="A300" i="1"/>
  <c r="B299" i="1"/>
  <c r="I126" i="1"/>
  <c r="G126" i="1"/>
  <c r="E300" i="1" l="1"/>
  <c r="C300" i="1"/>
  <c r="B300" i="1"/>
  <c r="A301" i="1"/>
  <c r="J126" i="1"/>
  <c r="H126" i="1"/>
  <c r="E301" i="1" l="1"/>
  <c r="C301" i="1"/>
  <c r="A302" i="1"/>
  <c r="B301" i="1"/>
  <c r="F127" i="1"/>
  <c r="D127" i="1"/>
  <c r="C302" i="1" l="1"/>
  <c r="E302" i="1"/>
  <c r="A303" i="1"/>
  <c r="B302" i="1"/>
  <c r="I127" i="1"/>
  <c r="G127" i="1"/>
  <c r="C303" i="1" l="1"/>
  <c r="E303" i="1"/>
  <c r="A304" i="1"/>
  <c r="B303" i="1"/>
  <c r="J127" i="1"/>
  <c r="H127" i="1"/>
  <c r="C304" i="1" l="1"/>
  <c r="E304" i="1"/>
  <c r="A305" i="1"/>
  <c r="B304" i="1"/>
  <c r="F128" i="1"/>
  <c r="D128" i="1"/>
  <c r="C305" i="1" l="1"/>
  <c r="E305" i="1"/>
  <c r="B305" i="1"/>
  <c r="A306" i="1"/>
  <c r="I128" i="1"/>
  <c r="G128" i="1"/>
  <c r="C306" i="1" l="1"/>
  <c r="E306" i="1"/>
  <c r="B306" i="1"/>
  <c r="A307" i="1"/>
  <c r="J128" i="1"/>
  <c r="H128" i="1"/>
  <c r="C307" i="1" l="1"/>
  <c r="E307" i="1"/>
  <c r="A308" i="1"/>
  <c r="B307" i="1"/>
  <c r="F129" i="1"/>
  <c r="D129" i="1"/>
  <c r="E308" i="1" l="1"/>
  <c r="C308" i="1"/>
  <c r="A309" i="1"/>
  <c r="B308" i="1"/>
  <c r="I129" i="1"/>
  <c r="G129" i="1"/>
  <c r="E309" i="1" l="1"/>
  <c r="C309" i="1"/>
  <c r="B309" i="1"/>
  <c r="A310" i="1"/>
  <c r="J129" i="1"/>
  <c r="H129" i="1"/>
  <c r="C310" i="1" l="1"/>
  <c r="E310" i="1"/>
  <c r="A311" i="1"/>
  <c r="B310" i="1"/>
  <c r="F130" i="1"/>
  <c r="D130" i="1"/>
  <c r="C311" i="1" l="1"/>
  <c r="E311" i="1"/>
  <c r="A312" i="1"/>
  <c r="B311" i="1"/>
  <c r="I130" i="1"/>
  <c r="G130" i="1"/>
  <c r="C312" i="1" l="1"/>
  <c r="E312" i="1"/>
  <c r="B312" i="1"/>
  <c r="A313" i="1"/>
  <c r="J130" i="1"/>
  <c r="H130" i="1"/>
  <c r="C313" i="1" l="1"/>
  <c r="E313" i="1"/>
  <c r="A314" i="1"/>
  <c r="B313" i="1"/>
  <c r="F131" i="1"/>
  <c r="D131" i="1"/>
  <c r="C314" i="1" l="1"/>
  <c r="E314" i="1"/>
  <c r="A315" i="1"/>
  <c r="B314" i="1"/>
  <c r="I131" i="1"/>
  <c r="G131" i="1"/>
  <c r="E315" i="1" l="1"/>
  <c r="C315" i="1"/>
  <c r="A316" i="1"/>
  <c r="B315" i="1"/>
  <c r="J131" i="1"/>
  <c r="H131" i="1"/>
  <c r="E316" i="1" l="1"/>
  <c r="C316" i="1"/>
  <c r="A317" i="1"/>
  <c r="B316" i="1"/>
  <c r="F132" i="1"/>
  <c r="D132" i="1"/>
  <c r="E317" i="1" l="1"/>
  <c r="C317" i="1"/>
  <c r="B317" i="1"/>
  <c r="A318" i="1"/>
  <c r="I132" i="1"/>
  <c r="G132" i="1"/>
  <c r="C318" i="1" l="1"/>
  <c r="E318" i="1"/>
  <c r="B318" i="1"/>
  <c r="A319" i="1"/>
  <c r="J132" i="1"/>
  <c r="H132" i="1"/>
  <c r="C319" i="1" l="1"/>
  <c r="E319" i="1"/>
  <c r="A320" i="1"/>
  <c r="B319" i="1"/>
  <c r="F133" i="1"/>
  <c r="D133" i="1"/>
  <c r="C320" i="1" l="1"/>
  <c r="E320" i="1"/>
  <c r="B320" i="1"/>
  <c r="A321" i="1"/>
  <c r="I133" i="1"/>
  <c r="G133" i="1"/>
  <c r="C321" i="1" l="1"/>
  <c r="E321" i="1"/>
  <c r="B321" i="1"/>
  <c r="A322" i="1"/>
  <c r="J133" i="1"/>
  <c r="H133" i="1"/>
  <c r="C322" i="1" l="1"/>
  <c r="E322" i="1"/>
  <c r="A323" i="1"/>
  <c r="B322" i="1"/>
  <c r="F134" i="1"/>
  <c r="D134" i="1"/>
  <c r="E323" i="1" l="1"/>
  <c r="C323" i="1"/>
  <c r="B323" i="1"/>
  <c r="A324" i="1"/>
  <c r="G134" i="1"/>
  <c r="H134" i="1" s="1"/>
  <c r="I134" i="1"/>
  <c r="J134" i="1"/>
  <c r="E324" i="1" l="1"/>
  <c r="C324" i="1"/>
  <c r="B324" i="1"/>
  <c r="A325" i="1"/>
  <c r="F135" i="1"/>
  <c r="D135" i="1"/>
  <c r="E325" i="1" l="1"/>
  <c r="C325" i="1"/>
  <c r="B325" i="1"/>
  <c r="A326" i="1"/>
  <c r="I135" i="1"/>
  <c r="G135" i="1"/>
  <c r="C326" i="1" l="1"/>
  <c r="E326" i="1"/>
  <c r="A327" i="1"/>
  <c r="B326" i="1"/>
  <c r="J135" i="1"/>
  <c r="H135" i="1"/>
  <c r="C327" i="1" l="1"/>
  <c r="E327" i="1"/>
  <c r="B327" i="1"/>
  <c r="A328" i="1"/>
  <c r="F136" i="1"/>
  <c r="D136" i="1"/>
  <c r="C328" i="1" l="1"/>
  <c r="E328" i="1"/>
  <c r="B328" i="1"/>
  <c r="A329" i="1"/>
  <c r="I136" i="1"/>
  <c r="G136" i="1"/>
  <c r="C329" i="1" l="1"/>
  <c r="E329" i="1"/>
  <c r="A330" i="1"/>
  <c r="B329" i="1"/>
  <c r="J136" i="1"/>
  <c r="H136" i="1"/>
  <c r="C330" i="1" l="1"/>
  <c r="E330" i="1"/>
  <c r="A331" i="1"/>
  <c r="B330" i="1"/>
  <c r="F137" i="1"/>
  <c r="D137" i="1"/>
  <c r="C331" i="1" l="1"/>
  <c r="E331" i="1"/>
  <c r="B331" i="1"/>
  <c r="A332" i="1"/>
  <c r="I137" i="1"/>
  <c r="G137" i="1"/>
  <c r="E332" i="1" l="1"/>
  <c r="C332" i="1"/>
  <c r="B332" i="1"/>
  <c r="A333" i="1"/>
  <c r="J137" i="1"/>
  <c r="H137" i="1"/>
  <c r="E333" i="1" l="1"/>
  <c r="C333" i="1"/>
  <c r="A334" i="1"/>
  <c r="B333" i="1"/>
  <c r="F138" i="1"/>
  <c r="D138" i="1"/>
  <c r="C334" i="1" l="1"/>
  <c r="E334" i="1"/>
  <c r="B334" i="1"/>
  <c r="A335" i="1"/>
  <c r="I138" i="1"/>
  <c r="G138" i="1"/>
  <c r="C335" i="1" l="1"/>
  <c r="E335" i="1"/>
  <c r="A336" i="1"/>
  <c r="B335" i="1"/>
  <c r="J138" i="1"/>
  <c r="H138" i="1"/>
  <c r="C336" i="1" l="1"/>
  <c r="E336" i="1"/>
  <c r="A337" i="1"/>
  <c r="B336" i="1"/>
  <c r="F139" i="1"/>
  <c r="D139" i="1"/>
  <c r="C337" i="1" l="1"/>
  <c r="E337" i="1"/>
  <c r="A338" i="1"/>
  <c r="B337" i="1"/>
  <c r="I139" i="1"/>
  <c r="G139" i="1"/>
  <c r="C338" i="1" l="1"/>
  <c r="E338" i="1"/>
  <c r="B338" i="1"/>
  <c r="A339" i="1"/>
  <c r="J139" i="1"/>
  <c r="H139" i="1"/>
  <c r="C339" i="1" l="1"/>
  <c r="E339" i="1"/>
  <c r="A340" i="1"/>
  <c r="B339" i="1"/>
  <c r="F140" i="1"/>
  <c r="D140" i="1"/>
  <c r="E340" i="1" l="1"/>
  <c r="C340" i="1"/>
  <c r="A341" i="1"/>
  <c r="B340" i="1"/>
  <c r="I140" i="1"/>
  <c r="G140" i="1"/>
  <c r="E341" i="1" l="1"/>
  <c r="C341" i="1"/>
  <c r="B341" i="1"/>
  <c r="A342" i="1"/>
  <c r="J140" i="1"/>
  <c r="H140" i="1"/>
  <c r="C342" i="1" l="1"/>
  <c r="E342" i="1"/>
  <c r="A343" i="1"/>
  <c r="B342" i="1"/>
  <c r="F141" i="1"/>
  <c r="D141" i="1"/>
  <c r="C343" i="1" l="1"/>
  <c r="E343" i="1"/>
  <c r="A344" i="1"/>
  <c r="B343" i="1"/>
  <c r="I141" i="1"/>
  <c r="G141" i="1"/>
  <c r="C344" i="1" l="1"/>
  <c r="E344" i="1"/>
  <c r="B344" i="1"/>
  <c r="A345" i="1"/>
  <c r="J141" i="1"/>
  <c r="H141" i="1"/>
  <c r="C345" i="1" l="1"/>
  <c r="E345" i="1"/>
  <c r="A346" i="1"/>
  <c r="B345" i="1"/>
  <c r="F142" i="1"/>
  <c r="D142" i="1"/>
  <c r="C346" i="1" l="1"/>
  <c r="E346" i="1"/>
  <c r="A347" i="1"/>
  <c r="B346" i="1"/>
  <c r="I142" i="1"/>
  <c r="G142" i="1"/>
  <c r="E347" i="1" l="1"/>
  <c r="C347" i="1"/>
  <c r="B347" i="1"/>
  <c r="A348" i="1"/>
  <c r="J142" i="1"/>
  <c r="H142" i="1"/>
  <c r="E348" i="1" l="1"/>
  <c r="C348" i="1"/>
  <c r="A349" i="1"/>
  <c r="B348" i="1"/>
  <c r="F143" i="1"/>
  <c r="D143" i="1"/>
  <c r="E349" i="1" l="1"/>
  <c r="C349" i="1"/>
  <c r="A350" i="1"/>
  <c r="B349" i="1"/>
  <c r="I143" i="1"/>
  <c r="G143" i="1"/>
  <c r="C350" i="1" l="1"/>
  <c r="E350" i="1"/>
  <c r="B350" i="1"/>
  <c r="A351" i="1"/>
  <c r="J143" i="1"/>
  <c r="H143" i="1"/>
  <c r="C351" i="1" l="1"/>
  <c r="E351" i="1"/>
  <c r="A352" i="1"/>
  <c r="B351" i="1"/>
  <c r="F144" i="1"/>
  <c r="D144" i="1"/>
  <c r="C352" i="1" l="1"/>
  <c r="E352" i="1"/>
  <c r="A353" i="1"/>
  <c r="B352" i="1"/>
  <c r="I144" i="1"/>
  <c r="G144" i="1"/>
  <c r="C353" i="1" l="1"/>
  <c r="E353" i="1"/>
  <c r="B353" i="1"/>
  <c r="A354" i="1"/>
  <c r="J144" i="1"/>
  <c r="H144" i="1"/>
  <c r="C354" i="1" l="1"/>
  <c r="E354" i="1"/>
  <c r="A355" i="1"/>
  <c r="B354" i="1"/>
  <c r="F145" i="1"/>
  <c r="D145" i="1"/>
  <c r="E355" i="1" l="1"/>
  <c r="C355" i="1"/>
  <c r="A356" i="1"/>
  <c r="B355" i="1"/>
  <c r="I145" i="1"/>
  <c r="G145" i="1"/>
  <c r="E356" i="1" l="1"/>
  <c r="C356" i="1"/>
  <c r="B356" i="1"/>
  <c r="A357" i="1"/>
  <c r="J145" i="1"/>
  <c r="H145" i="1"/>
  <c r="E357" i="1" l="1"/>
  <c r="C357" i="1"/>
  <c r="A358" i="1"/>
  <c r="B357" i="1"/>
  <c r="F146" i="1"/>
  <c r="D146" i="1"/>
  <c r="G146" i="1" s="1"/>
  <c r="C358" i="1" l="1"/>
  <c r="E358" i="1"/>
  <c r="A359" i="1"/>
  <c r="B358" i="1"/>
  <c r="J146" i="1"/>
  <c r="I146" i="1"/>
  <c r="H146" i="1"/>
  <c r="C359" i="1" l="1"/>
  <c r="E359" i="1"/>
  <c r="A360" i="1"/>
  <c r="B359" i="1"/>
  <c r="F147" i="1"/>
  <c r="D147" i="1"/>
  <c r="C360" i="1" l="1"/>
  <c r="E360" i="1"/>
  <c r="B360" i="1"/>
  <c r="A361" i="1"/>
  <c r="I147" i="1"/>
  <c r="G147" i="1"/>
  <c r="C361" i="1" l="1"/>
  <c r="E361" i="1"/>
  <c r="B361" i="1"/>
  <c r="A362" i="1"/>
  <c r="J147" i="1"/>
  <c r="H147" i="1"/>
  <c r="C362" i="1" l="1"/>
  <c r="E362" i="1"/>
  <c r="A363" i="1"/>
  <c r="B362" i="1"/>
  <c r="F148" i="1"/>
  <c r="D148" i="1"/>
  <c r="C363" i="1" l="1"/>
  <c r="E363" i="1"/>
  <c r="A364" i="1"/>
  <c r="B363" i="1"/>
  <c r="I148" i="1"/>
  <c r="G148" i="1"/>
  <c r="E364" i="1" l="1"/>
  <c r="C364" i="1"/>
  <c r="A365" i="1"/>
  <c r="B364" i="1"/>
  <c r="J148" i="1"/>
  <c r="H148" i="1"/>
  <c r="E365" i="1" l="1"/>
  <c r="C365" i="1"/>
  <c r="B365" i="1"/>
  <c r="A366" i="1"/>
  <c r="F149" i="1"/>
  <c r="D149" i="1"/>
  <c r="C366" i="1" l="1"/>
  <c r="E366" i="1"/>
  <c r="B366" i="1"/>
  <c r="A367" i="1"/>
  <c r="I149" i="1"/>
  <c r="G149" i="1"/>
  <c r="C367" i="1" l="1"/>
  <c r="E367" i="1"/>
  <c r="B367" i="1"/>
  <c r="A368" i="1"/>
  <c r="J149" i="1"/>
  <c r="H149" i="1"/>
  <c r="C368" i="1" l="1"/>
  <c r="E368" i="1"/>
  <c r="A369" i="1"/>
  <c r="B368" i="1"/>
  <c r="F150" i="1"/>
  <c r="D150" i="1"/>
  <c r="C369" i="1" l="1"/>
  <c r="E369" i="1"/>
  <c r="A370" i="1"/>
  <c r="B369" i="1"/>
  <c r="I150" i="1"/>
  <c r="G150" i="1"/>
  <c r="C370" i="1" l="1"/>
  <c r="E370" i="1"/>
  <c r="B370" i="1"/>
  <c r="A371" i="1"/>
  <c r="J150" i="1"/>
  <c r="H150" i="1"/>
  <c r="E371" i="1" l="1"/>
  <c r="C371" i="1"/>
  <c r="A372" i="1"/>
  <c r="B371" i="1"/>
  <c r="F151" i="1"/>
  <c r="D151" i="1"/>
  <c r="E372" i="1" l="1"/>
  <c r="C372" i="1"/>
  <c r="B372" i="1"/>
  <c r="A373" i="1"/>
  <c r="I151" i="1"/>
  <c r="G151" i="1"/>
  <c r="E373" i="1" l="1"/>
  <c r="C373" i="1"/>
  <c r="B373" i="1"/>
  <c r="A374" i="1"/>
  <c r="J151" i="1"/>
  <c r="H151" i="1"/>
  <c r="C374" i="1" l="1"/>
  <c r="E374" i="1"/>
  <c r="A375" i="1"/>
  <c r="B374" i="1"/>
  <c r="F152" i="1"/>
  <c r="D152" i="1"/>
  <c r="C375" i="1" l="1"/>
  <c r="E375" i="1"/>
  <c r="B375" i="1"/>
  <c r="A376" i="1"/>
  <c r="I152" i="1"/>
  <c r="G152" i="1"/>
  <c r="C376" i="1" l="1"/>
  <c r="E376" i="1"/>
  <c r="B376" i="1"/>
  <c r="A377" i="1"/>
  <c r="J152" i="1"/>
  <c r="H152" i="1"/>
  <c r="C377" i="1" l="1"/>
  <c r="E377" i="1"/>
  <c r="A378" i="1"/>
  <c r="B377" i="1"/>
  <c r="F153" i="1"/>
  <c r="D153" i="1"/>
  <c r="C378" i="1" l="1"/>
  <c r="E378" i="1"/>
  <c r="A379" i="1"/>
  <c r="B378" i="1"/>
  <c r="I153" i="1"/>
  <c r="G153" i="1"/>
  <c r="E379" i="1" l="1"/>
  <c r="C379" i="1"/>
  <c r="A380" i="1"/>
  <c r="B379" i="1"/>
  <c r="J153" i="1"/>
  <c r="H153" i="1"/>
  <c r="E380" i="1" l="1"/>
  <c r="C380" i="1"/>
  <c r="A381" i="1"/>
  <c r="B380" i="1"/>
  <c r="F154" i="1"/>
  <c r="D154" i="1"/>
  <c r="E381" i="1" l="1"/>
  <c r="C381" i="1"/>
  <c r="B381" i="1"/>
  <c r="A382" i="1"/>
  <c r="I154" i="1"/>
  <c r="G154" i="1"/>
  <c r="C382" i="1" l="1"/>
  <c r="E382" i="1"/>
  <c r="A383" i="1"/>
  <c r="B382" i="1"/>
  <c r="J154" i="1"/>
  <c r="H154" i="1"/>
  <c r="C383" i="1" l="1"/>
  <c r="E383" i="1"/>
  <c r="A384" i="1"/>
  <c r="B383" i="1"/>
  <c r="F155" i="1"/>
  <c r="D155" i="1"/>
  <c r="E384" i="1" l="1"/>
  <c r="C384" i="1"/>
  <c r="A385" i="1"/>
  <c r="B384" i="1"/>
  <c r="I155" i="1"/>
  <c r="G155" i="1"/>
  <c r="E385" i="1" l="1"/>
  <c r="C385" i="1"/>
  <c r="B385" i="1"/>
  <c r="A386" i="1"/>
  <c r="J155" i="1"/>
  <c r="H155" i="1"/>
  <c r="C386" i="1" l="1"/>
  <c r="E386" i="1"/>
  <c r="A387" i="1"/>
  <c r="B386" i="1"/>
  <c r="F156" i="1"/>
  <c r="D156" i="1"/>
  <c r="C387" i="1" l="1"/>
  <c r="E387" i="1"/>
  <c r="B387" i="1"/>
  <c r="A388" i="1"/>
  <c r="I156" i="1"/>
  <c r="G156" i="1"/>
  <c r="E388" i="1" l="1"/>
  <c r="C388" i="1"/>
  <c r="B388" i="1"/>
  <c r="A389" i="1"/>
  <c r="J156" i="1"/>
  <c r="H156" i="1"/>
  <c r="E389" i="1" l="1"/>
  <c r="C389" i="1"/>
  <c r="B389" i="1"/>
  <c r="A390" i="1"/>
  <c r="F157" i="1"/>
  <c r="D157" i="1"/>
  <c r="C390" i="1" l="1"/>
  <c r="E390" i="1"/>
  <c r="A391" i="1"/>
  <c r="B390" i="1"/>
  <c r="I157" i="1"/>
  <c r="G157" i="1"/>
  <c r="C391" i="1" l="1"/>
  <c r="E391" i="1"/>
  <c r="B391" i="1"/>
  <c r="A392" i="1"/>
  <c r="J157" i="1"/>
  <c r="H157" i="1"/>
  <c r="E392" i="1" l="1"/>
  <c r="C392" i="1"/>
  <c r="A393" i="1"/>
  <c r="B392" i="1"/>
  <c r="F158" i="1"/>
  <c r="D158" i="1"/>
  <c r="E393" i="1" l="1"/>
  <c r="C393" i="1"/>
  <c r="A394" i="1"/>
  <c r="B393" i="1"/>
  <c r="I158" i="1"/>
  <c r="G158" i="1"/>
  <c r="H158" i="1" s="1"/>
  <c r="E394" i="1" l="1"/>
  <c r="C394" i="1"/>
  <c r="A395" i="1"/>
  <c r="B394" i="1"/>
  <c r="J158" i="1"/>
  <c r="F159" i="1"/>
  <c r="D159" i="1"/>
  <c r="C395" i="1" l="1"/>
  <c r="E395" i="1"/>
  <c r="A396" i="1"/>
  <c r="B395" i="1"/>
  <c r="I159" i="1"/>
  <c r="G159" i="1"/>
  <c r="E396" i="1" l="1"/>
  <c r="C396" i="1"/>
  <c r="A397" i="1"/>
  <c r="B396" i="1"/>
  <c r="J159" i="1"/>
  <c r="H159" i="1"/>
  <c r="E397" i="1" l="1"/>
  <c r="C397" i="1"/>
  <c r="A398" i="1"/>
  <c r="B397" i="1"/>
  <c r="F160" i="1"/>
  <c r="D160" i="1"/>
  <c r="C398" i="1" l="1"/>
  <c r="E398" i="1"/>
  <c r="B398" i="1"/>
  <c r="A399" i="1"/>
  <c r="I160" i="1"/>
  <c r="G160" i="1"/>
  <c r="C399" i="1" l="1"/>
  <c r="E399" i="1"/>
  <c r="B399" i="1"/>
  <c r="A400" i="1"/>
  <c r="J160" i="1"/>
  <c r="H160" i="1"/>
  <c r="E400" i="1" l="1"/>
  <c r="C400" i="1"/>
  <c r="A401" i="1"/>
  <c r="B400" i="1"/>
  <c r="F161" i="1"/>
  <c r="D161" i="1"/>
  <c r="E401" i="1" l="1"/>
  <c r="C401" i="1"/>
  <c r="A402" i="1"/>
  <c r="B401" i="1"/>
  <c r="I161" i="1"/>
  <c r="G161" i="1"/>
  <c r="E402" i="1" l="1"/>
  <c r="C402" i="1"/>
  <c r="A403" i="1"/>
  <c r="B402" i="1"/>
  <c r="J161" i="1"/>
  <c r="H161" i="1"/>
  <c r="C403" i="1" l="1"/>
  <c r="E403" i="1"/>
  <c r="B403" i="1"/>
  <c r="A404" i="1"/>
  <c r="F162" i="1"/>
  <c r="D162" i="1"/>
  <c r="E404" i="1" l="1"/>
  <c r="C404" i="1"/>
  <c r="A405" i="1"/>
  <c r="B404" i="1"/>
  <c r="I162" i="1"/>
  <c r="G162" i="1"/>
  <c r="E405" i="1" l="1"/>
  <c r="C405" i="1"/>
  <c r="A406" i="1"/>
  <c r="B405" i="1"/>
  <c r="J162" i="1"/>
  <c r="H162" i="1"/>
  <c r="E406" i="1" l="1"/>
  <c r="C406" i="1"/>
  <c r="A407" i="1"/>
  <c r="B406" i="1"/>
  <c r="F163" i="1"/>
  <c r="D163" i="1"/>
  <c r="E407" i="1" l="1"/>
  <c r="C407" i="1"/>
  <c r="B407" i="1"/>
  <c r="A408" i="1"/>
  <c r="I163" i="1"/>
  <c r="G163" i="1"/>
  <c r="E408" i="1" l="1"/>
  <c r="C408" i="1"/>
  <c r="B408" i="1"/>
  <c r="A409" i="1"/>
  <c r="J163" i="1"/>
  <c r="H163" i="1"/>
  <c r="E409" i="1" l="1"/>
  <c r="C409" i="1"/>
  <c r="B409" i="1"/>
  <c r="A410" i="1"/>
  <c r="F164" i="1"/>
  <c r="D164" i="1"/>
  <c r="E410" i="1" l="1"/>
  <c r="C410" i="1"/>
  <c r="B410" i="1"/>
  <c r="A411" i="1"/>
  <c r="I164" i="1"/>
  <c r="G164" i="1"/>
  <c r="C411" i="1" l="1"/>
  <c r="E411" i="1"/>
  <c r="B411" i="1"/>
  <c r="A412" i="1"/>
  <c r="J164" i="1"/>
  <c r="H164" i="1"/>
  <c r="E412" i="1" l="1"/>
  <c r="C412" i="1"/>
  <c r="B412" i="1"/>
  <c r="A413" i="1"/>
  <c r="F165" i="1"/>
  <c r="D165" i="1"/>
  <c r="E413" i="1" l="1"/>
  <c r="C413" i="1"/>
  <c r="A414" i="1"/>
  <c r="B413" i="1"/>
  <c r="I165" i="1"/>
  <c r="G165" i="1"/>
  <c r="E414" i="1" l="1"/>
  <c r="C414" i="1"/>
  <c r="A415" i="1"/>
  <c r="B414" i="1"/>
  <c r="J165" i="1"/>
  <c r="H165" i="1"/>
  <c r="E415" i="1" l="1"/>
  <c r="C415" i="1"/>
  <c r="A416" i="1"/>
  <c r="B415" i="1"/>
  <c r="F166" i="1"/>
  <c r="D166" i="1"/>
  <c r="E416" i="1" l="1"/>
  <c r="C416" i="1"/>
  <c r="A417" i="1"/>
  <c r="B416" i="1"/>
  <c r="I166" i="1"/>
  <c r="G166" i="1"/>
  <c r="E417" i="1" l="1"/>
  <c r="C417" i="1"/>
  <c r="B417" i="1"/>
  <c r="A418" i="1"/>
  <c r="J166" i="1"/>
  <c r="H166" i="1"/>
  <c r="E418" i="1" l="1"/>
  <c r="C418" i="1"/>
  <c r="A419" i="1"/>
  <c r="B418" i="1"/>
  <c r="F167" i="1"/>
  <c r="D167" i="1"/>
  <c r="E419" i="1" l="1"/>
  <c r="C419" i="1"/>
  <c r="A420" i="1"/>
  <c r="B419" i="1"/>
  <c r="I167" i="1"/>
  <c r="G167" i="1"/>
  <c r="E420" i="1" l="1"/>
  <c r="C420" i="1"/>
  <c r="B420" i="1"/>
  <c r="A421" i="1"/>
  <c r="J167" i="1"/>
  <c r="H167" i="1"/>
  <c r="E421" i="1" l="1"/>
  <c r="C421" i="1"/>
  <c r="A422" i="1"/>
  <c r="B421" i="1"/>
  <c r="F168" i="1"/>
  <c r="D168" i="1"/>
  <c r="E422" i="1" l="1"/>
  <c r="C422" i="1"/>
  <c r="A423" i="1"/>
  <c r="B422" i="1"/>
  <c r="I168" i="1"/>
  <c r="G168" i="1"/>
  <c r="E423" i="1" l="1"/>
  <c r="C423" i="1"/>
  <c r="B423" i="1"/>
  <c r="A424" i="1"/>
  <c r="J168" i="1"/>
  <c r="H168" i="1"/>
  <c r="E424" i="1" l="1"/>
  <c r="C424" i="1"/>
  <c r="A425" i="1"/>
  <c r="B424" i="1"/>
  <c r="F169" i="1"/>
  <c r="D169" i="1"/>
  <c r="E425" i="1" l="1"/>
  <c r="C425" i="1"/>
  <c r="A426" i="1"/>
  <c r="B425" i="1"/>
  <c r="I169" i="1"/>
  <c r="G169" i="1"/>
  <c r="E426" i="1" l="1"/>
  <c r="C426" i="1"/>
  <c r="B426" i="1"/>
  <c r="A427" i="1"/>
  <c r="J169" i="1"/>
  <c r="H169" i="1"/>
  <c r="C427" i="1" l="1"/>
  <c r="E427" i="1"/>
  <c r="A428" i="1"/>
  <c r="B427" i="1"/>
  <c r="F170" i="1"/>
  <c r="D170" i="1"/>
  <c r="G170" i="1" s="1"/>
  <c r="E428" i="1" l="1"/>
  <c r="C428" i="1"/>
  <c r="A429" i="1"/>
  <c r="B428" i="1"/>
  <c r="I170" i="1"/>
  <c r="J170" i="1"/>
  <c r="H170" i="1"/>
  <c r="E429" i="1" l="1"/>
  <c r="C429" i="1"/>
  <c r="B429" i="1"/>
  <c r="A430" i="1"/>
  <c r="F171" i="1"/>
  <c r="D171" i="1"/>
  <c r="E430" i="1" l="1"/>
  <c r="C430" i="1"/>
  <c r="B430" i="1"/>
  <c r="A431" i="1"/>
  <c r="I171" i="1"/>
  <c r="G171" i="1"/>
  <c r="E431" i="1" l="1"/>
  <c r="C431" i="1"/>
  <c r="A432" i="1"/>
  <c r="B431" i="1"/>
  <c r="J171" i="1"/>
  <c r="H171" i="1"/>
  <c r="E432" i="1" l="1"/>
  <c r="C432" i="1"/>
  <c r="A433" i="1"/>
  <c r="B432" i="1"/>
  <c r="F172" i="1"/>
  <c r="D172" i="1"/>
  <c r="E433" i="1" l="1"/>
  <c r="C433" i="1"/>
  <c r="B433" i="1"/>
  <c r="A434" i="1"/>
  <c r="I172" i="1"/>
  <c r="G172" i="1"/>
  <c r="E434" i="1" l="1"/>
  <c r="C434" i="1"/>
  <c r="B434" i="1"/>
  <c r="A435" i="1"/>
  <c r="J172" i="1"/>
  <c r="H172" i="1"/>
  <c r="C435" i="1" l="1"/>
  <c r="E435" i="1"/>
  <c r="B435" i="1"/>
  <c r="A436" i="1"/>
  <c r="F173" i="1"/>
  <c r="D173" i="1"/>
  <c r="E436" i="1" l="1"/>
  <c r="C436" i="1"/>
  <c r="B436" i="1"/>
  <c r="A437" i="1"/>
  <c r="I173" i="1"/>
  <c r="G173" i="1"/>
  <c r="E437" i="1" l="1"/>
  <c r="C437" i="1"/>
  <c r="A438" i="1"/>
  <c r="B437" i="1"/>
  <c r="J173" i="1"/>
  <c r="H173" i="1"/>
  <c r="E438" i="1" l="1"/>
  <c r="C438" i="1"/>
  <c r="A439" i="1"/>
  <c r="B438" i="1"/>
  <c r="F174" i="1"/>
  <c r="D174" i="1"/>
  <c r="E439" i="1" l="1"/>
  <c r="C439" i="1"/>
  <c r="B439" i="1"/>
  <c r="A440" i="1"/>
  <c r="I174" i="1"/>
  <c r="G174" i="1"/>
  <c r="E440" i="1" l="1"/>
  <c r="C440" i="1"/>
  <c r="A441" i="1"/>
  <c r="B440" i="1"/>
  <c r="J174" i="1"/>
  <c r="H174" i="1"/>
  <c r="E441" i="1" l="1"/>
  <c r="C441" i="1"/>
  <c r="A442" i="1"/>
  <c r="B441" i="1"/>
  <c r="F175" i="1"/>
  <c r="D175" i="1"/>
  <c r="E442" i="1" l="1"/>
  <c r="C442" i="1"/>
  <c r="A443" i="1"/>
  <c r="B442" i="1"/>
  <c r="I175" i="1"/>
  <c r="G175" i="1"/>
  <c r="E443" i="1" l="1"/>
  <c r="C443" i="1"/>
  <c r="A444" i="1"/>
  <c r="B443" i="1"/>
  <c r="J175" i="1"/>
  <c r="H175" i="1"/>
  <c r="E444" i="1" l="1"/>
  <c r="C444" i="1"/>
  <c r="A445" i="1"/>
  <c r="B444" i="1"/>
  <c r="F176" i="1"/>
  <c r="D176" i="1"/>
  <c r="E445" i="1" l="1"/>
  <c r="C445" i="1"/>
  <c r="A446" i="1"/>
  <c r="B445" i="1"/>
  <c r="I176" i="1"/>
  <c r="G176" i="1"/>
  <c r="E446" i="1" l="1"/>
  <c r="C446" i="1"/>
  <c r="B446" i="1"/>
  <c r="A447" i="1"/>
  <c r="J176" i="1"/>
  <c r="H176" i="1"/>
  <c r="E447" i="1" l="1"/>
  <c r="C447" i="1"/>
  <c r="B447" i="1"/>
  <c r="A448" i="1"/>
  <c r="F177" i="1"/>
  <c r="D177" i="1"/>
  <c r="E448" i="1" l="1"/>
  <c r="C448" i="1"/>
  <c r="B448" i="1"/>
  <c r="A449" i="1"/>
  <c r="I177" i="1"/>
  <c r="G177" i="1"/>
  <c r="E449" i="1" l="1"/>
  <c r="C449" i="1"/>
  <c r="B449" i="1"/>
  <c r="A450" i="1"/>
  <c r="J177" i="1"/>
  <c r="H177" i="1"/>
  <c r="E450" i="1" l="1"/>
  <c r="C450" i="1"/>
  <c r="A451" i="1"/>
  <c r="B450" i="1"/>
  <c r="F178" i="1"/>
  <c r="D178" i="1"/>
  <c r="E451" i="1" l="1"/>
  <c r="C451" i="1"/>
  <c r="A452" i="1"/>
  <c r="B451" i="1"/>
  <c r="I178" i="1"/>
  <c r="G178" i="1"/>
  <c r="E452" i="1" l="1"/>
  <c r="C452" i="1"/>
  <c r="A453" i="1"/>
  <c r="B452" i="1"/>
  <c r="J178" i="1"/>
  <c r="H178" i="1"/>
  <c r="E453" i="1" l="1"/>
  <c r="C453" i="1"/>
  <c r="B453" i="1"/>
  <c r="A454" i="1"/>
  <c r="F179" i="1"/>
  <c r="D179" i="1"/>
  <c r="E454" i="1" l="1"/>
  <c r="C454" i="1"/>
  <c r="B454" i="1"/>
  <c r="A455" i="1"/>
  <c r="I179" i="1"/>
  <c r="G179" i="1"/>
  <c r="E455" i="1" l="1"/>
  <c r="C455" i="1"/>
  <c r="A456" i="1"/>
  <c r="B455" i="1"/>
  <c r="J179" i="1"/>
  <c r="H179" i="1"/>
  <c r="E456" i="1" l="1"/>
  <c r="C456" i="1"/>
  <c r="A457" i="1"/>
  <c r="B456" i="1"/>
  <c r="F180" i="1"/>
  <c r="D180" i="1"/>
  <c r="E457" i="1" l="1"/>
  <c r="C457" i="1"/>
  <c r="B457" i="1"/>
  <c r="A458" i="1"/>
  <c r="I180" i="1"/>
  <c r="G180" i="1"/>
  <c r="E458" i="1" l="1"/>
  <c r="C458" i="1"/>
  <c r="B458" i="1"/>
  <c r="A459" i="1"/>
  <c r="J180" i="1"/>
  <c r="H180" i="1"/>
  <c r="C459" i="1" l="1"/>
  <c r="E459" i="1"/>
  <c r="A460" i="1"/>
  <c r="B459" i="1"/>
  <c r="F181" i="1"/>
  <c r="D181" i="1"/>
  <c r="E460" i="1" l="1"/>
  <c r="C460" i="1"/>
  <c r="B460" i="1"/>
  <c r="A461" i="1"/>
  <c r="I181" i="1"/>
  <c r="G181" i="1"/>
  <c r="E461" i="1" l="1"/>
  <c r="C461" i="1"/>
  <c r="B461" i="1"/>
  <c r="A462" i="1"/>
  <c r="J181" i="1"/>
  <c r="H181" i="1"/>
  <c r="E462" i="1" l="1"/>
  <c r="C462" i="1"/>
  <c r="A463" i="1"/>
  <c r="B462" i="1"/>
  <c r="F182" i="1"/>
  <c r="D182" i="1"/>
  <c r="G182" i="1" s="1"/>
  <c r="E463" i="1" l="1"/>
  <c r="C463" i="1"/>
  <c r="A464" i="1"/>
  <c r="B463" i="1"/>
  <c r="J182" i="1"/>
  <c r="I182" i="1"/>
  <c r="H182" i="1"/>
  <c r="E464" i="1" l="1"/>
  <c r="C464" i="1"/>
  <c r="B464" i="1"/>
  <c r="A465" i="1"/>
  <c r="F183" i="1"/>
  <c r="D183" i="1"/>
  <c r="E465" i="1" l="1"/>
  <c r="C465" i="1"/>
  <c r="B465" i="1"/>
  <c r="A466" i="1"/>
  <c r="I183" i="1"/>
  <c r="G183" i="1"/>
  <c r="E466" i="1" l="1"/>
  <c r="C466" i="1"/>
  <c r="B466" i="1"/>
  <c r="A467" i="1"/>
  <c r="J183" i="1"/>
  <c r="H183" i="1"/>
  <c r="C467" i="1" l="1"/>
  <c r="E467" i="1"/>
  <c r="A468" i="1"/>
  <c r="B467" i="1"/>
  <c r="F184" i="1"/>
  <c r="D184" i="1"/>
  <c r="E468" i="1" l="1"/>
  <c r="C468" i="1"/>
  <c r="A469" i="1"/>
  <c r="B468" i="1"/>
  <c r="I184" i="1"/>
  <c r="G184" i="1"/>
  <c r="E469" i="1" l="1"/>
  <c r="C469" i="1"/>
  <c r="B469" i="1"/>
  <c r="A470" i="1"/>
  <c r="J184" i="1"/>
  <c r="H184" i="1"/>
  <c r="E470" i="1" l="1"/>
  <c r="C470" i="1"/>
  <c r="A471" i="1"/>
  <c r="B470" i="1"/>
  <c r="F185" i="1"/>
  <c r="D185" i="1"/>
  <c r="E471" i="1" l="1"/>
  <c r="C471" i="1"/>
  <c r="A472" i="1"/>
  <c r="B471" i="1"/>
  <c r="I185" i="1"/>
  <c r="G185" i="1"/>
  <c r="E472" i="1" l="1"/>
  <c r="C472" i="1"/>
  <c r="B472" i="1"/>
  <c r="A473" i="1"/>
  <c r="J185" i="1"/>
  <c r="H185" i="1"/>
  <c r="E473" i="1" l="1"/>
  <c r="C473" i="1"/>
  <c r="A474" i="1"/>
  <c r="B473" i="1"/>
  <c r="F186" i="1"/>
  <c r="D186" i="1"/>
  <c r="E474" i="1" l="1"/>
  <c r="C474" i="1"/>
  <c r="A475" i="1"/>
  <c r="B474" i="1"/>
  <c r="I186" i="1"/>
  <c r="G186" i="1"/>
  <c r="C475" i="1" l="1"/>
  <c r="E475" i="1"/>
  <c r="A476" i="1"/>
  <c r="B475" i="1"/>
  <c r="J186" i="1"/>
  <c r="H186" i="1"/>
  <c r="E476" i="1" l="1"/>
  <c r="C476" i="1"/>
  <c r="A477" i="1"/>
  <c r="B476" i="1"/>
  <c r="F187" i="1"/>
  <c r="D187" i="1"/>
  <c r="E477" i="1" l="1"/>
  <c r="C477" i="1"/>
  <c r="B477" i="1"/>
  <c r="A478" i="1"/>
  <c r="I187" i="1"/>
  <c r="G187" i="1"/>
  <c r="E478" i="1" l="1"/>
  <c r="C478" i="1"/>
  <c r="B478" i="1"/>
  <c r="A479" i="1"/>
  <c r="J187" i="1"/>
  <c r="H187" i="1"/>
  <c r="E479" i="1" l="1"/>
  <c r="C479" i="1"/>
  <c r="A480" i="1"/>
  <c r="B479" i="1"/>
  <c r="F188" i="1"/>
  <c r="D188" i="1"/>
  <c r="E480" i="1" l="1"/>
  <c r="C480" i="1"/>
  <c r="B480" i="1"/>
  <c r="A481" i="1"/>
  <c r="I188" i="1"/>
  <c r="G188" i="1"/>
  <c r="E481" i="1" l="1"/>
  <c r="C481" i="1"/>
  <c r="B481" i="1"/>
  <c r="A482" i="1"/>
  <c r="J188" i="1"/>
  <c r="H188" i="1"/>
  <c r="E482" i="1" l="1"/>
  <c r="C482" i="1"/>
  <c r="B482" i="1"/>
  <c r="A483" i="1"/>
  <c r="F189" i="1"/>
  <c r="D189" i="1"/>
  <c r="E483" i="1" l="1"/>
  <c r="C483" i="1"/>
  <c r="A484" i="1"/>
  <c r="B483" i="1"/>
  <c r="I189" i="1"/>
  <c r="G189" i="1"/>
  <c r="E484" i="1" l="1"/>
  <c r="C484" i="1"/>
  <c r="B484" i="1"/>
  <c r="A485" i="1"/>
  <c r="J189" i="1"/>
  <c r="H189" i="1"/>
  <c r="E485" i="1" l="1"/>
  <c r="C485" i="1"/>
  <c r="A486" i="1"/>
  <c r="B485" i="1"/>
  <c r="F190" i="1"/>
  <c r="D190" i="1"/>
  <c r="E486" i="1" l="1"/>
  <c r="C486" i="1"/>
  <c r="A487" i="1"/>
  <c r="B486" i="1"/>
  <c r="I190" i="1"/>
  <c r="G190" i="1"/>
  <c r="E487" i="1" l="1"/>
  <c r="C487" i="1"/>
  <c r="B487" i="1"/>
  <c r="A488" i="1"/>
  <c r="J190" i="1"/>
  <c r="H190" i="1"/>
  <c r="E488" i="1" l="1"/>
  <c r="C488" i="1"/>
  <c r="A489" i="1"/>
  <c r="B488" i="1"/>
  <c r="F191" i="1"/>
  <c r="D191" i="1"/>
  <c r="E489" i="1" l="1"/>
  <c r="C489" i="1"/>
  <c r="A490" i="1"/>
  <c r="B489" i="1"/>
  <c r="I191" i="1"/>
  <c r="G191" i="1"/>
  <c r="E490" i="1" l="1"/>
  <c r="C490" i="1"/>
  <c r="A491" i="1"/>
  <c r="B490" i="1"/>
  <c r="J191" i="1"/>
  <c r="H191" i="1"/>
  <c r="E491" i="1" l="1"/>
  <c r="C491" i="1"/>
  <c r="A492" i="1"/>
  <c r="B491" i="1"/>
  <c r="F192" i="1"/>
  <c r="D192" i="1"/>
  <c r="E492" i="1" l="1"/>
  <c r="C492" i="1"/>
  <c r="A493" i="1"/>
  <c r="B492" i="1"/>
  <c r="I192" i="1"/>
  <c r="G192" i="1"/>
  <c r="E493" i="1" l="1"/>
  <c r="C493" i="1"/>
  <c r="B493" i="1"/>
  <c r="A494" i="1"/>
  <c r="J192" i="1"/>
  <c r="H192" i="1"/>
  <c r="E494" i="1" l="1"/>
  <c r="C494" i="1"/>
  <c r="A495" i="1"/>
  <c r="B494" i="1"/>
  <c r="F193" i="1"/>
  <c r="D193" i="1"/>
  <c r="E495" i="1" l="1"/>
  <c r="C495" i="1"/>
  <c r="A496" i="1"/>
  <c r="B495" i="1"/>
  <c r="I193" i="1"/>
  <c r="G193" i="1"/>
  <c r="E496" i="1" l="1"/>
  <c r="C496" i="1"/>
  <c r="B496" i="1"/>
  <c r="A497" i="1"/>
  <c r="J193" i="1"/>
  <c r="H193" i="1"/>
  <c r="E497" i="1" l="1"/>
  <c r="C497" i="1"/>
  <c r="A498" i="1"/>
  <c r="B497" i="1"/>
  <c r="F194" i="1"/>
  <c r="D194" i="1"/>
  <c r="G194" i="1" s="1"/>
  <c r="E498" i="1" l="1"/>
  <c r="C498" i="1"/>
  <c r="A499" i="1"/>
  <c r="B498" i="1"/>
  <c r="J194" i="1"/>
  <c r="I194" i="1"/>
  <c r="H194" i="1"/>
  <c r="E499" i="1" l="1"/>
  <c r="C499" i="1"/>
  <c r="B499" i="1"/>
  <c r="A500" i="1"/>
  <c r="F195" i="1"/>
  <c r="D195" i="1"/>
  <c r="E500" i="1" l="1"/>
  <c r="C500" i="1"/>
  <c r="B500" i="1"/>
  <c r="A501" i="1"/>
  <c r="I195" i="1"/>
  <c r="G195" i="1"/>
  <c r="E501" i="1" l="1"/>
  <c r="C501" i="1"/>
  <c r="A502" i="1"/>
  <c r="B501" i="1"/>
  <c r="J195" i="1"/>
  <c r="H195" i="1"/>
  <c r="E502" i="1" l="1"/>
  <c r="C502" i="1"/>
  <c r="B502" i="1"/>
  <c r="A503" i="1"/>
  <c r="F196" i="1"/>
  <c r="D196" i="1"/>
  <c r="E503" i="1" l="1"/>
  <c r="C503" i="1"/>
  <c r="A504" i="1"/>
  <c r="B503" i="1"/>
  <c r="I196" i="1"/>
  <c r="G196" i="1"/>
  <c r="E504" i="1" l="1"/>
  <c r="C504" i="1"/>
  <c r="A505" i="1"/>
  <c r="B504" i="1"/>
  <c r="J196" i="1"/>
  <c r="H196" i="1"/>
  <c r="E505" i="1" l="1"/>
  <c r="C505" i="1"/>
  <c r="A506" i="1"/>
  <c r="B505" i="1"/>
  <c r="F197" i="1"/>
  <c r="D197" i="1"/>
  <c r="E506" i="1" l="1"/>
  <c r="C506" i="1"/>
  <c r="B506" i="1"/>
  <c r="I197" i="1"/>
  <c r="G197" i="1"/>
  <c r="J197" i="1" l="1"/>
  <c r="H197" i="1"/>
  <c r="F198" i="1" l="1"/>
  <c r="D198" i="1"/>
  <c r="G198" i="1" l="1"/>
  <c r="I198" i="1"/>
  <c r="J198" i="1" l="1"/>
  <c r="H198" i="1"/>
  <c r="F199" i="1" l="1"/>
  <c r="D199" i="1"/>
  <c r="G199" i="1" l="1"/>
  <c r="I199" i="1"/>
  <c r="J199" i="1" l="1"/>
  <c r="H199" i="1"/>
  <c r="F200" i="1" l="1"/>
  <c r="D200" i="1"/>
  <c r="G200" i="1" l="1"/>
  <c r="I200" i="1"/>
  <c r="J200" i="1" l="1"/>
  <c r="H200" i="1"/>
  <c r="F201" i="1" l="1"/>
  <c r="D201" i="1"/>
  <c r="I201" i="1" l="1"/>
  <c r="G201" i="1"/>
  <c r="J201" i="1" l="1"/>
  <c r="H201" i="1"/>
  <c r="F202" i="1" l="1"/>
  <c r="I202" i="1" s="1"/>
  <c r="D202" i="1"/>
  <c r="G202" i="1" l="1"/>
  <c r="J202" i="1" l="1"/>
  <c r="H202" i="1"/>
  <c r="F203" i="1" l="1"/>
  <c r="I203" i="1" s="1"/>
  <c r="D203" i="1"/>
  <c r="G203" i="1" l="1"/>
  <c r="J203" i="1" l="1"/>
  <c r="H203" i="1"/>
  <c r="F204" i="1" l="1"/>
  <c r="I204" i="1" s="1"/>
  <c r="D204" i="1"/>
  <c r="G204" i="1" l="1"/>
  <c r="J204" i="1" l="1"/>
  <c r="H204" i="1"/>
  <c r="F205" i="1" l="1"/>
  <c r="I205" i="1" s="1"/>
  <c r="D205" i="1"/>
  <c r="G205" i="1" l="1"/>
  <c r="J205" i="1" l="1"/>
  <c r="H205" i="1"/>
  <c r="F206" i="1" l="1"/>
  <c r="D206" i="1"/>
  <c r="G206" i="1" l="1"/>
  <c r="I206" i="1"/>
  <c r="J206" i="1" l="1"/>
  <c r="H206" i="1"/>
  <c r="D207" i="1" l="1"/>
  <c r="F207" i="1"/>
  <c r="I207" i="1" l="1"/>
  <c r="G207" i="1"/>
  <c r="J207" i="1" l="1"/>
  <c r="H207" i="1"/>
  <c r="F208" i="1" l="1"/>
  <c r="D208" i="1"/>
  <c r="G208" i="1" l="1"/>
  <c r="I208" i="1"/>
  <c r="J208" i="1" l="1"/>
  <c r="H208" i="1"/>
  <c r="F209" i="1" l="1"/>
  <c r="D209" i="1"/>
  <c r="G209" i="1" l="1"/>
  <c r="I209" i="1"/>
  <c r="J209" i="1" l="1"/>
  <c r="H209" i="1"/>
  <c r="F210" i="1" l="1"/>
  <c r="D210" i="1"/>
  <c r="G210" i="1" l="1"/>
  <c r="I210" i="1"/>
  <c r="J210" i="1" l="1"/>
  <c r="H210" i="1"/>
  <c r="F211" i="1" l="1"/>
  <c r="D211" i="1"/>
  <c r="G211" i="1" l="1"/>
  <c r="I211" i="1"/>
  <c r="J211" i="1" l="1"/>
  <c r="H211" i="1"/>
  <c r="F212" i="1" l="1"/>
  <c r="I212" i="1" s="1"/>
  <c r="D212" i="1"/>
  <c r="G212" i="1" l="1"/>
  <c r="J212" i="1" l="1"/>
  <c r="H212" i="1"/>
  <c r="F213" i="1" l="1"/>
  <c r="I213" i="1" s="1"/>
  <c r="D213" i="1"/>
  <c r="G213" i="1" l="1"/>
  <c r="J213" i="1" l="1"/>
  <c r="H213" i="1"/>
  <c r="F214" i="1" l="1"/>
  <c r="I214" i="1" s="1"/>
  <c r="D214" i="1"/>
  <c r="G214" i="1" l="1"/>
  <c r="J214" i="1" l="1"/>
  <c r="H214" i="1"/>
  <c r="F215" i="1" l="1"/>
  <c r="I215" i="1" s="1"/>
  <c r="D215" i="1"/>
  <c r="G215" i="1" l="1"/>
  <c r="J215" i="1" l="1"/>
  <c r="H215" i="1"/>
  <c r="F216" i="1" l="1"/>
  <c r="I216" i="1" s="1"/>
  <c r="D216" i="1"/>
  <c r="G216" i="1" l="1"/>
  <c r="J216" i="1" l="1"/>
  <c r="H216" i="1"/>
  <c r="F217" i="1" l="1"/>
  <c r="I217" i="1" s="1"/>
  <c r="D217" i="1"/>
  <c r="G217" i="1" l="1"/>
  <c r="J217" i="1" l="1"/>
  <c r="H217" i="1"/>
  <c r="F218" i="1" l="1"/>
  <c r="I218" i="1" s="1"/>
  <c r="D218" i="1"/>
  <c r="G218" i="1" s="1"/>
  <c r="J218" i="1" s="1"/>
  <c r="H218" i="1" l="1"/>
  <c r="D219" i="1" l="1"/>
  <c r="F219" i="1"/>
  <c r="I219" i="1" s="1"/>
  <c r="G219" i="1" l="1"/>
  <c r="J219" i="1" l="1"/>
  <c r="H219" i="1"/>
  <c r="F220" i="1" l="1"/>
  <c r="I220" i="1" s="1"/>
  <c r="D220" i="1"/>
  <c r="G220" i="1" l="1"/>
  <c r="J220" i="1" l="1"/>
  <c r="H220" i="1"/>
  <c r="F221" i="1" l="1"/>
  <c r="I221" i="1" s="1"/>
  <c r="D221" i="1"/>
  <c r="G221" i="1" l="1"/>
  <c r="J221" i="1" l="1"/>
  <c r="H221" i="1"/>
  <c r="F222" i="1" l="1"/>
  <c r="I222" i="1" s="1"/>
  <c r="D222" i="1"/>
  <c r="G222" i="1" l="1"/>
  <c r="J222" i="1" l="1"/>
  <c r="H222" i="1"/>
  <c r="F223" i="1" l="1"/>
  <c r="I223" i="1" s="1"/>
  <c r="D223" i="1"/>
  <c r="G223" i="1" l="1"/>
  <c r="J223" i="1" l="1"/>
  <c r="H223" i="1"/>
  <c r="F224" i="1" l="1"/>
  <c r="I224" i="1" s="1"/>
  <c r="D224" i="1"/>
  <c r="G224" i="1" l="1"/>
  <c r="J224" i="1" l="1"/>
  <c r="H224" i="1"/>
  <c r="F225" i="1" l="1"/>
  <c r="I225" i="1" s="1"/>
  <c r="D225" i="1"/>
  <c r="G225" i="1" l="1"/>
  <c r="J225" i="1" l="1"/>
  <c r="H225" i="1"/>
  <c r="F226" i="1" l="1"/>
  <c r="I226" i="1" s="1"/>
  <c r="D226" i="1"/>
  <c r="G226" i="1" l="1"/>
  <c r="J226" i="1" l="1"/>
  <c r="H226" i="1"/>
  <c r="F227" i="1" l="1"/>
  <c r="I227" i="1" s="1"/>
  <c r="D227" i="1"/>
  <c r="G227" i="1" l="1"/>
  <c r="J227" i="1" l="1"/>
  <c r="H227" i="1"/>
  <c r="F228" i="1" l="1"/>
  <c r="I228" i="1" s="1"/>
  <c r="D228" i="1"/>
  <c r="G228" i="1" l="1"/>
  <c r="J228" i="1" l="1"/>
  <c r="H228" i="1"/>
  <c r="F229" i="1" l="1"/>
  <c r="I229" i="1" s="1"/>
  <c r="D229" i="1"/>
  <c r="G229" i="1" l="1"/>
  <c r="J229" i="1" l="1"/>
  <c r="H229" i="1"/>
  <c r="F230" i="1" l="1"/>
  <c r="I230" i="1" s="1"/>
  <c r="D230" i="1"/>
  <c r="G230" i="1" s="1"/>
  <c r="J230" i="1" s="1"/>
  <c r="H230" i="1" l="1"/>
  <c r="F231" i="1" l="1"/>
  <c r="I231" i="1" s="1"/>
  <c r="D231" i="1"/>
  <c r="G231" i="1" l="1"/>
  <c r="J231" i="1" l="1"/>
  <c r="H231" i="1"/>
  <c r="F232" i="1" l="1"/>
  <c r="I232" i="1" s="1"/>
  <c r="D232" i="1"/>
  <c r="G232" i="1" l="1"/>
  <c r="J232" i="1" l="1"/>
  <c r="H232" i="1"/>
  <c r="F233" i="1" l="1"/>
  <c r="I233" i="1" s="1"/>
  <c r="D233" i="1"/>
  <c r="G233" i="1" l="1"/>
  <c r="J233" i="1" l="1"/>
  <c r="H233" i="1"/>
  <c r="F234" i="1" l="1"/>
  <c r="I234" i="1" s="1"/>
  <c r="D234" i="1"/>
  <c r="G234" i="1" l="1"/>
  <c r="J234" i="1" l="1"/>
  <c r="H234" i="1"/>
  <c r="F235" i="1" l="1"/>
  <c r="I235" i="1" s="1"/>
  <c r="D235" i="1"/>
  <c r="G235" i="1" l="1"/>
  <c r="J235" i="1" l="1"/>
  <c r="H235" i="1"/>
  <c r="F236" i="1" l="1"/>
  <c r="I236" i="1" s="1"/>
  <c r="D236" i="1"/>
  <c r="G236" i="1" l="1"/>
  <c r="J236" i="1" l="1"/>
  <c r="H236" i="1"/>
  <c r="F237" i="1" l="1"/>
  <c r="I237" i="1" s="1"/>
  <c r="D237" i="1"/>
  <c r="G237" i="1" l="1"/>
  <c r="J237" i="1" l="1"/>
  <c r="H237" i="1"/>
  <c r="F238" i="1" l="1"/>
  <c r="I238" i="1" s="1"/>
  <c r="D238" i="1"/>
  <c r="G238" i="1" l="1"/>
  <c r="J238" i="1" l="1"/>
  <c r="H238" i="1"/>
  <c r="F239" i="1" l="1"/>
  <c r="I239" i="1" s="1"/>
  <c r="D239" i="1"/>
  <c r="G239" i="1" l="1"/>
  <c r="J239" i="1" l="1"/>
  <c r="H239" i="1"/>
  <c r="F240" i="1" l="1"/>
  <c r="I240" i="1" s="1"/>
  <c r="D240" i="1"/>
  <c r="G240" i="1" l="1"/>
  <c r="J240" i="1" l="1"/>
  <c r="H240" i="1"/>
  <c r="F241" i="1" l="1"/>
  <c r="I241" i="1" s="1"/>
  <c r="D241" i="1"/>
  <c r="G241" i="1" l="1"/>
  <c r="J241" i="1" l="1"/>
  <c r="H241" i="1"/>
  <c r="F242" i="1" l="1"/>
  <c r="I242" i="1" s="1"/>
  <c r="D242" i="1"/>
  <c r="G242" i="1" s="1"/>
  <c r="J242" i="1" s="1"/>
  <c r="H242" i="1" l="1"/>
  <c r="D243" i="1" l="1"/>
  <c r="F243" i="1"/>
  <c r="I243" i="1" s="1"/>
  <c r="G243" i="1" l="1"/>
  <c r="J243" i="1" l="1"/>
  <c r="H243" i="1"/>
  <c r="F244" i="1" l="1"/>
  <c r="I244" i="1" s="1"/>
  <c r="D244" i="1"/>
  <c r="G244" i="1" l="1"/>
  <c r="J244" i="1" l="1"/>
  <c r="H244" i="1"/>
  <c r="F245" i="1" l="1"/>
  <c r="I245" i="1" s="1"/>
  <c r="D245" i="1"/>
  <c r="G245" i="1" l="1"/>
  <c r="J245" i="1" l="1"/>
  <c r="H245" i="1"/>
  <c r="F246" i="1" l="1"/>
  <c r="I246" i="1" s="1"/>
  <c r="D246" i="1"/>
  <c r="G246" i="1" l="1"/>
  <c r="J246" i="1" l="1"/>
  <c r="H246" i="1"/>
  <c r="F247" i="1" l="1"/>
  <c r="I247" i="1" s="1"/>
  <c r="D247" i="1"/>
  <c r="G247" i="1" l="1"/>
  <c r="J247" i="1" l="1"/>
  <c r="H247" i="1"/>
  <c r="F248" i="1" l="1"/>
  <c r="I248" i="1" s="1"/>
  <c r="D248" i="1"/>
  <c r="G248" i="1" l="1"/>
  <c r="J248" i="1" l="1"/>
  <c r="H248" i="1"/>
  <c r="F249" i="1" l="1"/>
  <c r="I249" i="1" s="1"/>
  <c r="D249" i="1"/>
  <c r="G249" i="1" l="1"/>
  <c r="J249" i="1" l="1"/>
  <c r="H249" i="1"/>
  <c r="F250" i="1" l="1"/>
  <c r="I250" i="1" s="1"/>
  <c r="D250" i="1"/>
  <c r="G250" i="1" l="1"/>
  <c r="J250" i="1" l="1"/>
  <c r="H250" i="1"/>
  <c r="F251" i="1" l="1"/>
  <c r="I251" i="1" s="1"/>
  <c r="D251" i="1"/>
  <c r="G251" i="1" l="1"/>
  <c r="J251" i="1" l="1"/>
  <c r="H251" i="1"/>
  <c r="F252" i="1" l="1"/>
  <c r="I252" i="1" s="1"/>
  <c r="D252" i="1"/>
  <c r="G252" i="1" l="1"/>
  <c r="J252" i="1" l="1"/>
  <c r="H252" i="1"/>
  <c r="F253" i="1" l="1"/>
  <c r="I253" i="1" s="1"/>
  <c r="D253" i="1"/>
  <c r="G253" i="1" l="1"/>
  <c r="J253" i="1" l="1"/>
  <c r="H253" i="1"/>
  <c r="F254" i="1" l="1"/>
  <c r="I254" i="1" s="1"/>
  <c r="D254" i="1"/>
  <c r="G254" i="1" s="1"/>
  <c r="J254" i="1" s="1"/>
  <c r="H254" i="1" l="1"/>
  <c r="F255" i="1" l="1"/>
  <c r="I255" i="1" s="1"/>
  <c r="D255" i="1"/>
  <c r="G255" i="1" l="1"/>
  <c r="J255" i="1" l="1"/>
  <c r="H255" i="1"/>
  <c r="F256" i="1" l="1"/>
  <c r="I256" i="1" s="1"/>
  <c r="D256" i="1"/>
  <c r="G256" i="1" l="1"/>
  <c r="J256" i="1" l="1"/>
  <c r="H256" i="1"/>
  <c r="F257" i="1" l="1"/>
  <c r="I257" i="1" s="1"/>
  <c r="D257" i="1"/>
  <c r="G257" i="1" l="1"/>
  <c r="J257" i="1" l="1"/>
  <c r="H257" i="1"/>
  <c r="F258" i="1" l="1"/>
  <c r="I258" i="1" s="1"/>
  <c r="D258" i="1"/>
  <c r="G258" i="1" l="1"/>
  <c r="J258" i="1" l="1"/>
  <c r="H258" i="1"/>
  <c r="F259" i="1" l="1"/>
  <c r="I259" i="1" s="1"/>
  <c r="D259" i="1"/>
  <c r="G259" i="1" l="1"/>
  <c r="J259" i="1" l="1"/>
  <c r="H259" i="1"/>
  <c r="F260" i="1" l="1"/>
  <c r="I260" i="1" s="1"/>
  <c r="D260" i="1"/>
  <c r="G260" i="1" l="1"/>
  <c r="J260" i="1" l="1"/>
  <c r="H260" i="1"/>
  <c r="F261" i="1" l="1"/>
  <c r="I261" i="1" s="1"/>
  <c r="D261" i="1"/>
  <c r="G261" i="1" l="1"/>
  <c r="J261" i="1" l="1"/>
  <c r="H261" i="1"/>
  <c r="F262" i="1" l="1"/>
  <c r="I262" i="1" s="1"/>
  <c r="D262" i="1"/>
  <c r="G262" i="1" l="1"/>
  <c r="J262" i="1" l="1"/>
  <c r="H262" i="1"/>
  <c r="F263" i="1" l="1"/>
  <c r="I263" i="1" s="1"/>
  <c r="D263" i="1"/>
  <c r="G263" i="1" l="1"/>
  <c r="J263" i="1" l="1"/>
  <c r="H263" i="1"/>
  <c r="F264" i="1" l="1"/>
  <c r="I264" i="1" s="1"/>
  <c r="D264" i="1"/>
  <c r="G264" i="1" l="1"/>
  <c r="J264" i="1" l="1"/>
  <c r="H264" i="1"/>
  <c r="F265" i="1" l="1"/>
  <c r="I265" i="1" s="1"/>
  <c r="D265" i="1"/>
  <c r="G265" i="1" l="1"/>
  <c r="J265" i="1" l="1"/>
  <c r="H265" i="1"/>
  <c r="F266" i="1" l="1"/>
  <c r="D266" i="1"/>
  <c r="G266" i="1" l="1"/>
  <c r="I266" i="1"/>
  <c r="J266" i="1" l="1"/>
  <c r="H266" i="1"/>
  <c r="D267" i="1" l="1"/>
  <c r="F267" i="1"/>
  <c r="I267" i="1" l="1"/>
  <c r="G267" i="1"/>
  <c r="J267" i="1" l="1"/>
  <c r="H267" i="1"/>
  <c r="F268" i="1" l="1"/>
  <c r="D268" i="1"/>
  <c r="G268" i="1" l="1"/>
  <c r="I268" i="1"/>
  <c r="J268" i="1" l="1"/>
  <c r="H268" i="1"/>
  <c r="F269" i="1" l="1"/>
  <c r="D269" i="1"/>
  <c r="G269" i="1" l="1"/>
  <c r="I269" i="1"/>
  <c r="J269" i="1" l="1"/>
  <c r="H269" i="1"/>
  <c r="F270" i="1" l="1"/>
  <c r="D270" i="1"/>
  <c r="G270" i="1" l="1"/>
  <c r="I270" i="1"/>
  <c r="J270" i="1" l="1"/>
  <c r="H270" i="1"/>
  <c r="F271" i="1" l="1"/>
  <c r="D271" i="1"/>
  <c r="G271" i="1" l="1"/>
  <c r="I271" i="1"/>
  <c r="J271" i="1" l="1"/>
  <c r="H271" i="1"/>
  <c r="F272" i="1" l="1"/>
  <c r="I272" i="1" s="1"/>
  <c r="D272" i="1"/>
  <c r="G272" i="1" l="1"/>
  <c r="J272" i="1" l="1"/>
  <c r="H272" i="1"/>
  <c r="F273" i="1" l="1"/>
  <c r="I273" i="1" s="1"/>
  <c r="D273" i="1"/>
  <c r="G273" i="1" l="1"/>
  <c r="J273" i="1" l="1"/>
  <c r="H273" i="1"/>
  <c r="F274" i="1" l="1"/>
  <c r="I274" i="1" s="1"/>
  <c r="D274" i="1"/>
  <c r="G274" i="1" l="1"/>
  <c r="J274" i="1" l="1"/>
  <c r="H274" i="1"/>
  <c r="F275" i="1" l="1"/>
  <c r="I275" i="1" s="1"/>
  <c r="D275" i="1"/>
  <c r="G275" i="1" l="1"/>
  <c r="J275" i="1" l="1"/>
  <c r="H275" i="1"/>
  <c r="F276" i="1" l="1"/>
  <c r="I276" i="1" s="1"/>
  <c r="D276" i="1"/>
  <c r="G276" i="1" l="1"/>
  <c r="J276" i="1" l="1"/>
  <c r="H276" i="1"/>
  <c r="F277" i="1" l="1"/>
  <c r="I277" i="1" s="1"/>
  <c r="D277" i="1"/>
  <c r="G277" i="1" l="1"/>
  <c r="J277" i="1" l="1"/>
  <c r="H277" i="1"/>
  <c r="F278" i="1" l="1"/>
  <c r="I278" i="1" s="1"/>
  <c r="D278" i="1"/>
  <c r="G278" i="1" s="1"/>
  <c r="J278" i="1" s="1"/>
  <c r="H278" i="1" l="1"/>
  <c r="F279" i="1" l="1"/>
  <c r="I279" i="1" s="1"/>
  <c r="D279" i="1"/>
  <c r="G279" i="1" l="1"/>
  <c r="J279" i="1" l="1"/>
  <c r="H279" i="1"/>
  <c r="F280" i="1" l="1"/>
  <c r="I280" i="1" s="1"/>
  <c r="D280" i="1"/>
  <c r="G280" i="1" l="1"/>
  <c r="J280" i="1" l="1"/>
  <c r="H280" i="1"/>
  <c r="F281" i="1" l="1"/>
  <c r="I281" i="1" s="1"/>
  <c r="D281" i="1"/>
  <c r="G281" i="1" l="1"/>
  <c r="J281" i="1" l="1"/>
  <c r="H281" i="1"/>
  <c r="F282" i="1" l="1"/>
  <c r="I282" i="1" s="1"/>
  <c r="D282" i="1"/>
  <c r="G282" i="1" l="1"/>
  <c r="J282" i="1" l="1"/>
  <c r="H282" i="1"/>
  <c r="F283" i="1" l="1"/>
  <c r="I283" i="1" s="1"/>
  <c r="D283" i="1"/>
  <c r="G283" i="1" l="1"/>
  <c r="J283" i="1" l="1"/>
  <c r="H283" i="1"/>
  <c r="F284" i="1" l="1"/>
  <c r="I284" i="1" s="1"/>
  <c r="D284" i="1"/>
  <c r="G284" i="1" l="1"/>
  <c r="J284" i="1" l="1"/>
  <c r="H284" i="1"/>
  <c r="F285" i="1" l="1"/>
  <c r="I285" i="1" s="1"/>
  <c r="D285" i="1"/>
  <c r="G285" i="1" l="1"/>
  <c r="J285" i="1" l="1"/>
  <c r="H285" i="1"/>
  <c r="F286" i="1" l="1"/>
  <c r="I286" i="1" s="1"/>
  <c r="D286" i="1"/>
  <c r="G286" i="1" l="1"/>
  <c r="J286" i="1" l="1"/>
  <c r="H286" i="1"/>
  <c r="F287" i="1" l="1"/>
  <c r="I287" i="1" s="1"/>
  <c r="D287" i="1"/>
  <c r="G287" i="1" l="1"/>
  <c r="J287" i="1" l="1"/>
  <c r="H287" i="1"/>
  <c r="F288" i="1" l="1"/>
  <c r="I288" i="1" s="1"/>
  <c r="D288" i="1"/>
  <c r="G288" i="1" l="1"/>
  <c r="J288" i="1" l="1"/>
  <c r="H288" i="1"/>
  <c r="F289" i="1" l="1"/>
  <c r="I289" i="1" s="1"/>
  <c r="D289" i="1"/>
  <c r="G289" i="1" l="1"/>
  <c r="J289" i="1" l="1"/>
  <c r="H289" i="1"/>
  <c r="F290" i="1" l="1"/>
  <c r="I290" i="1" s="1"/>
  <c r="D290" i="1"/>
  <c r="G290" i="1" s="1"/>
  <c r="J290" i="1" s="1"/>
  <c r="H290" i="1" l="1"/>
  <c r="F291" i="1" l="1"/>
  <c r="I291" i="1" s="1"/>
  <c r="D291" i="1"/>
  <c r="G291" i="1" l="1"/>
  <c r="J291" i="1" l="1"/>
  <c r="H291" i="1"/>
  <c r="F292" i="1" l="1"/>
  <c r="I292" i="1" s="1"/>
  <c r="D292" i="1"/>
  <c r="G292" i="1" l="1"/>
  <c r="J292" i="1" l="1"/>
  <c r="H292" i="1"/>
  <c r="F293" i="1" l="1"/>
  <c r="I293" i="1" s="1"/>
  <c r="D293" i="1"/>
  <c r="G293" i="1" l="1"/>
  <c r="J293" i="1" l="1"/>
  <c r="H293" i="1"/>
  <c r="F294" i="1" l="1"/>
  <c r="I294" i="1" s="1"/>
  <c r="D294" i="1"/>
  <c r="G294" i="1" l="1"/>
  <c r="J294" i="1" l="1"/>
  <c r="H294" i="1"/>
  <c r="F295" i="1" l="1"/>
  <c r="I295" i="1" s="1"/>
  <c r="D295" i="1"/>
  <c r="G295" i="1" l="1"/>
  <c r="J295" i="1" l="1"/>
  <c r="H295" i="1"/>
  <c r="F296" i="1" l="1"/>
  <c r="I296" i="1" s="1"/>
  <c r="D296" i="1"/>
  <c r="G296" i="1" l="1"/>
  <c r="J296" i="1" l="1"/>
  <c r="H296" i="1"/>
  <c r="F297" i="1" l="1"/>
  <c r="I297" i="1" s="1"/>
  <c r="D297" i="1"/>
  <c r="G297" i="1" l="1"/>
  <c r="J297" i="1" l="1"/>
  <c r="H297" i="1"/>
  <c r="F298" i="1" l="1"/>
  <c r="I298" i="1" s="1"/>
  <c r="D298" i="1"/>
  <c r="G298" i="1" l="1"/>
  <c r="J298" i="1" l="1"/>
  <c r="H298" i="1"/>
  <c r="F299" i="1" l="1"/>
  <c r="I299" i="1" s="1"/>
  <c r="D299" i="1"/>
  <c r="G299" i="1" l="1"/>
  <c r="J299" i="1" l="1"/>
  <c r="H299" i="1"/>
  <c r="F300" i="1" l="1"/>
  <c r="I300" i="1" s="1"/>
  <c r="D300" i="1"/>
  <c r="G300" i="1" l="1"/>
  <c r="J300" i="1" l="1"/>
  <c r="H300" i="1"/>
  <c r="F301" i="1" l="1"/>
  <c r="I301" i="1" s="1"/>
  <c r="D301" i="1"/>
  <c r="G301" i="1" l="1"/>
  <c r="J301" i="1" l="1"/>
  <c r="H301" i="1"/>
  <c r="F302" i="1" l="1"/>
  <c r="I302" i="1" s="1"/>
  <c r="D302" i="1"/>
  <c r="G302" i="1" s="1"/>
  <c r="J302" i="1" s="1"/>
  <c r="H302" i="1" l="1"/>
  <c r="D303" i="1" l="1"/>
  <c r="F303" i="1"/>
  <c r="I303" i="1" s="1"/>
  <c r="G303" i="1" l="1"/>
  <c r="J303" i="1" l="1"/>
  <c r="H303" i="1"/>
  <c r="F304" i="1" l="1"/>
  <c r="I304" i="1" s="1"/>
  <c r="D304" i="1"/>
  <c r="G304" i="1" l="1"/>
  <c r="J304" i="1" l="1"/>
  <c r="H304" i="1"/>
  <c r="F305" i="1" l="1"/>
  <c r="I305" i="1" s="1"/>
  <c r="D305" i="1"/>
  <c r="G305" i="1" l="1"/>
  <c r="J305" i="1" l="1"/>
  <c r="H305" i="1"/>
  <c r="F306" i="1" l="1"/>
  <c r="I306" i="1" s="1"/>
  <c r="D306" i="1"/>
  <c r="G306" i="1" l="1"/>
  <c r="J306" i="1" l="1"/>
  <c r="H306" i="1"/>
  <c r="F307" i="1" l="1"/>
  <c r="I307" i="1" s="1"/>
  <c r="D307" i="1"/>
  <c r="G307" i="1" l="1"/>
  <c r="J307" i="1" l="1"/>
  <c r="H307" i="1"/>
  <c r="F308" i="1" l="1"/>
  <c r="I308" i="1" s="1"/>
  <c r="D308" i="1"/>
  <c r="G308" i="1" l="1"/>
  <c r="J308" i="1" l="1"/>
  <c r="H308" i="1"/>
  <c r="F309" i="1" l="1"/>
  <c r="I309" i="1" s="1"/>
  <c r="D309" i="1"/>
  <c r="G309" i="1" l="1"/>
  <c r="J309" i="1" l="1"/>
  <c r="H309" i="1"/>
  <c r="F310" i="1" l="1"/>
  <c r="I310" i="1" s="1"/>
  <c r="D310" i="1"/>
  <c r="G310" i="1" l="1"/>
  <c r="J310" i="1" l="1"/>
  <c r="H310" i="1"/>
  <c r="F311" i="1" l="1"/>
  <c r="I311" i="1" s="1"/>
  <c r="D311" i="1"/>
  <c r="G311" i="1" l="1"/>
  <c r="J311" i="1" l="1"/>
  <c r="H311" i="1"/>
  <c r="F312" i="1" l="1"/>
  <c r="I312" i="1" s="1"/>
  <c r="D312" i="1"/>
  <c r="G312" i="1" l="1"/>
  <c r="J312" i="1" l="1"/>
  <c r="H312" i="1"/>
  <c r="F313" i="1" l="1"/>
  <c r="I313" i="1" s="1"/>
  <c r="D313" i="1"/>
  <c r="G313" i="1" l="1"/>
  <c r="J313" i="1" l="1"/>
  <c r="H313" i="1"/>
  <c r="F314" i="1" l="1"/>
  <c r="I314" i="1" s="1"/>
  <c r="D314" i="1"/>
  <c r="G314" i="1" s="1"/>
  <c r="J314" i="1" s="1"/>
  <c r="H314" i="1" l="1"/>
  <c r="F315" i="1" l="1"/>
  <c r="I315" i="1" s="1"/>
  <c r="D315" i="1"/>
  <c r="G315" i="1" l="1"/>
  <c r="J315" i="1" l="1"/>
  <c r="H315" i="1"/>
  <c r="F316" i="1" l="1"/>
  <c r="I316" i="1" s="1"/>
  <c r="D316" i="1"/>
  <c r="G316" i="1" l="1"/>
  <c r="J316" i="1" l="1"/>
  <c r="H316" i="1"/>
  <c r="F317" i="1" l="1"/>
  <c r="I317" i="1" s="1"/>
  <c r="D317" i="1"/>
  <c r="G317" i="1" l="1"/>
  <c r="J317" i="1" l="1"/>
  <c r="H317" i="1"/>
  <c r="F318" i="1" l="1"/>
  <c r="I318" i="1" s="1"/>
  <c r="D318" i="1"/>
  <c r="G318" i="1" l="1"/>
  <c r="J318" i="1" l="1"/>
  <c r="H318" i="1"/>
  <c r="F319" i="1" l="1"/>
  <c r="I319" i="1" s="1"/>
  <c r="D319" i="1"/>
  <c r="G319" i="1" l="1"/>
  <c r="J319" i="1" l="1"/>
  <c r="H319" i="1"/>
  <c r="F320" i="1" l="1"/>
  <c r="I320" i="1" s="1"/>
  <c r="D320" i="1"/>
  <c r="G320" i="1" l="1"/>
  <c r="J320" i="1" l="1"/>
  <c r="H320" i="1"/>
  <c r="F321" i="1" l="1"/>
  <c r="I321" i="1" s="1"/>
  <c r="D321" i="1"/>
  <c r="G321" i="1" l="1"/>
  <c r="J321" i="1" l="1"/>
  <c r="H321" i="1"/>
  <c r="F322" i="1" l="1"/>
  <c r="I322" i="1" s="1"/>
  <c r="D322" i="1"/>
  <c r="G322" i="1" l="1"/>
  <c r="J322" i="1" l="1"/>
  <c r="H322" i="1"/>
  <c r="F323" i="1" l="1"/>
  <c r="I323" i="1" s="1"/>
  <c r="D323" i="1"/>
  <c r="G323" i="1" l="1"/>
  <c r="J323" i="1" l="1"/>
  <c r="H323" i="1"/>
  <c r="F324" i="1" l="1"/>
  <c r="I324" i="1" s="1"/>
  <c r="D324" i="1"/>
  <c r="G324" i="1" l="1"/>
  <c r="J324" i="1" l="1"/>
  <c r="H324" i="1"/>
  <c r="F325" i="1" l="1"/>
  <c r="I325" i="1" s="1"/>
  <c r="D325" i="1"/>
  <c r="G325" i="1" l="1"/>
  <c r="J325" i="1" l="1"/>
  <c r="H325" i="1"/>
  <c r="F326" i="1" l="1"/>
  <c r="I326" i="1" s="1"/>
  <c r="D326" i="1"/>
  <c r="G326" i="1" l="1"/>
  <c r="J326" i="1" l="1"/>
  <c r="H326" i="1"/>
  <c r="F327" i="1" l="1"/>
  <c r="I327" i="1" s="1"/>
  <c r="D327" i="1"/>
  <c r="G327" i="1" l="1"/>
  <c r="J327" i="1" l="1"/>
  <c r="H327" i="1"/>
  <c r="F328" i="1" l="1"/>
  <c r="I328" i="1" s="1"/>
  <c r="D328" i="1"/>
  <c r="G328" i="1" l="1"/>
  <c r="J328" i="1" l="1"/>
  <c r="H328" i="1"/>
  <c r="F329" i="1" l="1"/>
  <c r="I329" i="1" s="1"/>
  <c r="D329" i="1"/>
  <c r="G329" i="1" l="1"/>
  <c r="J329" i="1" l="1"/>
  <c r="H329" i="1"/>
  <c r="F330" i="1" l="1"/>
  <c r="I330" i="1" s="1"/>
  <c r="D330" i="1"/>
  <c r="G330" i="1" l="1"/>
  <c r="J330" i="1" l="1"/>
  <c r="H330" i="1"/>
  <c r="F331" i="1" l="1"/>
  <c r="I331" i="1" s="1"/>
  <c r="D331" i="1"/>
  <c r="G331" i="1" l="1"/>
  <c r="J331" i="1" l="1"/>
  <c r="H331" i="1"/>
  <c r="F332" i="1" l="1"/>
  <c r="I332" i="1" s="1"/>
  <c r="D332" i="1"/>
  <c r="G332" i="1" l="1"/>
  <c r="J332" i="1" l="1"/>
  <c r="H332" i="1"/>
  <c r="F333" i="1" l="1"/>
  <c r="I333" i="1" s="1"/>
  <c r="D333" i="1"/>
  <c r="G333" i="1" l="1"/>
  <c r="J333" i="1" l="1"/>
  <c r="H333" i="1"/>
  <c r="F334" i="1" l="1"/>
  <c r="I334" i="1" s="1"/>
  <c r="D334" i="1"/>
  <c r="G334" i="1" l="1"/>
  <c r="J334" i="1" l="1"/>
  <c r="H334" i="1"/>
  <c r="F335" i="1" l="1"/>
  <c r="I335" i="1" s="1"/>
  <c r="D335" i="1"/>
  <c r="G335" i="1" l="1"/>
  <c r="J335" i="1" l="1"/>
  <c r="H335" i="1"/>
  <c r="F336" i="1" l="1"/>
  <c r="I336" i="1" s="1"/>
  <c r="D336" i="1"/>
  <c r="G336" i="1" l="1"/>
  <c r="J336" i="1" l="1"/>
  <c r="H336" i="1"/>
  <c r="F337" i="1" l="1"/>
  <c r="I337" i="1" s="1"/>
  <c r="D337" i="1"/>
  <c r="G337" i="1" l="1"/>
  <c r="J337" i="1" l="1"/>
  <c r="H337" i="1"/>
  <c r="F338" i="1" l="1"/>
  <c r="I338" i="1" s="1"/>
  <c r="D338" i="1"/>
  <c r="G338" i="1" l="1"/>
  <c r="J338" i="1" l="1"/>
  <c r="H338" i="1"/>
  <c r="F339" i="1" l="1"/>
  <c r="I339" i="1" s="1"/>
  <c r="D339" i="1"/>
  <c r="G339" i="1" l="1"/>
  <c r="J339" i="1" l="1"/>
  <c r="H339" i="1"/>
  <c r="F340" i="1" l="1"/>
  <c r="I340" i="1" s="1"/>
  <c r="D340" i="1"/>
  <c r="G340" i="1" l="1"/>
  <c r="J340" i="1" l="1"/>
  <c r="H340" i="1"/>
  <c r="F341" i="1" l="1"/>
  <c r="I341" i="1" s="1"/>
  <c r="D341" i="1"/>
  <c r="G341" i="1" l="1"/>
  <c r="J341" i="1" l="1"/>
  <c r="H341" i="1"/>
  <c r="F342" i="1" l="1"/>
  <c r="I342" i="1" s="1"/>
  <c r="D342" i="1"/>
  <c r="G342" i="1" l="1"/>
  <c r="J342" i="1" l="1"/>
  <c r="H342" i="1"/>
  <c r="F343" i="1" l="1"/>
  <c r="I343" i="1" s="1"/>
  <c r="D343" i="1"/>
  <c r="G343" i="1" l="1"/>
  <c r="J343" i="1" l="1"/>
  <c r="H343" i="1"/>
  <c r="F344" i="1" l="1"/>
  <c r="I344" i="1" s="1"/>
  <c r="D344" i="1"/>
  <c r="G344" i="1" l="1"/>
  <c r="J344" i="1" l="1"/>
  <c r="H344" i="1"/>
  <c r="F345" i="1" l="1"/>
  <c r="I345" i="1" s="1"/>
  <c r="D345" i="1"/>
  <c r="G345" i="1" l="1"/>
  <c r="J345" i="1" l="1"/>
  <c r="H345" i="1"/>
  <c r="F346" i="1" l="1"/>
  <c r="I346" i="1" s="1"/>
  <c r="D346" i="1"/>
  <c r="G346" i="1" l="1"/>
  <c r="J346" i="1" l="1"/>
  <c r="H346" i="1"/>
  <c r="F347" i="1" l="1"/>
  <c r="I347" i="1" s="1"/>
  <c r="D347" i="1"/>
  <c r="G347" i="1" l="1"/>
  <c r="J347" i="1" l="1"/>
  <c r="H347" i="1"/>
  <c r="F348" i="1" l="1"/>
  <c r="I348" i="1" s="1"/>
  <c r="D348" i="1"/>
  <c r="G348" i="1" l="1"/>
  <c r="J348" i="1" l="1"/>
  <c r="H348" i="1"/>
  <c r="F349" i="1" l="1"/>
  <c r="I349" i="1" s="1"/>
  <c r="D349" i="1"/>
  <c r="G349" i="1" l="1"/>
  <c r="J349" i="1" l="1"/>
  <c r="H349" i="1"/>
  <c r="F350" i="1" l="1"/>
  <c r="I350" i="1" s="1"/>
  <c r="D350" i="1"/>
  <c r="G350" i="1" l="1"/>
  <c r="J350" i="1" l="1"/>
  <c r="H350" i="1"/>
  <c r="F351" i="1" l="1"/>
  <c r="I351" i="1" s="1"/>
  <c r="D351" i="1"/>
  <c r="G351" i="1" l="1"/>
  <c r="J351" i="1" l="1"/>
  <c r="H351" i="1"/>
  <c r="F352" i="1" l="1"/>
  <c r="I352" i="1" s="1"/>
  <c r="D352" i="1"/>
  <c r="G352" i="1" l="1"/>
  <c r="J352" i="1" l="1"/>
  <c r="H352" i="1"/>
  <c r="F353" i="1" l="1"/>
  <c r="I353" i="1" s="1"/>
  <c r="D353" i="1"/>
  <c r="G353" i="1" l="1"/>
  <c r="J353" i="1" l="1"/>
  <c r="H353" i="1"/>
  <c r="F354" i="1" l="1"/>
  <c r="I354" i="1" s="1"/>
  <c r="D354" i="1"/>
  <c r="G354" i="1" l="1"/>
  <c r="J354" i="1" l="1"/>
  <c r="H354" i="1"/>
  <c r="F355" i="1" l="1"/>
  <c r="I355" i="1" s="1"/>
  <c r="D355" i="1"/>
  <c r="G355" i="1" l="1"/>
  <c r="J355" i="1" l="1"/>
  <c r="H355" i="1"/>
  <c r="F356" i="1" l="1"/>
  <c r="I356" i="1" s="1"/>
  <c r="D356" i="1"/>
  <c r="G356" i="1" l="1"/>
  <c r="J356" i="1" l="1"/>
  <c r="H356" i="1"/>
  <c r="F357" i="1" l="1"/>
  <c r="I357" i="1" s="1"/>
  <c r="D357" i="1"/>
  <c r="G357" i="1" l="1"/>
  <c r="J357" i="1" l="1"/>
  <c r="H357" i="1"/>
  <c r="F358" i="1" l="1"/>
  <c r="I358" i="1" s="1"/>
  <c r="D358" i="1"/>
  <c r="G358" i="1" l="1"/>
  <c r="J358" i="1" l="1"/>
  <c r="H358" i="1"/>
  <c r="F359" i="1" l="1"/>
  <c r="I359" i="1" s="1"/>
  <c r="D359" i="1"/>
  <c r="G359" i="1" l="1"/>
  <c r="J359" i="1" l="1"/>
  <c r="H359" i="1"/>
  <c r="F360" i="1" l="1"/>
  <c r="I360" i="1" s="1"/>
  <c r="D360" i="1"/>
  <c r="G360" i="1" l="1"/>
  <c r="J360" i="1" l="1"/>
  <c r="H360" i="1"/>
  <c r="F361" i="1" l="1"/>
  <c r="I361" i="1" s="1"/>
  <c r="D361" i="1"/>
  <c r="G361" i="1" l="1"/>
  <c r="J361" i="1" l="1"/>
  <c r="H361" i="1"/>
  <c r="F362" i="1" l="1"/>
  <c r="I362" i="1" s="1"/>
  <c r="D362" i="1"/>
  <c r="G362" i="1" l="1"/>
  <c r="J362" i="1" l="1"/>
  <c r="H362" i="1"/>
  <c r="F363" i="1" l="1"/>
  <c r="I363" i="1" s="1"/>
  <c r="D363" i="1"/>
  <c r="G363" i="1" l="1"/>
  <c r="J363" i="1" l="1"/>
  <c r="H363" i="1"/>
  <c r="F364" i="1" l="1"/>
  <c r="I364" i="1" s="1"/>
  <c r="D364" i="1"/>
  <c r="G364" i="1" l="1"/>
  <c r="J364" i="1" l="1"/>
  <c r="H364" i="1"/>
  <c r="F365" i="1" l="1"/>
  <c r="I365" i="1" s="1"/>
  <c r="D365" i="1"/>
  <c r="G365" i="1" l="1"/>
  <c r="J365" i="1" l="1"/>
  <c r="H365" i="1"/>
  <c r="F366" i="1" l="1"/>
  <c r="I366" i="1" s="1"/>
  <c r="D366" i="1"/>
  <c r="G366" i="1" l="1"/>
  <c r="J366" i="1" l="1"/>
  <c r="H366" i="1"/>
  <c r="F367" i="1" l="1"/>
  <c r="I367" i="1" s="1"/>
  <c r="D367" i="1"/>
  <c r="G367" i="1" l="1"/>
  <c r="J367" i="1" l="1"/>
  <c r="H367" i="1"/>
  <c r="F368" i="1" l="1"/>
  <c r="I368" i="1" s="1"/>
  <c r="D368" i="1"/>
  <c r="G368" i="1" l="1"/>
  <c r="J368" i="1" l="1"/>
  <c r="H368" i="1"/>
  <c r="F369" i="1" l="1"/>
  <c r="I369" i="1" s="1"/>
  <c r="D369" i="1"/>
  <c r="G369" i="1" l="1"/>
  <c r="J369" i="1" l="1"/>
  <c r="H369" i="1"/>
  <c r="F370" i="1" l="1"/>
  <c r="I370" i="1" s="1"/>
  <c r="D370" i="1"/>
  <c r="G370" i="1" l="1"/>
  <c r="J370" i="1" l="1"/>
  <c r="H370" i="1"/>
  <c r="F371" i="1" l="1"/>
  <c r="I371" i="1" s="1"/>
  <c r="D371" i="1"/>
  <c r="G371" i="1" l="1"/>
  <c r="J371" i="1" l="1"/>
  <c r="H371" i="1"/>
  <c r="F372" i="1" l="1"/>
  <c r="I372" i="1" s="1"/>
  <c r="D372" i="1"/>
  <c r="G372" i="1" l="1"/>
  <c r="J372" i="1" l="1"/>
  <c r="H372" i="1"/>
  <c r="F373" i="1" l="1"/>
  <c r="I373" i="1" s="1"/>
  <c r="D373" i="1"/>
  <c r="G373" i="1" l="1"/>
  <c r="J373" i="1" l="1"/>
  <c r="H373" i="1"/>
  <c r="F374" i="1" l="1"/>
  <c r="I374" i="1" s="1"/>
  <c r="D374" i="1"/>
  <c r="G374" i="1" l="1"/>
  <c r="J374" i="1" l="1"/>
  <c r="H374" i="1"/>
  <c r="F375" i="1" l="1"/>
  <c r="I375" i="1" s="1"/>
  <c r="D375" i="1"/>
  <c r="G375" i="1" l="1"/>
  <c r="J375" i="1" l="1"/>
  <c r="H375" i="1"/>
  <c r="F376" i="1" l="1"/>
  <c r="I376" i="1" s="1"/>
  <c r="D376" i="1"/>
  <c r="G376" i="1" l="1"/>
  <c r="J376" i="1" l="1"/>
  <c r="H376" i="1"/>
  <c r="F377" i="1" l="1"/>
  <c r="I377" i="1" s="1"/>
  <c r="D377" i="1"/>
  <c r="G377" i="1" l="1"/>
  <c r="J377" i="1" l="1"/>
  <c r="H377" i="1"/>
  <c r="F378" i="1" l="1"/>
  <c r="I378" i="1" s="1"/>
  <c r="D378" i="1"/>
  <c r="G378" i="1" l="1"/>
  <c r="J378" i="1" l="1"/>
  <c r="H378" i="1"/>
  <c r="F379" i="1" l="1"/>
  <c r="I379" i="1" s="1"/>
  <c r="D379" i="1"/>
  <c r="G379" i="1" l="1"/>
  <c r="J379" i="1" l="1"/>
  <c r="H379" i="1"/>
  <c r="F380" i="1" l="1"/>
  <c r="I380" i="1" s="1"/>
  <c r="D380" i="1"/>
  <c r="G380" i="1" l="1"/>
  <c r="J380" i="1" l="1"/>
  <c r="H380" i="1"/>
  <c r="F381" i="1" l="1"/>
  <c r="I381" i="1" s="1"/>
  <c r="D381" i="1"/>
  <c r="G381" i="1" l="1"/>
  <c r="J381" i="1" l="1"/>
  <c r="H381" i="1"/>
  <c r="F382" i="1" l="1"/>
  <c r="I382" i="1" s="1"/>
  <c r="D382" i="1"/>
  <c r="G382" i="1" l="1"/>
  <c r="J382" i="1" l="1"/>
  <c r="H382" i="1"/>
  <c r="F383" i="1" l="1"/>
  <c r="I383" i="1" s="1"/>
  <c r="D383" i="1"/>
  <c r="G383" i="1" l="1"/>
  <c r="J383" i="1" l="1"/>
  <c r="H383" i="1"/>
  <c r="F384" i="1" l="1"/>
  <c r="I384" i="1" s="1"/>
  <c r="D384" i="1"/>
  <c r="G384" i="1" l="1"/>
  <c r="J384" i="1" l="1"/>
  <c r="H384" i="1"/>
  <c r="F385" i="1" l="1"/>
  <c r="I385" i="1" s="1"/>
  <c r="D385" i="1"/>
  <c r="G385" i="1" l="1"/>
  <c r="J385" i="1" l="1"/>
  <c r="H385" i="1"/>
  <c r="F386" i="1" l="1"/>
  <c r="I386" i="1" s="1"/>
  <c r="D386" i="1"/>
  <c r="G386" i="1" l="1"/>
  <c r="J386" i="1" l="1"/>
  <c r="H386" i="1"/>
  <c r="F387" i="1" l="1"/>
  <c r="I387" i="1" s="1"/>
  <c r="D387" i="1"/>
  <c r="G387" i="1" l="1"/>
  <c r="J387" i="1" l="1"/>
  <c r="H387" i="1"/>
  <c r="F388" i="1" l="1"/>
  <c r="I388" i="1" s="1"/>
  <c r="D388" i="1"/>
  <c r="G388" i="1" l="1"/>
  <c r="J388" i="1" l="1"/>
  <c r="H388" i="1"/>
  <c r="F389" i="1" l="1"/>
  <c r="I389" i="1" s="1"/>
  <c r="D389" i="1"/>
  <c r="G389" i="1" l="1"/>
  <c r="J389" i="1" l="1"/>
  <c r="H389" i="1"/>
  <c r="F390" i="1" l="1"/>
  <c r="I390" i="1" s="1"/>
  <c r="D390" i="1"/>
  <c r="G390" i="1" l="1"/>
  <c r="J390" i="1" l="1"/>
  <c r="H390" i="1"/>
  <c r="F391" i="1" l="1"/>
  <c r="I391" i="1" s="1"/>
  <c r="D391" i="1"/>
  <c r="G391" i="1" l="1"/>
  <c r="J391" i="1" l="1"/>
  <c r="H391" i="1"/>
  <c r="F392" i="1" l="1"/>
  <c r="I392" i="1" s="1"/>
  <c r="D392" i="1"/>
  <c r="G392" i="1" l="1"/>
  <c r="J392" i="1" l="1"/>
  <c r="H392" i="1"/>
  <c r="F393" i="1" l="1"/>
  <c r="I393" i="1" s="1"/>
  <c r="D393" i="1"/>
  <c r="G393" i="1" l="1"/>
  <c r="J393" i="1" l="1"/>
  <c r="H393" i="1"/>
  <c r="F394" i="1" l="1"/>
  <c r="I394" i="1" s="1"/>
  <c r="D394" i="1"/>
  <c r="G394" i="1" l="1"/>
  <c r="J394" i="1" l="1"/>
  <c r="H394" i="1"/>
  <c r="F395" i="1" l="1"/>
  <c r="I395" i="1" s="1"/>
  <c r="D395" i="1"/>
  <c r="G395" i="1" l="1"/>
  <c r="J395" i="1" l="1"/>
  <c r="H395" i="1"/>
  <c r="F396" i="1" l="1"/>
  <c r="I396" i="1" s="1"/>
  <c r="D396" i="1"/>
  <c r="G396" i="1" l="1"/>
  <c r="J396" i="1" l="1"/>
  <c r="H396" i="1"/>
  <c r="F397" i="1" l="1"/>
  <c r="I397" i="1" s="1"/>
  <c r="D397" i="1"/>
  <c r="G397" i="1" l="1"/>
  <c r="J397" i="1" l="1"/>
  <c r="H397" i="1"/>
  <c r="F398" i="1" l="1"/>
  <c r="I398" i="1" s="1"/>
  <c r="D398" i="1"/>
  <c r="G398" i="1" l="1"/>
  <c r="J398" i="1" l="1"/>
  <c r="H398" i="1"/>
  <c r="F399" i="1" l="1"/>
  <c r="I399" i="1" s="1"/>
  <c r="D399" i="1"/>
  <c r="G399" i="1" l="1"/>
  <c r="J399" i="1" l="1"/>
  <c r="H399" i="1"/>
  <c r="F400" i="1" l="1"/>
  <c r="I400" i="1" s="1"/>
  <c r="D400" i="1"/>
  <c r="G400" i="1" l="1"/>
  <c r="J400" i="1" l="1"/>
  <c r="H400" i="1"/>
  <c r="F401" i="1" l="1"/>
  <c r="I401" i="1" s="1"/>
  <c r="D401" i="1"/>
  <c r="G401" i="1" l="1"/>
  <c r="J401" i="1" l="1"/>
  <c r="H401" i="1"/>
  <c r="F402" i="1" l="1"/>
  <c r="I402" i="1" s="1"/>
  <c r="D402" i="1"/>
  <c r="G402" i="1" l="1"/>
  <c r="J402" i="1" l="1"/>
  <c r="H402" i="1"/>
  <c r="F403" i="1" l="1"/>
  <c r="I403" i="1" s="1"/>
  <c r="D403" i="1"/>
  <c r="G403" i="1" l="1"/>
  <c r="J403" i="1" l="1"/>
  <c r="H403" i="1"/>
  <c r="F404" i="1" l="1"/>
  <c r="I404" i="1" s="1"/>
  <c r="D404" i="1"/>
  <c r="G404" i="1" l="1"/>
  <c r="J404" i="1" l="1"/>
  <c r="H404" i="1"/>
  <c r="F405" i="1" l="1"/>
  <c r="I405" i="1" s="1"/>
  <c r="D405" i="1"/>
  <c r="G405" i="1" l="1"/>
  <c r="J405" i="1" l="1"/>
  <c r="H405" i="1"/>
  <c r="F406" i="1" l="1"/>
  <c r="I406" i="1" s="1"/>
  <c r="D406" i="1"/>
  <c r="G406" i="1" l="1"/>
  <c r="J406" i="1" l="1"/>
  <c r="H406" i="1"/>
  <c r="F407" i="1" l="1"/>
  <c r="I407" i="1" s="1"/>
  <c r="D407" i="1"/>
  <c r="G407" i="1" l="1"/>
  <c r="J407" i="1" l="1"/>
  <c r="H407" i="1"/>
  <c r="F408" i="1" l="1"/>
  <c r="I408" i="1" s="1"/>
  <c r="D408" i="1"/>
  <c r="G408" i="1" l="1"/>
  <c r="J408" i="1" l="1"/>
  <c r="H408" i="1"/>
  <c r="F409" i="1" l="1"/>
  <c r="I409" i="1" s="1"/>
  <c r="D409" i="1"/>
  <c r="G409" i="1" l="1"/>
  <c r="J409" i="1" l="1"/>
  <c r="H409" i="1"/>
  <c r="F410" i="1" l="1"/>
  <c r="I410" i="1" s="1"/>
  <c r="D410" i="1"/>
  <c r="G410" i="1" l="1"/>
  <c r="J410" i="1" l="1"/>
  <c r="H410" i="1"/>
  <c r="F411" i="1" l="1"/>
  <c r="I411" i="1" s="1"/>
  <c r="D411" i="1"/>
  <c r="G411" i="1" l="1"/>
  <c r="J411" i="1" l="1"/>
  <c r="H411" i="1"/>
  <c r="F412" i="1" l="1"/>
  <c r="I412" i="1" s="1"/>
  <c r="D412" i="1"/>
  <c r="G412" i="1" l="1"/>
  <c r="J412" i="1" l="1"/>
  <c r="H412" i="1"/>
  <c r="F413" i="1" l="1"/>
  <c r="I413" i="1" s="1"/>
  <c r="D413" i="1"/>
  <c r="G413" i="1" l="1"/>
  <c r="J413" i="1" l="1"/>
  <c r="H413" i="1"/>
  <c r="F414" i="1" l="1"/>
  <c r="I414" i="1" s="1"/>
  <c r="D414" i="1"/>
  <c r="G414" i="1" l="1"/>
  <c r="J414" i="1" l="1"/>
  <c r="H414" i="1"/>
  <c r="F415" i="1" l="1"/>
  <c r="I415" i="1" s="1"/>
  <c r="D415" i="1"/>
  <c r="G415" i="1" l="1"/>
  <c r="J415" i="1" l="1"/>
  <c r="H415" i="1"/>
  <c r="F416" i="1" l="1"/>
  <c r="I416" i="1" s="1"/>
  <c r="D416" i="1"/>
  <c r="G416" i="1" l="1"/>
  <c r="J416" i="1" l="1"/>
  <c r="H416" i="1"/>
  <c r="F417" i="1" l="1"/>
  <c r="I417" i="1" s="1"/>
  <c r="D417" i="1"/>
  <c r="G417" i="1" l="1"/>
  <c r="J417" i="1" l="1"/>
  <c r="H417" i="1"/>
  <c r="F418" i="1" l="1"/>
  <c r="I418" i="1" s="1"/>
  <c r="D418" i="1"/>
  <c r="G418" i="1" l="1"/>
  <c r="J418" i="1" l="1"/>
  <c r="H418" i="1"/>
  <c r="F419" i="1" l="1"/>
  <c r="I419" i="1" s="1"/>
  <c r="D419" i="1"/>
  <c r="G419" i="1" l="1"/>
  <c r="J419" i="1" l="1"/>
  <c r="H419" i="1"/>
  <c r="F420" i="1" l="1"/>
  <c r="I420" i="1" s="1"/>
  <c r="D420" i="1"/>
  <c r="G420" i="1" l="1"/>
  <c r="J420" i="1" l="1"/>
  <c r="H420" i="1"/>
  <c r="F421" i="1" l="1"/>
  <c r="I421" i="1" s="1"/>
  <c r="D421" i="1"/>
  <c r="G421" i="1" l="1"/>
  <c r="J421" i="1" l="1"/>
  <c r="H421" i="1"/>
  <c r="F422" i="1" l="1"/>
  <c r="I422" i="1" s="1"/>
  <c r="D422" i="1"/>
  <c r="G422" i="1" l="1"/>
  <c r="J422" i="1" l="1"/>
  <c r="H422" i="1"/>
  <c r="F423" i="1" l="1"/>
  <c r="I423" i="1" s="1"/>
  <c r="D423" i="1"/>
  <c r="G423" i="1" l="1"/>
  <c r="J423" i="1" l="1"/>
  <c r="H423" i="1"/>
  <c r="F424" i="1" l="1"/>
  <c r="I424" i="1" s="1"/>
  <c r="D424" i="1"/>
  <c r="G424" i="1" l="1"/>
  <c r="J424" i="1" l="1"/>
  <c r="H424" i="1"/>
  <c r="F425" i="1" l="1"/>
  <c r="I425" i="1" s="1"/>
  <c r="D425" i="1"/>
  <c r="G425" i="1" l="1"/>
  <c r="J425" i="1" l="1"/>
  <c r="H425" i="1"/>
  <c r="F426" i="1" l="1"/>
  <c r="I426" i="1" s="1"/>
  <c r="D426" i="1"/>
  <c r="G426" i="1" l="1"/>
  <c r="J426" i="1" l="1"/>
  <c r="H426" i="1"/>
  <c r="F427" i="1" l="1"/>
  <c r="I427" i="1" s="1"/>
  <c r="D427" i="1"/>
  <c r="G427" i="1" l="1"/>
  <c r="J427" i="1" l="1"/>
  <c r="H427" i="1"/>
  <c r="F428" i="1" l="1"/>
  <c r="I428" i="1" s="1"/>
  <c r="D428" i="1"/>
  <c r="G428" i="1" l="1"/>
  <c r="J428" i="1" l="1"/>
  <c r="H428" i="1"/>
  <c r="F429" i="1" l="1"/>
  <c r="I429" i="1" s="1"/>
  <c r="D429" i="1"/>
  <c r="G429" i="1" l="1"/>
  <c r="J429" i="1" l="1"/>
  <c r="H429" i="1"/>
  <c r="F430" i="1" l="1"/>
  <c r="I430" i="1" s="1"/>
  <c r="D430" i="1"/>
  <c r="G430" i="1" l="1"/>
  <c r="J430" i="1" l="1"/>
  <c r="H430" i="1"/>
  <c r="F431" i="1" l="1"/>
  <c r="I431" i="1" s="1"/>
  <c r="D431" i="1"/>
  <c r="G431" i="1" l="1"/>
  <c r="J431" i="1" l="1"/>
  <c r="H431" i="1"/>
  <c r="F432" i="1" l="1"/>
  <c r="I432" i="1" s="1"/>
  <c r="D432" i="1"/>
  <c r="G432" i="1" l="1"/>
  <c r="J432" i="1" l="1"/>
  <c r="H432" i="1"/>
  <c r="F433" i="1" l="1"/>
  <c r="I433" i="1" s="1"/>
  <c r="D433" i="1"/>
  <c r="G433" i="1" l="1"/>
  <c r="J433" i="1" l="1"/>
  <c r="H433" i="1"/>
  <c r="F434" i="1" l="1"/>
  <c r="I434" i="1" s="1"/>
  <c r="D434" i="1"/>
  <c r="G434" i="1" l="1"/>
  <c r="J434" i="1" l="1"/>
  <c r="H434" i="1"/>
  <c r="F435" i="1" l="1"/>
  <c r="I435" i="1" s="1"/>
  <c r="D435" i="1"/>
  <c r="G435" i="1" l="1"/>
  <c r="J435" i="1" l="1"/>
  <c r="H435" i="1"/>
  <c r="F436" i="1" l="1"/>
  <c r="I436" i="1" s="1"/>
  <c r="D436" i="1"/>
  <c r="G436" i="1" l="1"/>
  <c r="J436" i="1" l="1"/>
  <c r="H436" i="1"/>
  <c r="F437" i="1" l="1"/>
  <c r="I437" i="1" s="1"/>
  <c r="D437" i="1"/>
  <c r="G437" i="1" l="1"/>
  <c r="J437" i="1" l="1"/>
  <c r="H437" i="1"/>
  <c r="F438" i="1" l="1"/>
  <c r="I438" i="1" s="1"/>
  <c r="D438" i="1"/>
  <c r="G438" i="1" l="1"/>
  <c r="J438" i="1" l="1"/>
  <c r="H438" i="1"/>
  <c r="F439" i="1" l="1"/>
  <c r="I439" i="1" s="1"/>
  <c r="D439" i="1"/>
  <c r="G439" i="1" l="1"/>
  <c r="J439" i="1" l="1"/>
  <c r="H439" i="1"/>
  <c r="F440" i="1" l="1"/>
  <c r="I440" i="1" s="1"/>
  <c r="D440" i="1"/>
  <c r="G440" i="1" l="1"/>
  <c r="J440" i="1" l="1"/>
  <c r="H440" i="1"/>
  <c r="F441" i="1" l="1"/>
  <c r="I441" i="1" s="1"/>
  <c r="D441" i="1"/>
  <c r="G441" i="1" l="1"/>
  <c r="J441" i="1" l="1"/>
  <c r="H441" i="1"/>
  <c r="F442" i="1" l="1"/>
  <c r="I442" i="1" s="1"/>
  <c r="D442" i="1"/>
  <c r="G442" i="1" l="1"/>
  <c r="J442" i="1" l="1"/>
  <c r="H442" i="1"/>
  <c r="F443" i="1" l="1"/>
  <c r="I443" i="1" s="1"/>
  <c r="D443" i="1"/>
  <c r="G443" i="1" l="1"/>
  <c r="J443" i="1" l="1"/>
  <c r="H443" i="1"/>
  <c r="F444" i="1" l="1"/>
  <c r="I444" i="1" s="1"/>
  <c r="D444" i="1"/>
  <c r="G444" i="1" l="1"/>
  <c r="J444" i="1" l="1"/>
  <c r="H444" i="1"/>
  <c r="F445" i="1" l="1"/>
  <c r="I445" i="1" s="1"/>
  <c r="D445" i="1"/>
  <c r="G445" i="1" l="1"/>
  <c r="J445" i="1" l="1"/>
  <c r="H445" i="1"/>
  <c r="F446" i="1" l="1"/>
  <c r="I446" i="1" s="1"/>
  <c r="D446" i="1"/>
  <c r="G446" i="1" l="1"/>
  <c r="J446" i="1" l="1"/>
  <c r="H446" i="1"/>
  <c r="F447" i="1" l="1"/>
  <c r="I447" i="1" s="1"/>
  <c r="D447" i="1"/>
  <c r="G447" i="1" l="1"/>
  <c r="J447" i="1" l="1"/>
  <c r="H447" i="1"/>
  <c r="F448" i="1" l="1"/>
  <c r="I448" i="1" s="1"/>
  <c r="D448" i="1"/>
  <c r="G448" i="1" l="1"/>
  <c r="J448" i="1" l="1"/>
  <c r="H448" i="1"/>
  <c r="F449" i="1" l="1"/>
  <c r="I449" i="1" s="1"/>
  <c r="D449" i="1"/>
  <c r="G449" i="1" l="1"/>
  <c r="J449" i="1" l="1"/>
  <c r="H449" i="1"/>
  <c r="F450" i="1" l="1"/>
  <c r="I450" i="1" s="1"/>
  <c r="D450" i="1"/>
  <c r="G450" i="1" l="1"/>
  <c r="J450" i="1" l="1"/>
  <c r="H450" i="1"/>
  <c r="F451" i="1" l="1"/>
  <c r="I451" i="1" s="1"/>
  <c r="D451" i="1"/>
  <c r="G451" i="1" l="1"/>
  <c r="J451" i="1" l="1"/>
  <c r="H451" i="1"/>
  <c r="F452" i="1" l="1"/>
  <c r="I452" i="1" s="1"/>
  <c r="D452" i="1"/>
  <c r="G452" i="1" l="1"/>
  <c r="J452" i="1" l="1"/>
  <c r="H452" i="1"/>
  <c r="F453" i="1" l="1"/>
  <c r="I453" i="1" s="1"/>
  <c r="D453" i="1"/>
  <c r="G453" i="1" l="1"/>
  <c r="J453" i="1" l="1"/>
  <c r="H453" i="1"/>
  <c r="F454" i="1" l="1"/>
  <c r="I454" i="1" s="1"/>
  <c r="D454" i="1"/>
  <c r="G454" i="1" l="1"/>
  <c r="J454" i="1" l="1"/>
  <c r="H454" i="1"/>
  <c r="F455" i="1" l="1"/>
  <c r="I455" i="1" s="1"/>
  <c r="D455" i="1"/>
  <c r="G455" i="1" l="1"/>
  <c r="J455" i="1" l="1"/>
  <c r="H455" i="1"/>
  <c r="F456" i="1" l="1"/>
  <c r="I456" i="1" s="1"/>
  <c r="D456" i="1"/>
  <c r="G456" i="1" l="1"/>
  <c r="J456" i="1" l="1"/>
  <c r="H456" i="1"/>
  <c r="F457" i="1" l="1"/>
  <c r="I457" i="1" s="1"/>
  <c r="D457" i="1"/>
  <c r="G457" i="1" l="1"/>
  <c r="J457" i="1" l="1"/>
  <c r="H457" i="1"/>
  <c r="F458" i="1" l="1"/>
  <c r="I458" i="1" s="1"/>
  <c r="D458" i="1"/>
  <c r="G458" i="1" l="1"/>
  <c r="J458" i="1" l="1"/>
  <c r="H458" i="1"/>
  <c r="F459" i="1" l="1"/>
  <c r="I459" i="1" s="1"/>
  <c r="D459" i="1"/>
  <c r="G459" i="1" l="1"/>
  <c r="J459" i="1" l="1"/>
  <c r="H459" i="1"/>
  <c r="F460" i="1" l="1"/>
  <c r="I460" i="1" s="1"/>
  <c r="D460" i="1"/>
  <c r="G460" i="1" l="1"/>
  <c r="J460" i="1" l="1"/>
  <c r="H460" i="1"/>
  <c r="F461" i="1" l="1"/>
  <c r="I461" i="1" s="1"/>
  <c r="D461" i="1"/>
  <c r="G461" i="1" l="1"/>
  <c r="J461" i="1" l="1"/>
  <c r="H461" i="1"/>
  <c r="F462" i="1" l="1"/>
  <c r="I462" i="1" s="1"/>
  <c r="D462" i="1"/>
  <c r="G462" i="1" l="1"/>
  <c r="J462" i="1" l="1"/>
  <c r="H462" i="1"/>
  <c r="F463" i="1" l="1"/>
  <c r="I463" i="1" s="1"/>
  <c r="D463" i="1"/>
  <c r="G463" i="1" l="1"/>
  <c r="J463" i="1" l="1"/>
  <c r="H463" i="1"/>
  <c r="F464" i="1" l="1"/>
  <c r="I464" i="1" s="1"/>
  <c r="D464" i="1"/>
  <c r="G464" i="1" l="1"/>
  <c r="J464" i="1" l="1"/>
  <c r="H464" i="1"/>
  <c r="F465" i="1" l="1"/>
  <c r="I465" i="1" s="1"/>
  <c r="D465" i="1"/>
  <c r="G465" i="1" l="1"/>
  <c r="J465" i="1" l="1"/>
  <c r="H465" i="1"/>
  <c r="F466" i="1" l="1"/>
  <c r="I466" i="1" s="1"/>
  <c r="D466" i="1"/>
  <c r="G466" i="1" l="1"/>
  <c r="J466" i="1" l="1"/>
  <c r="H466" i="1"/>
  <c r="F467" i="1" l="1"/>
  <c r="I467" i="1" s="1"/>
  <c r="D467" i="1"/>
  <c r="G467" i="1" l="1"/>
  <c r="J467" i="1" l="1"/>
  <c r="H467" i="1"/>
  <c r="F468" i="1" l="1"/>
  <c r="I468" i="1" s="1"/>
  <c r="D468" i="1"/>
  <c r="G468" i="1" l="1"/>
  <c r="J468" i="1" l="1"/>
  <c r="H468" i="1"/>
  <c r="F469" i="1" l="1"/>
  <c r="I469" i="1" s="1"/>
  <c r="D469" i="1"/>
  <c r="G469" i="1" l="1"/>
  <c r="J469" i="1" l="1"/>
  <c r="H469" i="1"/>
  <c r="F470" i="1" l="1"/>
  <c r="I470" i="1" s="1"/>
  <c r="D470" i="1"/>
  <c r="G470" i="1" l="1"/>
  <c r="J470" i="1" l="1"/>
  <c r="H470" i="1"/>
  <c r="F471" i="1" l="1"/>
  <c r="I471" i="1" s="1"/>
  <c r="D471" i="1"/>
  <c r="G471" i="1" l="1"/>
  <c r="J471" i="1" l="1"/>
  <c r="H471" i="1"/>
  <c r="F472" i="1" l="1"/>
  <c r="I472" i="1" s="1"/>
  <c r="D472" i="1"/>
  <c r="G472" i="1" l="1"/>
  <c r="J472" i="1" l="1"/>
  <c r="H472" i="1"/>
  <c r="F473" i="1" l="1"/>
  <c r="I473" i="1" s="1"/>
  <c r="D473" i="1"/>
  <c r="G473" i="1" l="1"/>
  <c r="J473" i="1" l="1"/>
  <c r="H473" i="1"/>
  <c r="F474" i="1" l="1"/>
  <c r="I474" i="1" s="1"/>
  <c r="D474" i="1"/>
  <c r="G474" i="1" l="1"/>
  <c r="J474" i="1" l="1"/>
  <c r="H474" i="1"/>
  <c r="F475" i="1" l="1"/>
  <c r="I475" i="1" s="1"/>
  <c r="D475" i="1"/>
  <c r="G475" i="1" l="1"/>
  <c r="J475" i="1" l="1"/>
  <c r="H475" i="1"/>
  <c r="F476" i="1" l="1"/>
  <c r="I476" i="1" s="1"/>
  <c r="D476" i="1"/>
  <c r="G476" i="1" l="1"/>
  <c r="J476" i="1" l="1"/>
  <c r="H476" i="1"/>
  <c r="F477" i="1" l="1"/>
  <c r="I477" i="1" s="1"/>
  <c r="D477" i="1"/>
  <c r="G477" i="1" l="1"/>
  <c r="J477" i="1" l="1"/>
  <c r="H477" i="1"/>
  <c r="F478" i="1" l="1"/>
  <c r="I478" i="1" s="1"/>
  <c r="D478" i="1"/>
  <c r="G478" i="1" l="1"/>
  <c r="J478" i="1" l="1"/>
  <c r="H478" i="1"/>
  <c r="F479" i="1" l="1"/>
  <c r="I479" i="1" s="1"/>
  <c r="D479" i="1"/>
  <c r="G479" i="1" l="1"/>
  <c r="J479" i="1" l="1"/>
  <c r="H479" i="1"/>
  <c r="F480" i="1" l="1"/>
  <c r="I480" i="1" s="1"/>
  <c r="D480" i="1"/>
  <c r="G480" i="1" l="1"/>
  <c r="J480" i="1" l="1"/>
  <c r="H480" i="1"/>
  <c r="F481" i="1" l="1"/>
  <c r="I481" i="1" s="1"/>
  <c r="D481" i="1"/>
  <c r="G481" i="1" l="1"/>
  <c r="J481" i="1" l="1"/>
  <c r="H481" i="1"/>
  <c r="F482" i="1" l="1"/>
  <c r="I482" i="1" s="1"/>
  <c r="D482" i="1"/>
  <c r="G482" i="1" l="1"/>
  <c r="J482" i="1" l="1"/>
  <c r="H482" i="1"/>
  <c r="F483" i="1" l="1"/>
  <c r="I483" i="1" s="1"/>
  <c r="D483" i="1"/>
  <c r="G483" i="1" l="1"/>
  <c r="J483" i="1" l="1"/>
  <c r="H483" i="1"/>
  <c r="F484" i="1" l="1"/>
  <c r="I484" i="1" s="1"/>
  <c r="D484" i="1"/>
  <c r="G484" i="1" l="1"/>
  <c r="J484" i="1" l="1"/>
  <c r="H484" i="1"/>
  <c r="F485" i="1" l="1"/>
  <c r="I485" i="1" s="1"/>
  <c r="D485" i="1"/>
  <c r="G485" i="1" l="1"/>
  <c r="J485" i="1" l="1"/>
  <c r="H485" i="1"/>
  <c r="F486" i="1" l="1"/>
  <c r="I486" i="1" s="1"/>
  <c r="D486" i="1"/>
  <c r="G486" i="1" l="1"/>
  <c r="J486" i="1" l="1"/>
  <c r="H486" i="1"/>
  <c r="F487" i="1" l="1"/>
  <c r="I487" i="1" s="1"/>
  <c r="D487" i="1"/>
  <c r="G487" i="1" l="1"/>
  <c r="J487" i="1" l="1"/>
  <c r="H487" i="1"/>
  <c r="F488" i="1" l="1"/>
  <c r="I488" i="1" s="1"/>
  <c r="D488" i="1"/>
  <c r="G488" i="1" l="1"/>
  <c r="J488" i="1" l="1"/>
  <c r="H488" i="1"/>
  <c r="F489" i="1" l="1"/>
  <c r="I489" i="1" s="1"/>
  <c r="D489" i="1"/>
  <c r="G489" i="1" l="1"/>
  <c r="J489" i="1" l="1"/>
  <c r="H489" i="1"/>
  <c r="F490" i="1" l="1"/>
  <c r="I490" i="1" s="1"/>
  <c r="D490" i="1"/>
  <c r="G490" i="1" l="1"/>
  <c r="J490" i="1" l="1"/>
  <c r="H490" i="1"/>
  <c r="F491" i="1" l="1"/>
  <c r="I491" i="1" s="1"/>
  <c r="D491" i="1"/>
  <c r="G491" i="1" l="1"/>
  <c r="J491" i="1" l="1"/>
  <c r="H491" i="1"/>
  <c r="F492" i="1" l="1"/>
  <c r="I492" i="1" s="1"/>
  <c r="D492" i="1"/>
  <c r="G492" i="1" l="1"/>
  <c r="J492" i="1" l="1"/>
  <c r="H492" i="1"/>
  <c r="F493" i="1" l="1"/>
  <c r="I493" i="1" s="1"/>
  <c r="D493" i="1"/>
  <c r="G493" i="1" l="1"/>
  <c r="J493" i="1" l="1"/>
  <c r="H493" i="1"/>
  <c r="F494" i="1" l="1"/>
  <c r="I494" i="1" s="1"/>
  <c r="D494" i="1"/>
  <c r="G494" i="1" l="1"/>
  <c r="J494" i="1" l="1"/>
  <c r="H494" i="1"/>
  <c r="F495" i="1" l="1"/>
  <c r="I495" i="1" s="1"/>
  <c r="D495" i="1"/>
  <c r="G495" i="1" l="1"/>
  <c r="J495" i="1" l="1"/>
  <c r="H495" i="1"/>
  <c r="F496" i="1" l="1"/>
  <c r="I496" i="1" s="1"/>
  <c r="D496" i="1"/>
  <c r="G496" i="1" l="1"/>
  <c r="J496" i="1" l="1"/>
  <c r="H496" i="1"/>
  <c r="F497" i="1" l="1"/>
  <c r="I497" i="1" s="1"/>
  <c r="D497" i="1"/>
  <c r="G497" i="1" l="1"/>
  <c r="J497" i="1" l="1"/>
  <c r="H497" i="1"/>
  <c r="F498" i="1" l="1"/>
  <c r="I498" i="1" s="1"/>
  <c r="D498" i="1"/>
  <c r="G498" i="1" l="1"/>
  <c r="J498" i="1" l="1"/>
  <c r="H498" i="1"/>
  <c r="F499" i="1" l="1"/>
  <c r="I499" i="1" s="1"/>
  <c r="D499" i="1"/>
  <c r="G499" i="1" l="1"/>
  <c r="J499" i="1" l="1"/>
  <c r="H499" i="1"/>
  <c r="F500" i="1" l="1"/>
  <c r="I500" i="1" s="1"/>
  <c r="D500" i="1"/>
  <c r="G500" i="1" l="1"/>
  <c r="J500" i="1" l="1"/>
  <c r="H500" i="1"/>
  <c r="F501" i="1" l="1"/>
  <c r="I501" i="1" s="1"/>
  <c r="D501" i="1"/>
  <c r="G501" i="1" l="1"/>
  <c r="J501" i="1" l="1"/>
  <c r="H501" i="1"/>
  <c r="F502" i="1" l="1"/>
  <c r="I502" i="1" s="1"/>
  <c r="D502" i="1"/>
  <c r="G502" i="1" l="1"/>
  <c r="J502" i="1" l="1"/>
  <c r="H502" i="1"/>
  <c r="F503" i="1" l="1"/>
  <c r="I503" i="1" s="1"/>
  <c r="D503" i="1"/>
  <c r="G503" i="1" l="1"/>
  <c r="J503" i="1" l="1"/>
  <c r="H503" i="1"/>
  <c r="F504" i="1" l="1"/>
  <c r="I504" i="1" s="1"/>
  <c r="D504" i="1"/>
  <c r="G504" i="1" l="1"/>
  <c r="J504" i="1" l="1"/>
  <c r="H504" i="1"/>
  <c r="F505" i="1" l="1"/>
  <c r="I505" i="1" s="1"/>
  <c r="D505" i="1"/>
  <c r="G505" i="1" l="1"/>
  <c r="J505" i="1" l="1"/>
  <c r="H505" i="1"/>
  <c r="F506" i="1" l="1"/>
  <c r="D506" i="1"/>
  <c r="G506" i="1" l="1"/>
  <c r="D18" i="1" s="1"/>
  <c r="D19" i="1"/>
  <c r="I506" i="1"/>
  <c r="D16" i="1"/>
  <c r="D17" i="1"/>
  <c r="J506" i="1" l="1"/>
  <c r="H506" i="1"/>
</calcChain>
</file>

<file path=xl/comments1.xml><?xml version="1.0" encoding="utf-8"?>
<comments xmlns="http://schemas.openxmlformats.org/spreadsheetml/2006/main">
  <authors>
    <author>Maria</author>
    <author>Jon</author>
    <author>Vertex42.com Templates</author>
  </authors>
  <commentList>
    <comment ref="C7" authorId="0" shapeId="0">
      <text>
        <r>
          <rPr>
            <b/>
            <sz val="9"/>
            <color indexed="81"/>
            <rFont val="Tahoma"/>
            <family val="2"/>
          </rPr>
          <t>Term of Loan</t>
        </r>
        <r>
          <rPr>
            <sz val="9"/>
            <color indexed="81"/>
            <rFont val="Tahoma"/>
            <family val="2"/>
          </rPr>
          <t xml:space="preserve">
Mortgage loans usually have 15 or 30-year terms. Auto loans are usually between 2 and 5 years.</t>
        </r>
      </text>
    </comment>
    <comment ref="C8" authorId="1" shapeId="0">
      <text>
        <r>
          <rPr>
            <sz val="9"/>
            <color indexed="81"/>
            <rFont val="Tahoma"/>
            <family val="2"/>
          </rPr>
          <t>The starting annual interest rate. For most popular ARMs, this rate remains fixed for a specified number of years.</t>
        </r>
      </text>
    </comment>
    <comment ref="C9" authorId="0" shapeId="0">
      <text>
        <r>
          <rPr>
            <b/>
            <sz val="9"/>
            <color indexed="81"/>
            <rFont val="Tahoma"/>
            <family val="2"/>
          </rPr>
          <t>First Payment Date</t>
        </r>
        <r>
          <rPr>
            <sz val="9"/>
            <color indexed="81"/>
            <rFont val="Tahoma"/>
            <family val="2"/>
          </rPr>
          <t xml:space="preserve">
Assumes that the first payment date is at the </t>
        </r>
        <r>
          <rPr>
            <b/>
            <sz val="9"/>
            <color indexed="81"/>
            <rFont val="Tahoma"/>
            <family val="2"/>
          </rPr>
          <t xml:space="preserve">end </t>
        </r>
        <r>
          <rPr>
            <sz val="9"/>
            <color indexed="81"/>
            <rFont val="Tahoma"/>
            <family val="2"/>
          </rPr>
          <t xml:space="preserve">of the first period.
</t>
        </r>
        <r>
          <rPr>
            <i/>
            <sz val="9"/>
            <color indexed="81"/>
            <rFont val="Tahoma"/>
            <family val="2"/>
          </rPr>
          <t>Shortcut</t>
        </r>
        <r>
          <rPr>
            <sz val="9"/>
            <color indexed="81"/>
            <rFont val="Tahoma"/>
            <family val="2"/>
          </rPr>
          <t xml:space="preserve">: To enter today's date, press </t>
        </r>
        <r>
          <rPr>
            <b/>
            <sz val="9"/>
            <color indexed="81"/>
            <rFont val="Tahoma"/>
            <family val="2"/>
          </rPr>
          <t>Ctrl+;</t>
        </r>
      </text>
    </comment>
    <comment ref="C19" authorId="1" shapeId="0">
      <text>
        <r>
          <rPr>
            <b/>
            <sz val="9"/>
            <color indexed="81"/>
            <rFont val="Tahoma"/>
            <family val="2"/>
          </rPr>
          <t xml:space="preserve">Internal Rate of Return (IRR)
</t>
        </r>
        <r>
          <rPr>
            <sz val="9"/>
            <color indexed="81"/>
            <rFont val="Tahoma"/>
            <family val="2"/>
          </rPr>
          <t xml:space="preserve">This is used to provide an </t>
        </r>
        <r>
          <rPr>
            <b/>
            <sz val="9"/>
            <color indexed="81"/>
            <rFont val="Tahoma"/>
            <family val="2"/>
          </rPr>
          <t>estimate</t>
        </r>
        <r>
          <rPr>
            <sz val="9"/>
            <color indexed="81"/>
            <rFont val="Tahoma"/>
            <family val="2"/>
          </rPr>
          <t xml:space="preserve"> of the effective APR (Annual Percentage Rate) for comparing with other types of loans.</t>
        </r>
      </text>
    </comment>
    <comment ref="D25" authorId="2" shapeId="0">
      <text>
        <r>
          <rPr>
            <b/>
            <sz val="9"/>
            <color indexed="81"/>
            <rFont val="Tahoma"/>
            <family val="2"/>
          </rPr>
          <t>Payment Due:</t>
        </r>
        <r>
          <rPr>
            <sz val="9"/>
            <color indexed="81"/>
            <rFont val="Tahoma"/>
            <family val="2"/>
          </rPr>
          <t xml:space="preserve">
The Principal+Interest portion of the payment. Does not include fees or escrow.</t>
        </r>
      </text>
    </comment>
    <comment ref="L25" authorId="2" shapeId="0">
      <text>
        <r>
          <rPr>
            <b/>
            <sz val="9"/>
            <color indexed="81"/>
            <rFont val="Tahoma"/>
            <family val="2"/>
          </rPr>
          <t>Date Received:</t>
        </r>
        <r>
          <rPr>
            <sz val="9"/>
            <color indexed="81"/>
            <rFont val="Tahoma"/>
            <family val="2"/>
          </rPr>
          <t xml:space="preserve">
For Reference Only!
You can use this to keep track of when a payment is made, but the date has no effect on the calculations in this spreadsheet. Interest is not pro-rated based on when the payment is received.</t>
        </r>
      </text>
    </comment>
    <comment ref="M25" authorId="2" shapeId="0">
      <text>
        <r>
          <rPr>
            <b/>
            <sz val="9"/>
            <color indexed="81"/>
            <rFont val="Tahoma"/>
            <family val="2"/>
          </rPr>
          <t>Actual Payment:</t>
        </r>
        <r>
          <rPr>
            <sz val="9"/>
            <color indexed="81"/>
            <rFont val="Tahoma"/>
            <family val="2"/>
          </rPr>
          <t xml:space="preserve">
You can use this column to keep track of actual payments.
</t>
        </r>
        <r>
          <rPr>
            <b/>
            <sz val="9"/>
            <color indexed="81"/>
            <rFont val="Tahoma"/>
            <family val="2"/>
          </rPr>
          <t>IMPORTANT</t>
        </r>
        <r>
          <rPr>
            <sz val="9"/>
            <color indexed="81"/>
            <rFont val="Tahoma"/>
            <family val="2"/>
          </rPr>
          <t>: This column represents only the PI (principal+interest) portion of the payment. Do not include fees or escrow (insurance and taxes) in the amount listed in this column.</t>
        </r>
      </text>
    </comment>
    <comment ref="D26" authorId="1" shapeId="0">
      <text>
        <r>
          <rPr>
            <sz val="9"/>
            <color indexed="81"/>
            <rFont val="Tahoma"/>
            <family val="2"/>
          </rPr>
          <t>This value is included here for the IRR (Internal Rate of Return) function.</t>
        </r>
      </text>
    </comment>
  </commentList>
</comments>
</file>

<file path=xl/sharedStrings.xml><?xml version="1.0" encoding="utf-8"?>
<sst xmlns="http://schemas.openxmlformats.org/spreadsheetml/2006/main" count="76" uniqueCount="65">
  <si>
    <t>No.</t>
  </si>
  <si>
    <t>Payment Due</t>
  </si>
  <si>
    <t>Interest</t>
  </si>
  <si>
    <t>Principal</t>
  </si>
  <si>
    <t>Balance</t>
  </si>
  <si>
    <t>Loan Information</t>
  </si>
  <si>
    <t>Interest Rate</t>
  </si>
  <si>
    <t>Cumulative Principal</t>
  </si>
  <si>
    <t>Cumulative Interest</t>
  </si>
  <si>
    <t>Payment Date</t>
  </si>
  <si>
    <t xml:space="preserve"> Adjustable Rate Mortgage (ARM) Calculator</t>
  </si>
  <si>
    <t>[42]</t>
  </si>
  <si>
    <t>{42}</t>
  </si>
  <si>
    <t>By Vertex42.com</t>
  </si>
  <si>
    <t>Do not submit copies or modifications of this template to any website or online template gallery.</t>
  </si>
  <si>
    <t>Please review the following license agreement to learn how you may or may not use this template. Thank you.</t>
  </si>
  <si>
    <t>HELP</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</si>
  <si>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</si>
  <si>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</si>
  <si>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</si>
  <si>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</si>
  <si>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</si>
  <si>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</si>
  <si>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</si>
  <si>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</si>
  <si>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Vertex42.com: Money Management Template</t>
  </si>
  <si>
    <t>Adjustable Rate Mortgage (ARM) Calculator</t>
  </si>
  <si>
    <t>This spreadsheet, including all worksheets and associated content is a copyrighted work under the United States and other copyright laws.</t>
  </si>
  <si>
    <t>https://www.vertex42.com/ExcelTemplates/arm-calculator.html</t>
  </si>
  <si>
    <t>https://www.vertex42.com/licensing/EULA_personaluse.html</t>
  </si>
  <si>
    <t>Amortization Schedule</t>
  </si>
  <si>
    <t>Extra Payment</t>
  </si>
  <si>
    <t xml:space="preserve"> - </t>
  </si>
  <si>
    <t>This spreadsheet creates an amortization table and graph for an adjustable rate mortgage (ARM) loan, with optional extra payments. Results may differ from other calculators due to rounding or how payments are processed.</t>
  </si>
  <si>
    <t>© 2005-2017 Vertex42 LLC</t>
  </si>
  <si>
    <t>• Payment and interest calculations are rounded to the nearest cent (2 decimal places)</t>
  </si>
  <si>
    <t>• The Payment Due is adjusted after each payment, so extra payments lower future monthly payments rather than resulting in paying off the loan early.</t>
  </si>
  <si>
    <t>• Read cell comments (cells with red triangles) for more information.</t>
  </si>
  <si>
    <t>• The calculator does not take into account fees, insurance, taxes, etc.</t>
  </si>
  <si>
    <t>• The calculator is designed to handle monthly payments only.</t>
  </si>
  <si>
    <t>Do not delete this worksheet</t>
  </si>
  <si>
    <t>Some Notes and Assumptions</t>
  </si>
  <si>
    <t>Summary</t>
  </si>
  <si>
    <t>Payment Tracking</t>
  </si>
  <si>
    <t>Date Received</t>
  </si>
  <si>
    <t>Notes</t>
  </si>
  <si>
    <t>Loan amount</t>
  </si>
  <si>
    <t>Term (years)</t>
  </si>
  <si>
    <t>Starting interest rate</t>
  </si>
  <si>
    <t>First payment date</t>
  </si>
  <si>
    <t>Starting monthly payment</t>
  </si>
  <si>
    <t>Total Payments</t>
  </si>
  <si>
    <t>Total Interest</t>
  </si>
  <si>
    <t>Total Principal</t>
  </si>
  <si>
    <t>Internal Rate of Return</t>
  </si>
  <si>
    <t>Borrower:</t>
  </si>
  <si>
    <t>[Address, City, ST ZIP]</t>
  </si>
  <si>
    <t>Phone: [Phone]</t>
  </si>
  <si>
    <t>Lender:</t>
  </si>
  <si>
    <t>In this version of the spreadsheet, a Payment Tracking table is included that allows you to list when payments are received and the actual payment amount.</t>
  </si>
  <si>
    <t>Actual PI Payment</t>
  </si>
  <si>
    <r>
      <rPr>
        <b/>
        <sz val="11"/>
        <color rgb="FF000000"/>
        <rFont val="Arial"/>
        <family val="2"/>
      </rPr>
      <t>Date Received</t>
    </r>
    <r>
      <rPr>
        <sz val="11"/>
        <color rgb="FF000000"/>
        <rFont val="Arial"/>
        <family val="2"/>
      </rPr>
      <t>: The date entered in the Date Received column is for reference only and has no effect on the calculations in the spreadsheet.</t>
    </r>
  </si>
  <si>
    <r>
      <rPr>
        <b/>
        <sz val="11"/>
        <color rgb="FF000000"/>
        <rFont val="Arial"/>
        <family val="2"/>
      </rPr>
      <t>Interest Rates</t>
    </r>
    <r>
      <rPr>
        <sz val="11"/>
        <color rgb="FF000000"/>
        <rFont val="Arial"/>
        <family val="2"/>
      </rPr>
      <t>: For each payment, enter the interest rate to be used in the calculation of interest for that row (overwriting the formula currently in the Interest Rate column).</t>
    </r>
  </si>
  <si>
    <r>
      <rPr>
        <b/>
        <sz val="11"/>
        <color rgb="FF000000"/>
        <rFont val="Arial"/>
        <family val="2"/>
      </rPr>
      <t>Actual Payment</t>
    </r>
    <r>
      <rPr>
        <sz val="11"/>
        <color rgb="FF000000"/>
        <rFont val="Arial"/>
        <family val="2"/>
      </rPr>
      <t>: This is the principal+interest amount. It does not include fees, escrow, etc. The Extra Payment is calculated as the Actual Payment minus the Payment Due.</t>
    </r>
  </si>
  <si>
    <t>If a payment is missed, enter an Actual Payment of 0 (zero). If the Actual Payment is zero or not enough to cover the interest charged, the unpaid interest is added to the principal balance (resulting in negative amortization).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</si>
</sst>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7" formatCode="&quot;$&quot;#,##0.00_);\(&quot;$&quot;#,##0.00\)"/>
    <numFmt numFmtId="8" formatCode="&quot;$&quot;#,##0.00_);[Red]\(&quot;$&quot;#,##0.00\)"/>
    <numFmt numFmtId="44" formatCode="_(&quot;$&quot;* #,##0.00_);_(&quot;$&quot;* \(#,##0.00\);_(&quot;$&quot;* &quot;-&quot;??_);_(@_)"/>
    <numFmt numFmtId="164" formatCode="_(&quot;$&quot;* #,##0_);_(&quot;$&quot;* \(#,##0\);_(&quot;$&quot;* &quot;-&quot;??_);_(@_)"/>
    <numFmt numFmtId="165" formatCode="0.000%"/>
    <numFmt numFmtId="166" formatCode="_(* #,##0.000_);_(* \(#,##0.000\);_(* &quot;-&quot;???_);_(@_)"/>
  </numFmts>
  <fonts count="37" x14ac:knownFonts="1">
    <font>
      <sz val="10"/>
      <name val="Tahoma"/>
      <family val="2"/>
    </font>
    <font>
      <sz val="10"/>
      <name val="Arial"/>
      <family val="2"/>
    </font>
    <font>
      <sz val="8"/>
      <name val="Arial"/>
      <family val="2"/>
    </font>
    <font>
      <b/>
      <sz val="10"/>
      <name val="Tahoma"/>
      <family val="2"/>
    </font>
    <font>
      <b/>
      <sz val="14"/>
      <color indexed="9"/>
      <name val="Arial"/>
      <family val="2"/>
    </font>
    <font>
      <b/>
      <sz val="11"/>
      <name val="Arial"/>
      <family val="2"/>
    </font>
    <font>
      <b/>
      <sz val="10"/>
      <name val="Arial"/>
      <family val="2"/>
    </font>
    <font>
      <sz val="10"/>
      <name val="Arial"/>
      <family val="2"/>
    </font>
    <font>
      <sz val="11"/>
      <name val="Arial"/>
      <family val="2"/>
    </font>
    <font>
      <sz val="12"/>
      <name val="Arial"/>
      <family val="2"/>
    </font>
    <font>
      <u/>
      <sz val="8"/>
      <color indexed="12"/>
      <name val="Arial"/>
      <family val="2"/>
    </font>
    <font>
      <sz val="2"/>
      <color indexed="9"/>
      <name val="Tahoma"/>
      <family val="2"/>
    </font>
    <font>
      <sz val="18"/>
      <color theme="4" tint="-0.249977111117893"/>
      <name val="Arial"/>
      <family val="2"/>
    </font>
    <font>
      <sz val="11"/>
      <name val="Trebuchet MS"/>
      <family val="2"/>
    </font>
    <font>
      <b/>
      <sz val="12"/>
      <name val="Arial"/>
      <family val="2"/>
    </font>
    <font>
      <b/>
      <sz val="11"/>
      <color theme="4" tint="-0.249977111117893"/>
      <name val="Arial"/>
      <family val="2"/>
    </font>
    <font>
      <b/>
      <sz val="12"/>
      <color theme="1"/>
      <name val="Arial"/>
      <family val="2"/>
    </font>
    <font>
      <b/>
      <sz val="12"/>
      <color indexed="9"/>
      <name val="Calibri"/>
      <family val="2"/>
    </font>
    <font>
      <sz val="11"/>
      <color theme="1" tint="0.34998626667073579"/>
      <name val="Calibri"/>
      <family val="2"/>
    </font>
    <font>
      <u/>
      <sz val="11"/>
      <color indexed="12"/>
      <name val="Tahoma"/>
      <family val="2"/>
    </font>
    <font>
      <u/>
      <sz val="11"/>
      <color indexed="12"/>
      <name val="Arial"/>
      <family val="2"/>
    </font>
    <font>
      <sz val="18"/>
      <name val="Arial"/>
      <family val="2"/>
    </font>
    <font>
      <sz val="8"/>
      <color theme="0" tint="-0.499984740745262"/>
      <name val="Arial"/>
      <family val="2"/>
    </font>
    <font>
      <b/>
      <sz val="10"/>
      <color rgb="FFFF0000"/>
      <name val="Arial"/>
      <family val="2"/>
    </font>
    <font>
      <sz val="2"/>
      <color indexed="9"/>
      <name val="Arial"/>
      <family val="2"/>
    </font>
    <font>
      <sz val="11"/>
      <color rgb="FF000000"/>
      <name val="Arial"/>
      <family val="2"/>
    </font>
    <font>
      <b/>
      <sz val="12"/>
      <color indexed="9"/>
      <name val="Arial"/>
      <family val="2"/>
    </font>
    <font>
      <sz val="10"/>
      <color theme="1" tint="0.34998626667073579"/>
      <name val="Arial"/>
      <family val="2"/>
    </font>
    <font>
      <u/>
      <sz val="10"/>
      <color indexed="12"/>
      <name val="Arial"/>
      <family val="2"/>
    </font>
    <font>
      <u/>
      <sz val="12"/>
      <color indexed="12"/>
      <name val="Arial"/>
      <family val="2"/>
    </font>
    <font>
      <sz val="10"/>
      <color indexed="9"/>
      <name val="Arial"/>
      <family val="2"/>
    </font>
    <font>
      <sz val="8"/>
      <color indexed="9"/>
      <name val="Arial"/>
      <family val="2"/>
    </font>
    <font>
      <b/>
      <sz val="9"/>
      <color indexed="81"/>
      <name val="Tahoma"/>
      <family val="2"/>
    </font>
    <font>
      <sz val="9"/>
      <color indexed="81"/>
      <name val="Tahoma"/>
      <family val="2"/>
    </font>
    <font>
      <i/>
      <sz val="9"/>
      <color indexed="81"/>
      <name val="Tahoma"/>
      <family val="2"/>
    </font>
    <font>
      <b/>
      <sz val="11"/>
      <color rgb="FF000000"/>
      <name val="Arial"/>
      <family val="2"/>
    </font>
    <font>
      <sz val="9"/>
      <name val="Arial"/>
      <family val="2"/>
    </font>
  </fonts>
  <fills count="10">
    <fill>
      <patternFill patternType="none"/>
    </fill>
    <fill>
      <patternFill patternType="gray125"/>
    </fill>
    <fill>
      <patternFill patternType="solid">
        <fgColor indexed="55"/>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bgColor indexed="64"/>
      </patternFill>
    </fill>
    <fill>
      <patternFill patternType="solid">
        <fgColor theme="5" tint="0.59999389629810485"/>
        <bgColor indexed="64"/>
      </patternFill>
    </fill>
  </fills>
  <borders count="9">
    <border>
      <left/>
      <right/>
      <top/>
      <bottom/>
      <diagonal/>
    </border>
    <border>
      <left style="thin">
        <color indexed="55"/>
      </left>
      <right style="thin">
        <color indexed="55"/>
      </right>
      <top style="thin">
        <color indexed="55"/>
      </top>
      <bottom style="thin">
        <color indexed="55"/>
      </bottom>
      <diagonal/>
    </border>
    <border>
      <left style="thin">
        <color theme="0"/>
      </left>
      <right style="thin">
        <color theme="0"/>
      </right>
      <top style="thin">
        <color theme="0"/>
      </top>
      <bottom style="thin">
        <color theme="0"/>
      </bottom>
      <diagonal/>
    </border>
    <border>
      <left/>
      <right/>
      <top/>
      <bottom style="thin">
        <color theme="4"/>
      </bottom>
      <diagonal/>
    </border>
    <border>
      <left/>
      <right style="thin">
        <color theme="4"/>
      </right>
      <top/>
      <bottom style="thin">
        <color theme="4"/>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indexed="64"/>
      </bottom>
      <diagonal/>
    </border>
    <border>
      <left/>
      <right/>
      <top/>
      <bottom style="medium">
        <color theme="5"/>
      </bottom>
      <diagonal/>
    </border>
  </borders>
  <cellStyleXfs count="4">
    <xf numFmtId="0" fontId="0" fillId="0" borderId="0"/>
    <xf numFmtId="44" fontId="1" fillId="0" borderId="0" applyFont="0" applyFill="0" applyBorder="0" applyAlignment="0" applyProtection="0"/>
    <xf numFmtId="0" fontId="28" fillId="0" borderId="0" applyNumberFormat="0" applyFill="0" applyBorder="0" applyAlignment="0" applyProtection="0">
      <alignment vertical="top"/>
      <protection locked="0"/>
    </xf>
    <xf numFmtId="9" fontId="1" fillId="0" borderId="0" applyFont="0" applyFill="0" applyBorder="0" applyAlignment="0" applyProtection="0"/>
  </cellStyleXfs>
  <cellXfs count="117">
    <xf numFmtId="0" fontId="0" fillId="0" borderId="0" xfId="0"/>
    <xf numFmtId="0" fontId="0" fillId="0" borderId="0" xfId="0" applyFont="1" applyProtection="1"/>
    <xf numFmtId="8" fontId="0" fillId="0" borderId="0" xfId="0" applyNumberFormat="1" applyFont="1" applyProtection="1"/>
    <xf numFmtId="0" fontId="0" fillId="0" borderId="0" xfId="0" applyProtection="1"/>
    <xf numFmtId="166" fontId="0" fillId="0" borderId="0" xfId="0" applyNumberFormat="1" applyFont="1" applyProtection="1"/>
    <xf numFmtId="0" fontId="3" fillId="0" borderId="0" xfId="0" applyFont="1" applyProtection="1"/>
    <xf numFmtId="0" fontId="0" fillId="0" borderId="0" xfId="0" applyFont="1" applyAlignment="1" applyProtection="1">
      <alignment vertical="center"/>
    </xf>
    <xf numFmtId="10" fontId="8" fillId="0" borderId="0" xfId="3" applyNumberFormat="1" applyFont="1" applyProtection="1"/>
    <xf numFmtId="40" fontId="5" fillId="0" borderId="0" xfId="0" applyNumberFormat="1" applyFont="1" applyProtection="1"/>
    <xf numFmtId="40" fontId="8" fillId="0" borderId="0" xfId="0" applyNumberFormat="1" applyFont="1" applyFill="1" applyProtection="1"/>
    <xf numFmtId="0" fontId="8" fillId="0" borderId="0" xfId="0" applyFont="1" applyAlignment="1" applyProtection="1">
      <alignment horizontal="right"/>
    </xf>
    <xf numFmtId="0" fontId="8" fillId="0" borderId="0" xfId="0" applyFont="1" applyFill="1" applyBorder="1" applyAlignment="1" applyProtection="1">
      <alignment horizontal="right"/>
    </xf>
    <xf numFmtId="0" fontId="7" fillId="0" borderId="0" xfId="0" applyFont="1" applyProtection="1"/>
    <xf numFmtId="0" fontId="8" fillId="0" borderId="0" xfId="0" applyFont="1" applyProtection="1"/>
    <xf numFmtId="0" fontId="11" fillId="0" borderId="0" xfId="0" applyFont="1" applyProtection="1"/>
    <xf numFmtId="0" fontId="12" fillId="3" borderId="0" xfId="0" applyFont="1" applyFill="1" applyBorder="1" applyAlignment="1">
      <alignment horizontal="left" vertical="center"/>
    </xf>
    <xf numFmtId="0" fontId="0" fillId="0" borderId="0" xfId="0" applyFill="1" applyBorder="1"/>
    <xf numFmtId="0" fontId="0" fillId="0" borderId="0" xfId="0" applyBorder="1"/>
    <xf numFmtId="0" fontId="7" fillId="0" borderId="0" xfId="0" applyFont="1"/>
    <xf numFmtId="0" fontId="13" fillId="0" borderId="0" xfId="0" applyFont="1" applyAlignment="1">
      <alignment horizontal="left" vertical="top" wrapText="1"/>
    </xf>
    <xf numFmtId="0" fontId="7" fillId="4" borderId="0" xfId="0" applyFont="1" applyFill="1" applyBorder="1"/>
    <xf numFmtId="0" fontId="0" fillId="4" borderId="0" xfId="0" applyFill="1" applyBorder="1"/>
    <xf numFmtId="0" fontId="14" fillId="0" borderId="2" xfId="0" applyFont="1" applyBorder="1" applyAlignment="1">
      <alignment horizontal="left" wrapText="1"/>
    </xf>
    <xf numFmtId="0" fontId="15" fillId="4" borderId="0" xfId="0" applyFont="1" applyFill="1" applyBorder="1"/>
    <xf numFmtId="0" fontId="9" fillId="0" borderId="2" xfId="0" applyFont="1" applyBorder="1" applyAlignment="1">
      <alignment horizontal="left" wrapText="1"/>
    </xf>
    <xf numFmtId="0" fontId="7" fillId="4" borderId="0" xfId="0" applyFont="1" applyFill="1" applyBorder="1" applyAlignment="1">
      <alignment vertical="top"/>
    </xf>
    <xf numFmtId="0" fontId="8" fillId="4" borderId="0" xfId="0" applyFont="1" applyFill="1" applyBorder="1" applyAlignment="1">
      <alignment horizontal="right" vertical="top"/>
    </xf>
    <xf numFmtId="0" fontId="9" fillId="0" borderId="2" xfId="0" applyFont="1" applyBorder="1" applyAlignment="1">
      <alignment horizontal="left"/>
    </xf>
    <xf numFmtId="0" fontId="13" fillId="4" borderId="0" xfId="0" applyFont="1" applyFill="1" applyBorder="1" applyAlignment="1">
      <alignment horizontal="left" vertical="top" wrapText="1"/>
    </xf>
    <xf numFmtId="0" fontId="8" fillId="4" borderId="0" xfId="0" applyFont="1" applyFill="1" applyBorder="1" applyAlignment="1">
      <alignment vertical="top"/>
    </xf>
    <xf numFmtId="0" fontId="8" fillId="4" borderId="0" xfId="0" applyFont="1" applyFill="1" applyBorder="1" applyAlignment="1">
      <alignment vertical="top" wrapText="1"/>
    </xf>
    <xf numFmtId="0" fontId="0" fillId="4" borderId="0" xfId="0" applyFill="1" applyBorder="1" applyAlignment="1">
      <alignment horizontal="right" vertical="top"/>
    </xf>
    <xf numFmtId="0" fontId="17" fillId="4" borderId="0" xfId="0" applyFont="1" applyFill="1" applyBorder="1" applyAlignment="1"/>
    <xf numFmtId="0" fontId="18" fillId="4" borderId="0" xfId="0" applyFont="1" applyFill="1" applyBorder="1" applyAlignment="1">
      <alignment horizontal="center"/>
    </xf>
    <xf numFmtId="0" fontId="19" fillId="4" borderId="0" xfId="2" applyFont="1" applyFill="1" applyBorder="1" applyAlignment="1" applyProtection="1">
      <alignment horizontal="left" indent="1"/>
    </xf>
    <xf numFmtId="0" fontId="20" fillId="4" borderId="0" xfId="0" applyFont="1" applyFill="1" applyBorder="1" applyAlignment="1" applyProtection="1">
      <alignment horizontal="left" indent="1"/>
    </xf>
    <xf numFmtId="0" fontId="8" fillId="4" borderId="0" xfId="0" applyFont="1" applyFill="1" applyBorder="1"/>
    <xf numFmtId="0" fontId="12" fillId="3" borderId="0" xfId="0" applyFont="1" applyFill="1" applyBorder="1" applyAlignment="1">
      <alignment vertical="center"/>
    </xf>
    <xf numFmtId="0" fontId="21" fillId="3" borderId="0" xfId="0" applyFont="1" applyFill="1" applyBorder="1" applyAlignment="1">
      <alignment vertical="center"/>
    </xf>
    <xf numFmtId="0" fontId="7" fillId="3" borderId="0" xfId="0" applyFont="1" applyFill="1" applyBorder="1" applyAlignment="1">
      <alignment horizontal="right" vertical="center"/>
    </xf>
    <xf numFmtId="0" fontId="7" fillId="0" borderId="0" xfId="0" applyFont="1" applyFill="1" applyBorder="1"/>
    <xf numFmtId="0" fontId="28" fillId="0" borderId="0" xfId="2" applyBorder="1" applyAlignment="1" applyProtection="1">
      <alignment horizontal="left"/>
    </xf>
    <xf numFmtId="0" fontId="7" fillId="0" borderId="0" xfId="0" applyFont="1" applyBorder="1" applyAlignment="1"/>
    <xf numFmtId="0" fontId="22" fillId="0" borderId="0" xfId="0" applyNumberFormat="1" applyFont="1" applyBorder="1" applyAlignment="1">
      <alignment horizontal="right"/>
    </xf>
    <xf numFmtId="0" fontId="7" fillId="0" borderId="0" xfId="0" applyFont="1" applyAlignment="1"/>
    <xf numFmtId="0" fontId="7" fillId="0" borderId="0" xfId="0" applyFont="1" applyAlignment="1">
      <alignment vertical="top"/>
    </xf>
    <xf numFmtId="0" fontId="15" fillId="0" borderId="3" xfId="0" applyFont="1" applyBorder="1"/>
    <xf numFmtId="0" fontId="8" fillId="0" borderId="3" xfId="0" applyFont="1" applyBorder="1" applyAlignment="1">
      <alignment vertical="top"/>
    </xf>
    <xf numFmtId="0" fontId="7" fillId="0" borderId="4" xfId="0" applyFont="1" applyBorder="1" applyAlignment="1">
      <alignment vertical="top"/>
    </xf>
    <xf numFmtId="0" fontId="8" fillId="0" borderId="0" xfId="0" applyFont="1" applyAlignment="1">
      <alignment horizontal="left" vertical="top" wrapText="1"/>
    </xf>
    <xf numFmtId="0" fontId="8" fillId="0" borderId="0" xfId="0" applyFont="1" applyAlignment="1">
      <alignment vertical="top" wrapText="1"/>
    </xf>
    <xf numFmtId="0" fontId="7" fillId="5" borderId="0" xfId="0" applyFont="1" applyFill="1"/>
    <xf numFmtId="0" fontId="20" fillId="0" borderId="0" xfId="2" applyFont="1" applyAlignment="1" applyProtection="1">
      <alignment horizontal="left" indent="1"/>
    </xf>
    <xf numFmtId="0" fontId="20" fillId="0" borderId="0" xfId="0" applyFont="1" applyAlignment="1" applyProtection="1">
      <alignment horizontal="left" indent="1"/>
    </xf>
    <xf numFmtId="0" fontId="8" fillId="0" borderId="0" xfId="0" applyFont="1"/>
    <xf numFmtId="0" fontId="8" fillId="0" borderId="2" xfId="0" applyFont="1" applyBorder="1"/>
    <xf numFmtId="0" fontId="28" fillId="0" borderId="2" xfId="2" applyBorder="1" applyAlignment="1" applyProtection="1">
      <alignment horizontal="left" wrapText="1"/>
    </xf>
    <xf numFmtId="0" fontId="5" fillId="6" borderId="5" xfId="0" applyFont="1" applyFill="1" applyBorder="1" applyAlignment="1" applyProtection="1">
      <alignment horizontal="left" vertical="center" indent="1"/>
    </xf>
    <xf numFmtId="0" fontId="6" fillId="6" borderId="5" xfId="0" applyFont="1" applyFill="1" applyBorder="1" applyAlignment="1" applyProtection="1">
      <alignment horizontal="centerContinuous" vertical="center"/>
    </xf>
    <xf numFmtId="0" fontId="5" fillId="6" borderId="5" xfId="0" applyFont="1" applyFill="1" applyBorder="1" applyAlignment="1" applyProtection="1">
      <alignment horizontal="centerContinuous" vertical="center"/>
    </xf>
    <xf numFmtId="0" fontId="23" fillId="0" borderId="0" xfId="0" applyFont="1" applyAlignment="1" applyProtection="1">
      <alignment horizontal="right"/>
    </xf>
    <xf numFmtId="0" fontId="1" fillId="0" borderId="0" xfId="0" applyFont="1" applyProtection="1"/>
    <xf numFmtId="0" fontId="6" fillId="0" borderId="0" xfId="0" applyFont="1" applyAlignment="1" applyProtection="1">
      <alignment vertical="center"/>
    </xf>
    <xf numFmtId="0" fontId="1" fillId="0" borderId="0" xfId="0" applyFont="1" applyAlignment="1" applyProtection="1">
      <alignment vertical="center"/>
    </xf>
    <xf numFmtId="0" fontId="1" fillId="0" borderId="0" xfId="0" applyFont="1" applyFill="1" applyBorder="1" applyAlignment="1" applyProtection="1">
      <alignment horizontal="right" vertical="center"/>
    </xf>
    <xf numFmtId="10" fontId="1" fillId="0" borderId="0" xfId="3" applyNumberFormat="1" applyFont="1" applyAlignment="1" applyProtection="1">
      <alignment vertical="center"/>
    </xf>
    <xf numFmtId="0" fontId="24" fillId="0" borderId="0" xfId="0" applyFont="1" applyAlignment="1" applyProtection="1">
      <alignment horizontal="right" vertical="center"/>
    </xf>
    <xf numFmtId="0" fontId="25" fillId="0" borderId="0" xfId="0" applyFont="1" applyAlignment="1">
      <alignment horizontal="left" vertical="center" wrapText="1" readingOrder="1"/>
    </xf>
    <xf numFmtId="0" fontId="1" fillId="0" borderId="0" xfId="0" applyFont="1"/>
    <xf numFmtId="0" fontId="1" fillId="5" borderId="0" xfId="0" applyFont="1" applyFill="1" applyAlignment="1">
      <alignment horizontal="right" vertical="top"/>
    </xf>
    <xf numFmtId="0" fontId="26" fillId="5" borderId="0" xfId="0" applyFont="1" applyFill="1" applyAlignment="1"/>
    <xf numFmtId="0" fontId="27" fillId="3" borderId="0" xfId="0" applyFont="1" applyFill="1" applyAlignment="1">
      <alignment horizontal="center"/>
    </xf>
    <xf numFmtId="0" fontId="29" fillId="0" borderId="2" xfId="2" applyFont="1" applyBorder="1" applyAlignment="1" applyProtection="1">
      <alignment horizontal="left" wrapText="1"/>
    </xf>
    <xf numFmtId="0" fontId="16" fillId="0" borderId="2" xfId="0" applyFont="1" applyBorder="1" applyAlignment="1">
      <alignment horizontal="left" wrapText="1"/>
    </xf>
    <xf numFmtId="0" fontId="8" fillId="0" borderId="0" xfId="0" applyFont="1" applyAlignment="1" applyProtection="1">
      <alignment horizontal="right" indent="1"/>
    </xf>
    <xf numFmtId="0" fontId="8" fillId="0" borderId="0" xfId="0" applyFont="1" applyFill="1" applyBorder="1" applyAlignment="1" applyProtection="1">
      <alignment horizontal="right" indent="1"/>
    </xf>
    <xf numFmtId="0" fontId="9" fillId="0" borderId="0" xfId="0" applyFont="1" applyAlignment="1" applyProtection="1">
      <alignment horizontal="right"/>
    </xf>
    <xf numFmtId="0" fontId="1" fillId="0" borderId="0" xfId="0" applyFont="1" applyAlignment="1" applyProtection="1">
      <alignment horizontal="left"/>
    </xf>
    <xf numFmtId="0" fontId="4" fillId="8" borderId="0" xfId="0" applyFont="1" applyFill="1" applyBorder="1" applyAlignment="1" applyProtection="1">
      <alignment vertical="center"/>
    </xf>
    <xf numFmtId="0" fontId="30" fillId="8" borderId="0" xfId="0" applyFont="1" applyFill="1" applyBorder="1" applyAlignment="1" applyProtection="1">
      <alignment vertical="center"/>
    </xf>
    <xf numFmtId="0" fontId="31" fillId="8" borderId="0" xfId="2" applyFont="1" applyFill="1" applyBorder="1" applyAlignment="1" applyProtection="1">
      <alignment horizontal="right" vertical="center"/>
    </xf>
    <xf numFmtId="0" fontId="31" fillId="8" borderId="0" xfId="0" applyFont="1" applyFill="1" applyBorder="1" applyAlignment="1">
      <alignment horizontal="right" vertical="center"/>
    </xf>
    <xf numFmtId="0" fontId="10" fillId="0" borderId="0" xfId="2" applyFont="1" applyFill="1" applyBorder="1" applyAlignment="1" applyProtection="1">
      <alignment horizontal="left"/>
    </xf>
    <xf numFmtId="0" fontId="1" fillId="0" borderId="0" xfId="0" applyFont="1" applyFill="1" applyBorder="1" applyProtection="1"/>
    <xf numFmtId="0" fontId="2" fillId="0" borderId="0" xfId="0" applyFont="1" applyFill="1" applyBorder="1" applyAlignment="1">
      <alignment horizontal="right"/>
    </xf>
    <xf numFmtId="0" fontId="1" fillId="0" borderId="0" xfId="0" applyFont="1" applyAlignment="1" applyProtection="1">
      <alignment horizontal="left" indent="1"/>
    </xf>
    <xf numFmtId="0" fontId="9" fillId="0" borderId="7" xfId="0" applyFont="1" applyBorder="1" applyAlignment="1" applyProtection="1">
      <alignment horizontal="left"/>
    </xf>
    <xf numFmtId="0" fontId="5" fillId="9" borderId="8" xfId="0" applyFont="1" applyFill="1" applyBorder="1" applyAlignment="1" applyProtection="1">
      <alignment horizontal="left" vertical="center" indent="1"/>
    </xf>
    <xf numFmtId="0" fontId="5" fillId="9" borderId="8" xfId="0" applyFont="1" applyFill="1" applyBorder="1" applyAlignment="1" applyProtection="1">
      <alignment horizontal="centerContinuous" vertical="center"/>
    </xf>
    <xf numFmtId="0" fontId="36" fillId="0" borderId="0" xfId="0" applyFont="1" applyAlignment="1" applyProtection="1">
      <alignment horizontal="center"/>
    </xf>
    <xf numFmtId="14" fontId="36" fillId="0" borderId="0" xfId="0" applyNumberFormat="1" applyFont="1" applyAlignment="1" applyProtection="1">
      <alignment horizontal="center"/>
    </xf>
    <xf numFmtId="39" fontId="36" fillId="0" borderId="0" xfId="0" applyNumberFormat="1" applyFont="1" applyAlignment="1" applyProtection="1">
      <alignment horizontal="right"/>
    </xf>
    <xf numFmtId="4" fontId="36" fillId="0" borderId="0" xfId="0" applyNumberFormat="1" applyFont="1" applyFill="1" applyAlignment="1" applyProtection="1">
      <alignment horizontal="right"/>
    </xf>
    <xf numFmtId="4" fontId="36" fillId="0" borderId="0" xfId="0" applyNumberFormat="1" applyFont="1" applyAlignment="1" applyProtection="1">
      <alignment horizontal="right"/>
    </xf>
    <xf numFmtId="4" fontId="36" fillId="0" borderId="0" xfId="0" applyNumberFormat="1" applyFont="1" applyProtection="1"/>
    <xf numFmtId="0" fontId="36" fillId="0" borderId="0" xfId="0" applyFont="1" applyProtection="1"/>
    <xf numFmtId="14" fontId="36" fillId="0" borderId="6" xfId="0" applyNumberFormat="1" applyFont="1" applyBorder="1" applyAlignment="1" applyProtection="1">
      <alignment horizontal="right"/>
    </xf>
    <xf numFmtId="4" fontId="36" fillId="0" borderId="6" xfId="0" applyNumberFormat="1" applyFont="1" applyFill="1" applyBorder="1" applyAlignment="1" applyProtection="1">
      <alignment horizontal="right"/>
      <protection locked="0"/>
    </xf>
    <xf numFmtId="0" fontId="36" fillId="0" borderId="6" xfId="0" applyFont="1" applyBorder="1" applyAlignment="1" applyProtection="1">
      <alignment horizontal="left" indent="1"/>
    </xf>
    <xf numFmtId="0" fontId="36" fillId="0" borderId="6" xfId="0" applyFont="1" applyBorder="1" applyAlignment="1" applyProtection="1">
      <alignment horizontal="right"/>
    </xf>
    <xf numFmtId="0" fontId="36" fillId="7" borderId="0" xfId="0" applyFont="1" applyFill="1" applyAlignment="1" applyProtection="1">
      <alignment horizontal="center"/>
    </xf>
    <xf numFmtId="7" fontId="36" fillId="7" borderId="0" xfId="0" applyNumberFormat="1" applyFont="1" applyFill="1" applyAlignment="1" applyProtection="1">
      <alignment horizontal="right"/>
    </xf>
    <xf numFmtId="164" fontId="36" fillId="7" borderId="0" xfId="0" applyNumberFormat="1" applyFont="1" applyFill="1" applyProtection="1"/>
    <xf numFmtId="0" fontId="36" fillId="7" borderId="0" xfId="0" applyFont="1" applyFill="1" applyAlignment="1" applyProtection="1">
      <alignment horizontal="right"/>
    </xf>
    <xf numFmtId="0" fontId="36" fillId="2" borderId="0" xfId="0" applyFont="1" applyFill="1" applyProtection="1"/>
    <xf numFmtId="0" fontId="36" fillId="2" borderId="0" xfId="0" applyFont="1" applyFill="1" applyAlignment="1" applyProtection="1">
      <alignment horizontal="right"/>
    </xf>
    <xf numFmtId="0" fontId="8" fillId="6" borderId="5" xfId="0" applyFont="1" applyFill="1" applyBorder="1" applyAlignment="1" applyProtection="1">
      <alignment horizontal="center" vertical="center"/>
    </xf>
    <xf numFmtId="0" fontId="8" fillId="6" borderId="5" xfId="0" applyFont="1" applyFill="1" applyBorder="1" applyAlignment="1" applyProtection="1">
      <alignment horizontal="center" vertical="center" wrapText="1"/>
    </xf>
    <xf numFmtId="0" fontId="8" fillId="6" borderId="5" xfId="0" applyFont="1" applyFill="1" applyBorder="1" applyAlignment="1" applyProtection="1">
      <alignment horizontal="right" vertical="center" wrapText="1"/>
    </xf>
    <xf numFmtId="0" fontId="8" fillId="9" borderId="8" xfId="0" applyFont="1" applyFill="1" applyBorder="1" applyAlignment="1" applyProtection="1">
      <alignment horizontal="right" vertical="center" wrapText="1"/>
    </xf>
    <xf numFmtId="0" fontId="8" fillId="9" borderId="8" xfId="0" applyFont="1" applyFill="1" applyBorder="1" applyAlignment="1" applyProtection="1">
      <alignment horizontal="left" vertical="center" wrapText="1"/>
    </xf>
    <xf numFmtId="165" fontId="36" fillId="7" borderId="0" xfId="0" applyNumberFormat="1" applyFont="1" applyFill="1" applyAlignment="1" applyProtection="1">
      <alignment horizontal="center"/>
    </xf>
    <xf numFmtId="165" fontId="36" fillId="0" borderId="6" xfId="3" applyNumberFormat="1" applyFont="1" applyBorder="1" applyAlignment="1" applyProtection="1">
      <alignment horizontal="center"/>
    </xf>
    <xf numFmtId="4" fontId="8" fillId="0" borderId="1" xfId="1" applyNumberFormat="1" applyFont="1" applyFill="1" applyBorder="1" applyProtection="1">
      <protection locked="0"/>
    </xf>
    <xf numFmtId="0" fontId="8" fillId="0" borderId="1" xfId="0" applyFont="1" applyFill="1" applyBorder="1" applyProtection="1">
      <protection locked="0"/>
    </xf>
    <xf numFmtId="165" fontId="8" fillId="0" borderId="1" xfId="3" applyNumberFormat="1" applyFont="1" applyFill="1" applyBorder="1" applyProtection="1">
      <protection locked="0"/>
    </xf>
    <xf numFmtId="14" fontId="8" fillId="0" borderId="1" xfId="0" applyNumberFormat="1" applyFont="1" applyFill="1" applyBorder="1" applyAlignment="1" applyProtection="1">
      <alignment horizontal="right" indent="1"/>
      <protection locked="0"/>
    </xf>
  </cellXfs>
  <cellStyles count="4">
    <cellStyle name="Currency" xfId="1" builtinId="4"/>
    <cellStyle name="Hyperlink" xfId="2" builtinId="8" customBuiltin="1"/>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49544146405823"/>
          <c:y val="6.0606284794791646E-2"/>
          <c:w val="0.76010288456558894"/>
          <c:h val="0.80682116633066381"/>
        </c:manualLayout>
      </c:layout>
      <c:scatterChart>
        <c:scatterStyle val="smoothMarker"/>
        <c:varyColors val="0"/>
        <c:ser>
          <c:idx val="2"/>
          <c:order val="0"/>
          <c:tx>
            <c:v>Loan Balance</c:v>
          </c:tx>
          <c:spPr>
            <a:ln w="25400">
              <a:solidFill>
                <a:srgbClr val="006500"/>
              </a:solidFill>
              <a:prstDash val="solid"/>
            </a:ln>
          </c:spPr>
          <c:marker>
            <c:symbol val="none"/>
          </c:marker>
          <c:xVal>
            <c:strRef>
              <c:f>Tracking!$A$27:$A$507</c:f>
              <c:strCache>
                <c:ptCount val="2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strCache>
            </c:strRef>
          </c:xVal>
          <c:yVal>
            <c:numRef>
              <c:f>Tracking!$H$27:$H$507</c:f>
              <c:numCache>
                <c:formatCode>#,##0.00</c:formatCode>
                <c:ptCount val="481"/>
                <c:pt idx="0">
                  <c:v>149612.5</c:v>
                </c:pt>
                <c:pt idx="1">
                  <c:v>149304.54</c:v>
                </c:pt>
                <c:pt idx="2">
                  <c:v>148994.91</c:v>
                </c:pt>
                <c:pt idx="3">
                  <c:v>148683.61000000002</c:v>
                </c:pt>
                <c:pt idx="4">
                  <c:v>148370.62000000002</c:v>
                </c:pt>
                <c:pt idx="5">
                  <c:v>148055.93000000002</c:v>
                </c:pt>
                <c:pt idx="6">
                  <c:v>147739.54</c:v>
                </c:pt>
                <c:pt idx="7">
                  <c:v>147421.44</c:v>
                </c:pt>
                <c:pt idx="8">
                  <c:v>147101.61000000002</c:v>
                </c:pt>
                <c:pt idx="9">
                  <c:v>146780.05000000002</c:v>
                </c:pt>
                <c:pt idx="10">
                  <c:v>146456.75000000003</c:v>
                </c:pt>
                <c:pt idx="11">
                  <c:v>146131.70000000004</c:v>
                </c:pt>
                <c:pt idx="12">
                  <c:v>145804.89000000004</c:v>
                </c:pt>
                <c:pt idx="13">
                  <c:v>145476.31000000006</c:v>
                </c:pt>
                <c:pt idx="14">
                  <c:v>145145.95000000007</c:v>
                </c:pt>
                <c:pt idx="15">
                  <c:v>144813.80000000008</c:v>
                </c:pt>
                <c:pt idx="16">
                  <c:v>144479.85000000006</c:v>
                </c:pt>
                <c:pt idx="17">
                  <c:v>144144.09000000005</c:v>
                </c:pt>
                <c:pt idx="18">
                  <c:v>143806.51000000007</c:v>
                </c:pt>
                <c:pt idx="19">
                  <c:v>143467.10000000006</c:v>
                </c:pt>
                <c:pt idx="20">
                  <c:v>143125.85000000006</c:v>
                </c:pt>
                <c:pt idx="21">
                  <c:v>142782.76000000007</c:v>
                </c:pt>
                <c:pt idx="22">
                  <c:v>142437.81000000006</c:v>
                </c:pt>
                <c:pt idx="23">
                  <c:v>142090.99000000005</c:v>
                </c:pt>
                <c:pt idx="24">
                  <c:v>141742.29000000004</c:v>
                </c:pt>
                <c:pt idx="25">
                  <c:v>141391.70000000004</c:v>
                </c:pt>
                <c:pt idx="26">
                  <c:v>141039.21000000005</c:v>
                </c:pt>
                <c:pt idx="27">
                  <c:v>140684.81000000006</c:v>
                </c:pt>
                <c:pt idx="28">
                  <c:v>140328.49000000005</c:v>
                </c:pt>
                <c:pt idx="29">
                  <c:v>139970.24000000005</c:v>
                </c:pt>
                <c:pt idx="30">
                  <c:v>139610.05000000005</c:v>
                </c:pt>
                <c:pt idx="31">
                  <c:v>139247.91000000003</c:v>
                </c:pt>
                <c:pt idx="32">
                  <c:v>138883.81000000003</c:v>
                </c:pt>
                <c:pt idx="33">
                  <c:v>138517.74000000002</c:v>
                </c:pt>
                <c:pt idx="34">
                  <c:v>138149.68000000002</c:v>
                </c:pt>
                <c:pt idx="35">
                  <c:v>137779.63000000003</c:v>
                </c:pt>
                <c:pt idx="36">
                  <c:v>137407.58000000005</c:v>
                </c:pt>
                <c:pt idx="37">
                  <c:v>137033.51000000004</c:v>
                </c:pt>
                <c:pt idx="38">
                  <c:v>136657.41000000003</c:v>
                </c:pt>
                <c:pt idx="39">
                  <c:v>136279.28000000003</c:v>
                </c:pt>
                <c:pt idx="40">
                  <c:v>135899.10000000003</c:v>
                </c:pt>
                <c:pt idx="41">
                  <c:v>135516.86000000004</c:v>
                </c:pt>
                <c:pt idx="42">
                  <c:v>135132.55000000005</c:v>
                </c:pt>
                <c:pt idx="43">
                  <c:v>134746.16000000003</c:v>
                </c:pt>
                <c:pt idx="44">
                  <c:v>134357.68000000002</c:v>
                </c:pt>
                <c:pt idx="45">
                  <c:v>133967.09000000003</c:v>
                </c:pt>
                <c:pt idx="46">
                  <c:v>133574.39000000001</c:v>
                </c:pt>
                <c:pt idx="47">
                  <c:v>133179.56000000003</c:v>
                </c:pt>
                <c:pt idx="48">
                  <c:v>132782.59000000003</c:v>
                </c:pt>
                <c:pt idx="49">
                  <c:v>132383.47000000003</c:v>
                </c:pt>
                <c:pt idx="50">
                  <c:v>131982.19000000003</c:v>
                </c:pt>
                <c:pt idx="51">
                  <c:v>131578.73000000004</c:v>
                </c:pt>
                <c:pt idx="52">
                  <c:v>131173.09000000003</c:v>
                </c:pt>
                <c:pt idx="53">
                  <c:v>130765.25000000003</c:v>
                </c:pt>
                <c:pt idx="54">
                  <c:v>130355.20000000003</c:v>
                </c:pt>
                <c:pt idx="55">
                  <c:v>129942.93000000002</c:v>
                </c:pt>
                <c:pt idx="56">
                  <c:v>129528.43000000002</c:v>
                </c:pt>
                <c:pt idx="57">
                  <c:v>129111.68000000002</c:v>
                </c:pt>
                <c:pt idx="58">
                  <c:v>128692.67000000003</c:v>
                </c:pt>
                <c:pt idx="59">
                  <c:v>128271.40000000002</c:v>
                </c:pt>
                <c:pt idx="60">
                  <c:v>127847.84000000003</c:v>
                </c:pt>
                <c:pt idx="61">
                  <c:v>127421.99000000002</c:v>
                </c:pt>
                <c:pt idx="62">
                  <c:v>126993.83000000002</c:v>
                </c:pt>
                <c:pt idx="63">
                  <c:v>126563.35000000002</c:v>
                </c:pt>
                <c:pt idx="64">
                  <c:v>126130.54000000002</c:v>
                </c:pt>
                <c:pt idx="65">
                  <c:v>125695.39000000003</c:v>
                </c:pt>
                <c:pt idx="66">
                  <c:v>125257.88000000003</c:v>
                </c:pt>
                <c:pt idx="67">
                  <c:v>124818.00000000003</c:v>
                </c:pt>
                <c:pt idx="68">
                  <c:v>124375.74000000003</c:v>
                </c:pt>
                <c:pt idx="69">
                  <c:v>123931.08000000003</c:v>
                </c:pt>
                <c:pt idx="70">
                  <c:v>123484.01000000002</c:v>
                </c:pt>
                <c:pt idx="71">
                  <c:v>123034.52000000002</c:v>
                </c:pt>
                <c:pt idx="72">
                  <c:v>122582.60000000002</c:v>
                </c:pt>
                <c:pt idx="73">
                  <c:v>122128.23000000003</c:v>
                </c:pt>
                <c:pt idx="74">
                  <c:v>121671.40000000002</c:v>
                </c:pt>
                <c:pt idx="75">
                  <c:v>121212.09000000003</c:v>
                </c:pt>
                <c:pt idx="76">
                  <c:v>120750.30000000003</c:v>
                </c:pt>
                <c:pt idx="77">
                  <c:v>120286.00000000003</c:v>
                </c:pt>
                <c:pt idx="78">
                  <c:v>119819.19000000003</c:v>
                </c:pt>
                <c:pt idx="79">
                  <c:v>119349.85000000003</c:v>
                </c:pt>
                <c:pt idx="80">
                  <c:v>118877.97000000003</c:v>
                </c:pt>
                <c:pt idx="81">
                  <c:v>118403.53000000003</c:v>
                </c:pt>
                <c:pt idx="82">
                  <c:v>117926.52000000003</c:v>
                </c:pt>
                <c:pt idx="83">
                  <c:v>117446.93000000004</c:v>
                </c:pt>
                <c:pt idx="84">
                  <c:v>116964.74000000003</c:v>
                </c:pt>
                <c:pt idx="85">
                  <c:v>116479.94000000003</c:v>
                </c:pt>
                <c:pt idx="86">
                  <c:v>115992.51000000004</c:v>
                </c:pt>
                <c:pt idx="87">
                  <c:v>115502.44000000003</c:v>
                </c:pt>
                <c:pt idx="88">
                  <c:v>115009.72000000003</c:v>
                </c:pt>
                <c:pt idx="89">
                  <c:v>114514.33000000003</c:v>
                </c:pt>
                <c:pt idx="90">
                  <c:v>114016.26000000002</c:v>
                </c:pt>
                <c:pt idx="91">
                  <c:v>113515.49000000002</c:v>
                </c:pt>
                <c:pt idx="92">
                  <c:v>113012.01000000002</c:v>
                </c:pt>
                <c:pt idx="93">
                  <c:v>112505.80000000002</c:v>
                </c:pt>
                <c:pt idx="94">
                  <c:v>111996.85000000002</c:v>
                </c:pt>
                <c:pt idx="95">
                  <c:v>111485.14000000001</c:v>
                </c:pt>
                <c:pt idx="96">
                  <c:v>110970.66000000002</c:v>
                </c:pt>
                <c:pt idx="97">
                  <c:v>110453.39000000001</c:v>
                </c:pt>
                <c:pt idx="98">
                  <c:v>109933.32</c:v>
                </c:pt>
                <c:pt idx="99">
                  <c:v>109410.43000000001</c:v>
                </c:pt>
                <c:pt idx="100">
                  <c:v>108884.71</c:v>
                </c:pt>
                <c:pt idx="101">
                  <c:v>108356.14</c:v>
                </c:pt>
                <c:pt idx="102">
                  <c:v>107824.71</c:v>
                </c:pt>
                <c:pt idx="103">
                  <c:v>107290.40000000001</c:v>
                </c:pt>
                <c:pt idx="104">
                  <c:v>106753.20000000001</c:v>
                </c:pt>
                <c:pt idx="105">
                  <c:v>106213.09000000001</c:v>
                </c:pt>
                <c:pt idx="106">
                  <c:v>105670.05000000002</c:v>
                </c:pt>
                <c:pt idx="107">
                  <c:v>105124.07000000002</c:v>
                </c:pt>
                <c:pt idx="108">
                  <c:v>104575.13000000002</c:v>
                </c:pt>
                <c:pt idx="109">
                  <c:v>104023.22000000002</c:v>
                </c:pt>
                <c:pt idx="110">
                  <c:v>103468.32000000002</c:v>
                </c:pt>
                <c:pt idx="111">
                  <c:v>102910.41000000002</c:v>
                </c:pt>
                <c:pt idx="112">
                  <c:v>102349.48000000003</c:v>
                </c:pt>
                <c:pt idx="113">
                  <c:v>101785.51000000002</c:v>
                </c:pt>
                <c:pt idx="114">
                  <c:v>101218.49000000002</c:v>
                </c:pt>
                <c:pt idx="115">
                  <c:v>100648.40000000002</c:v>
                </c:pt>
                <c:pt idx="116">
                  <c:v>100075.22000000003</c:v>
                </c:pt>
                <c:pt idx="117">
                  <c:v>99498.930000000037</c:v>
                </c:pt>
                <c:pt idx="118">
                  <c:v>98919.520000000033</c:v>
                </c:pt>
                <c:pt idx="119">
                  <c:v>98336.97000000003</c:v>
                </c:pt>
                <c:pt idx="120">
                  <c:v>97751.270000000033</c:v>
                </c:pt>
                <c:pt idx="121">
                  <c:v>97162.400000000038</c:v>
                </c:pt>
                <c:pt idx="122">
                  <c:v>96570.34000000004</c:v>
                </c:pt>
                <c:pt idx="123">
                  <c:v>95975.070000000036</c:v>
                </c:pt>
                <c:pt idx="124">
                  <c:v>95376.570000000036</c:v>
                </c:pt>
                <c:pt idx="125">
                  <c:v>94774.830000000031</c:v>
                </c:pt>
                <c:pt idx="126">
                  <c:v>94169.830000000031</c:v>
                </c:pt>
                <c:pt idx="127">
                  <c:v>93561.560000000027</c:v>
                </c:pt>
                <c:pt idx="128">
                  <c:v>92949.99000000002</c:v>
                </c:pt>
                <c:pt idx="129">
                  <c:v>92335.110000000015</c:v>
                </c:pt>
                <c:pt idx="130">
                  <c:v>91716.900000000009</c:v>
                </c:pt>
                <c:pt idx="131">
                  <c:v>91095.340000000011</c:v>
                </c:pt>
                <c:pt idx="132">
                  <c:v>90470.410000000018</c:v>
                </c:pt>
                <c:pt idx="133">
                  <c:v>89842.10000000002</c:v>
                </c:pt>
                <c:pt idx="134">
                  <c:v>89210.380000000019</c:v>
                </c:pt>
                <c:pt idx="135">
                  <c:v>88575.24000000002</c:v>
                </c:pt>
                <c:pt idx="136">
                  <c:v>87936.660000000018</c:v>
                </c:pt>
                <c:pt idx="137">
                  <c:v>87294.620000000024</c:v>
                </c:pt>
                <c:pt idx="138">
                  <c:v>86649.11000000003</c:v>
                </c:pt>
                <c:pt idx="139">
                  <c:v>86000.100000000035</c:v>
                </c:pt>
                <c:pt idx="140">
                  <c:v>85347.570000000036</c:v>
                </c:pt>
                <c:pt idx="141">
                  <c:v>84691.510000000038</c:v>
                </c:pt>
                <c:pt idx="142">
                  <c:v>84031.900000000038</c:v>
                </c:pt>
                <c:pt idx="143">
                  <c:v>83368.710000000036</c:v>
                </c:pt>
                <c:pt idx="144">
                  <c:v>82701.930000000037</c:v>
                </c:pt>
                <c:pt idx="145">
                  <c:v>82031.540000000037</c:v>
                </c:pt>
                <c:pt idx="146">
                  <c:v>81357.520000000033</c:v>
                </c:pt>
                <c:pt idx="147">
                  <c:v>80679.850000000035</c:v>
                </c:pt>
                <c:pt idx="148">
                  <c:v>79998.510000000038</c:v>
                </c:pt>
                <c:pt idx="149">
                  <c:v>79313.48000000004</c:v>
                </c:pt>
                <c:pt idx="150">
                  <c:v>78624.73000000004</c:v>
                </c:pt>
                <c:pt idx="151">
                  <c:v>77932.250000000044</c:v>
                </c:pt>
                <c:pt idx="152">
                  <c:v>77236.020000000048</c:v>
                </c:pt>
                <c:pt idx="153">
                  <c:v>76536.020000000048</c:v>
                </c:pt>
                <c:pt idx="154">
                  <c:v>75832.230000000054</c:v>
                </c:pt>
                <c:pt idx="155">
                  <c:v>75124.630000000048</c:v>
                </c:pt>
                <c:pt idx="156">
                  <c:v>74413.200000000055</c:v>
                </c:pt>
                <c:pt idx="157">
                  <c:v>73697.910000000062</c:v>
                </c:pt>
                <c:pt idx="158">
                  <c:v>72978.750000000058</c:v>
                </c:pt>
                <c:pt idx="159">
                  <c:v>72255.690000000061</c:v>
                </c:pt>
                <c:pt idx="160">
                  <c:v>71528.710000000065</c:v>
                </c:pt>
                <c:pt idx="161">
                  <c:v>70797.800000000061</c:v>
                </c:pt>
                <c:pt idx="162">
                  <c:v>70062.930000000066</c:v>
                </c:pt>
                <c:pt idx="163">
                  <c:v>69324.08000000006</c:v>
                </c:pt>
                <c:pt idx="164">
                  <c:v>68581.230000000054</c:v>
                </c:pt>
                <c:pt idx="165">
                  <c:v>67834.350000000049</c:v>
                </c:pt>
                <c:pt idx="166">
                  <c:v>67083.430000000051</c:v>
                </c:pt>
                <c:pt idx="167">
                  <c:v>66328.440000000046</c:v>
                </c:pt>
                <c:pt idx="168">
                  <c:v>65569.360000000044</c:v>
                </c:pt>
                <c:pt idx="169">
                  <c:v>64806.170000000042</c:v>
                </c:pt>
                <c:pt idx="170">
                  <c:v>64038.84000000004</c:v>
                </c:pt>
                <c:pt idx="171">
                  <c:v>63267.360000000037</c:v>
                </c:pt>
                <c:pt idx="172">
                  <c:v>62491.700000000041</c:v>
                </c:pt>
                <c:pt idx="173">
                  <c:v>61711.84000000004</c:v>
                </c:pt>
                <c:pt idx="174">
                  <c:v>60927.750000000044</c:v>
                </c:pt>
                <c:pt idx="175">
                  <c:v>60139.420000000042</c:v>
                </c:pt>
                <c:pt idx="176">
                  <c:v>59346.820000000043</c:v>
                </c:pt>
                <c:pt idx="177">
                  <c:v>58549.920000000042</c:v>
                </c:pt>
                <c:pt idx="178">
                  <c:v>57748.710000000043</c:v>
                </c:pt>
                <c:pt idx="179">
                  <c:v>56943.16000000004</c:v>
                </c:pt>
                <c:pt idx="180">
                  <c:v>56133.240000000042</c:v>
                </c:pt>
                <c:pt idx="181">
                  <c:v>55318.940000000039</c:v>
                </c:pt>
                <c:pt idx="182">
                  <c:v>54500.220000000038</c:v>
                </c:pt>
                <c:pt idx="183">
                  <c:v>53677.070000000036</c:v>
                </c:pt>
                <c:pt idx="184">
                  <c:v>52849.460000000036</c:v>
                </c:pt>
                <c:pt idx="185">
                  <c:v>52017.370000000039</c:v>
                </c:pt>
                <c:pt idx="186">
                  <c:v>51180.77000000004</c:v>
                </c:pt>
                <c:pt idx="187">
                  <c:v>50339.640000000043</c:v>
                </c:pt>
                <c:pt idx="188">
                  <c:v>49493.950000000041</c:v>
                </c:pt>
                <c:pt idx="189">
                  <c:v>48643.680000000044</c:v>
                </c:pt>
                <c:pt idx="190">
                  <c:v>47788.810000000041</c:v>
                </c:pt>
                <c:pt idx="191">
                  <c:v>46929.310000000041</c:v>
                </c:pt>
                <c:pt idx="192">
                  <c:v>46065.150000000038</c:v>
                </c:pt>
                <c:pt idx="193">
                  <c:v>45196.310000000041</c:v>
                </c:pt>
                <c:pt idx="194">
                  <c:v>44322.760000000038</c:v>
                </c:pt>
                <c:pt idx="195">
                  <c:v>43444.48000000004</c:v>
                </c:pt>
                <c:pt idx="196">
                  <c:v>42561.440000000039</c:v>
                </c:pt>
                <c:pt idx="197">
                  <c:v>41673.620000000039</c:v>
                </c:pt>
                <c:pt idx="198">
                  <c:v>40780.990000000042</c:v>
                </c:pt>
                <c:pt idx="199">
                  <c:v>39883.530000000042</c:v>
                </c:pt>
                <c:pt idx="200">
                  <c:v>38981.210000000043</c:v>
                </c:pt>
                <c:pt idx="201">
                  <c:v>38074.000000000044</c:v>
                </c:pt>
                <c:pt idx="202">
                  <c:v>37161.870000000046</c:v>
                </c:pt>
                <c:pt idx="203">
                  <c:v>36244.800000000047</c:v>
                </c:pt>
                <c:pt idx="204">
                  <c:v>35322.770000000048</c:v>
                </c:pt>
                <c:pt idx="205">
                  <c:v>34395.740000000049</c:v>
                </c:pt>
                <c:pt idx="206">
                  <c:v>33463.690000000046</c:v>
                </c:pt>
                <c:pt idx="207">
                  <c:v>32526.590000000047</c:v>
                </c:pt>
                <c:pt idx="208">
                  <c:v>31584.420000000049</c:v>
                </c:pt>
                <c:pt idx="209">
                  <c:v>30637.14000000005</c:v>
                </c:pt>
                <c:pt idx="210">
                  <c:v>29684.73000000005</c:v>
                </c:pt>
                <c:pt idx="211">
                  <c:v>28727.160000000051</c:v>
                </c:pt>
                <c:pt idx="212">
                  <c:v>27764.410000000051</c:v>
                </c:pt>
                <c:pt idx="213">
                  <c:v>26796.44000000005</c:v>
                </c:pt>
                <c:pt idx="214">
                  <c:v>25823.23000000005</c:v>
                </c:pt>
                <c:pt idx="215">
                  <c:v>24844.750000000051</c:v>
                </c:pt>
                <c:pt idx="216">
                  <c:v>23860.970000000052</c:v>
                </c:pt>
                <c:pt idx="217">
                  <c:v>22871.860000000052</c:v>
                </c:pt>
                <c:pt idx="218">
                  <c:v>21877.39000000005</c:v>
                </c:pt>
                <c:pt idx="219">
                  <c:v>20877.53000000005</c:v>
                </c:pt>
                <c:pt idx="220">
                  <c:v>19872.260000000049</c:v>
                </c:pt>
                <c:pt idx="221">
                  <c:v>18861.540000000048</c:v>
                </c:pt>
                <c:pt idx="222">
                  <c:v>17845.350000000049</c:v>
                </c:pt>
                <c:pt idx="223">
                  <c:v>16823.650000000049</c:v>
                </c:pt>
                <c:pt idx="224">
                  <c:v>15796.420000000049</c:v>
                </c:pt>
                <c:pt idx="225">
                  <c:v>14763.62000000005</c:v>
                </c:pt>
                <c:pt idx="226">
                  <c:v>13725.23000000005</c:v>
                </c:pt>
                <c:pt idx="227">
                  <c:v>12681.21000000005</c:v>
                </c:pt>
                <c:pt idx="228">
                  <c:v>11631.54000000005</c:v>
                </c:pt>
                <c:pt idx="229">
                  <c:v>10576.180000000049</c:v>
                </c:pt>
                <c:pt idx="230">
                  <c:v>9515.1100000000497</c:v>
                </c:pt>
                <c:pt idx="231">
                  <c:v>8448.29000000005</c:v>
                </c:pt>
                <c:pt idx="232">
                  <c:v>7375.6900000000496</c:v>
                </c:pt>
                <c:pt idx="233">
                  <c:v>6297.2800000000498</c:v>
                </c:pt>
                <c:pt idx="234">
                  <c:v>5213.0300000000498</c:v>
                </c:pt>
                <c:pt idx="235">
                  <c:v>4122.9100000000499</c:v>
                </c:pt>
                <c:pt idx="236">
                  <c:v>3026.8800000000501</c:v>
                </c:pt>
                <c:pt idx="237">
                  <c:v>1924.9200000000503</c:v>
                </c:pt>
                <c:pt idx="238">
                  <c:v>816.99000000005049</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3DB0-4F10-86E3-9A6273BD6624}"/>
            </c:ext>
          </c:extLst>
        </c:ser>
        <c:ser>
          <c:idx val="0"/>
          <c:order val="1"/>
          <c:tx>
            <c:v>Cumulative Principal</c:v>
          </c:tx>
          <c:spPr>
            <a:ln w="25400">
              <a:solidFill>
                <a:srgbClr val="000080"/>
              </a:solidFill>
              <a:prstDash val="solid"/>
            </a:ln>
          </c:spPr>
          <c:marker>
            <c:symbol val="none"/>
          </c:marker>
          <c:xVal>
            <c:strRef>
              <c:f>Tracking!$A$27:$A$507</c:f>
              <c:strCache>
                <c:ptCount val="2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strCache>
            </c:strRef>
          </c:xVal>
          <c:yVal>
            <c:numRef>
              <c:f>Tracking!$J$27:$J$507</c:f>
              <c:numCache>
                <c:formatCode>#,##0.00</c:formatCode>
                <c:ptCount val="481"/>
                <c:pt idx="0">
                  <c:v>387.5</c:v>
                </c:pt>
                <c:pt idx="1">
                  <c:v>695.45999999999992</c:v>
                </c:pt>
                <c:pt idx="2">
                  <c:v>1005.0899999999998</c:v>
                </c:pt>
                <c:pt idx="3">
                  <c:v>1316.3899999999999</c:v>
                </c:pt>
                <c:pt idx="4">
                  <c:v>1629.3799999999997</c:v>
                </c:pt>
                <c:pt idx="5">
                  <c:v>1944.0699999999997</c:v>
                </c:pt>
                <c:pt idx="6">
                  <c:v>2260.4599999999996</c:v>
                </c:pt>
                <c:pt idx="7">
                  <c:v>2578.5599999999995</c:v>
                </c:pt>
                <c:pt idx="8">
                  <c:v>2898.3899999999994</c:v>
                </c:pt>
                <c:pt idx="9">
                  <c:v>3219.9499999999994</c:v>
                </c:pt>
                <c:pt idx="10">
                  <c:v>3543.2499999999991</c:v>
                </c:pt>
                <c:pt idx="11">
                  <c:v>3868.2999999999993</c:v>
                </c:pt>
                <c:pt idx="12">
                  <c:v>4195.1099999999988</c:v>
                </c:pt>
                <c:pt idx="13">
                  <c:v>4523.6899999999987</c:v>
                </c:pt>
                <c:pt idx="14">
                  <c:v>4854.0499999999984</c:v>
                </c:pt>
                <c:pt idx="15">
                  <c:v>5186.199999999998</c:v>
                </c:pt>
                <c:pt idx="16">
                  <c:v>5520.1499999999978</c:v>
                </c:pt>
                <c:pt idx="17">
                  <c:v>5855.909999999998</c:v>
                </c:pt>
                <c:pt idx="18">
                  <c:v>6193.489999999998</c:v>
                </c:pt>
                <c:pt idx="19">
                  <c:v>6532.8999999999978</c:v>
                </c:pt>
                <c:pt idx="20">
                  <c:v>6874.1499999999978</c:v>
                </c:pt>
                <c:pt idx="21">
                  <c:v>7217.239999999998</c:v>
                </c:pt>
                <c:pt idx="22">
                  <c:v>7562.1899999999978</c:v>
                </c:pt>
                <c:pt idx="23">
                  <c:v>7909.0099999999975</c:v>
                </c:pt>
                <c:pt idx="24">
                  <c:v>8257.7099999999973</c:v>
                </c:pt>
                <c:pt idx="25">
                  <c:v>8608.2999999999975</c:v>
                </c:pt>
                <c:pt idx="26">
                  <c:v>8960.7899999999972</c:v>
                </c:pt>
                <c:pt idx="27">
                  <c:v>9315.1899999999969</c:v>
                </c:pt>
                <c:pt idx="28">
                  <c:v>9671.5099999999966</c:v>
                </c:pt>
                <c:pt idx="29">
                  <c:v>10029.759999999997</c:v>
                </c:pt>
                <c:pt idx="30">
                  <c:v>10389.949999999997</c:v>
                </c:pt>
                <c:pt idx="31">
                  <c:v>10752.089999999997</c:v>
                </c:pt>
                <c:pt idx="32">
                  <c:v>11116.189999999997</c:v>
                </c:pt>
                <c:pt idx="33">
                  <c:v>11482.259999999997</c:v>
                </c:pt>
                <c:pt idx="34">
                  <c:v>11850.319999999996</c:v>
                </c:pt>
                <c:pt idx="35">
                  <c:v>12220.369999999995</c:v>
                </c:pt>
                <c:pt idx="36">
                  <c:v>12592.419999999995</c:v>
                </c:pt>
                <c:pt idx="37">
                  <c:v>12966.489999999994</c:v>
                </c:pt>
                <c:pt idx="38">
                  <c:v>13342.589999999995</c:v>
                </c:pt>
                <c:pt idx="39">
                  <c:v>13720.719999999994</c:v>
                </c:pt>
                <c:pt idx="40">
                  <c:v>14100.899999999994</c:v>
                </c:pt>
                <c:pt idx="41">
                  <c:v>14483.139999999994</c:v>
                </c:pt>
                <c:pt idx="42">
                  <c:v>14867.449999999993</c:v>
                </c:pt>
                <c:pt idx="43">
                  <c:v>15253.839999999993</c:v>
                </c:pt>
                <c:pt idx="44">
                  <c:v>15642.319999999992</c:v>
                </c:pt>
                <c:pt idx="45">
                  <c:v>16032.909999999993</c:v>
                </c:pt>
                <c:pt idx="46">
                  <c:v>16425.609999999993</c:v>
                </c:pt>
                <c:pt idx="47">
                  <c:v>16820.439999999995</c:v>
                </c:pt>
                <c:pt idx="48">
                  <c:v>17217.409999999996</c:v>
                </c:pt>
                <c:pt idx="49">
                  <c:v>17616.529999999995</c:v>
                </c:pt>
                <c:pt idx="50">
                  <c:v>18017.809999999994</c:v>
                </c:pt>
                <c:pt idx="51">
                  <c:v>18421.269999999993</c:v>
                </c:pt>
                <c:pt idx="52">
                  <c:v>18826.909999999993</c:v>
                </c:pt>
                <c:pt idx="53">
                  <c:v>19234.749999999993</c:v>
                </c:pt>
                <c:pt idx="54">
                  <c:v>19644.799999999992</c:v>
                </c:pt>
                <c:pt idx="55">
                  <c:v>20057.069999999992</c:v>
                </c:pt>
                <c:pt idx="56">
                  <c:v>20471.569999999992</c:v>
                </c:pt>
                <c:pt idx="57">
                  <c:v>20888.319999999992</c:v>
                </c:pt>
                <c:pt idx="58">
                  <c:v>21307.329999999991</c:v>
                </c:pt>
                <c:pt idx="59">
                  <c:v>21728.599999999991</c:v>
                </c:pt>
                <c:pt idx="60">
                  <c:v>22152.159999999993</c:v>
                </c:pt>
                <c:pt idx="61">
                  <c:v>22578.009999999991</c:v>
                </c:pt>
                <c:pt idx="62">
                  <c:v>23006.169999999991</c:v>
                </c:pt>
                <c:pt idx="63">
                  <c:v>23436.649999999991</c:v>
                </c:pt>
                <c:pt idx="64">
                  <c:v>23869.459999999992</c:v>
                </c:pt>
                <c:pt idx="65">
                  <c:v>24304.609999999993</c:v>
                </c:pt>
                <c:pt idx="66">
                  <c:v>24742.119999999992</c:v>
                </c:pt>
                <c:pt idx="67">
                  <c:v>25181.999999999993</c:v>
                </c:pt>
                <c:pt idx="68">
                  <c:v>25624.259999999991</c:v>
                </c:pt>
                <c:pt idx="69">
                  <c:v>26068.919999999991</c:v>
                </c:pt>
                <c:pt idx="70">
                  <c:v>26515.989999999991</c:v>
                </c:pt>
                <c:pt idx="71">
                  <c:v>26965.479999999992</c:v>
                </c:pt>
                <c:pt idx="72">
                  <c:v>27417.399999999991</c:v>
                </c:pt>
                <c:pt idx="73">
                  <c:v>27871.76999999999</c:v>
                </c:pt>
                <c:pt idx="74">
                  <c:v>28328.599999999991</c:v>
                </c:pt>
                <c:pt idx="75">
                  <c:v>28787.909999999993</c:v>
                </c:pt>
                <c:pt idx="76">
                  <c:v>29249.699999999993</c:v>
                </c:pt>
                <c:pt idx="77">
                  <c:v>29713.999999999993</c:v>
                </c:pt>
                <c:pt idx="78">
                  <c:v>30180.809999999994</c:v>
                </c:pt>
                <c:pt idx="79">
                  <c:v>30650.149999999994</c:v>
                </c:pt>
                <c:pt idx="80">
                  <c:v>31122.029999999995</c:v>
                </c:pt>
                <c:pt idx="81">
                  <c:v>31596.469999999994</c:v>
                </c:pt>
                <c:pt idx="82">
                  <c:v>32073.479999999992</c:v>
                </c:pt>
                <c:pt idx="83">
                  <c:v>32553.069999999992</c:v>
                </c:pt>
                <c:pt idx="84">
                  <c:v>33035.259999999995</c:v>
                </c:pt>
                <c:pt idx="85">
                  <c:v>33520.06</c:v>
                </c:pt>
                <c:pt idx="86">
                  <c:v>34007.49</c:v>
                </c:pt>
                <c:pt idx="87">
                  <c:v>34497.56</c:v>
                </c:pt>
                <c:pt idx="88">
                  <c:v>34990.28</c:v>
                </c:pt>
                <c:pt idx="89">
                  <c:v>35485.67</c:v>
                </c:pt>
                <c:pt idx="90">
                  <c:v>35983.74</c:v>
                </c:pt>
                <c:pt idx="91">
                  <c:v>36484.509999999995</c:v>
                </c:pt>
                <c:pt idx="92">
                  <c:v>36987.99</c:v>
                </c:pt>
                <c:pt idx="93">
                  <c:v>37494.199999999997</c:v>
                </c:pt>
                <c:pt idx="94">
                  <c:v>38003.149999999994</c:v>
                </c:pt>
                <c:pt idx="95">
                  <c:v>38514.859999999993</c:v>
                </c:pt>
                <c:pt idx="96">
                  <c:v>39029.339999999997</c:v>
                </c:pt>
                <c:pt idx="97">
                  <c:v>39546.609999999993</c:v>
                </c:pt>
                <c:pt idx="98">
                  <c:v>40066.679999999993</c:v>
                </c:pt>
                <c:pt idx="99">
                  <c:v>40589.569999999992</c:v>
                </c:pt>
                <c:pt idx="100">
                  <c:v>41115.289999999994</c:v>
                </c:pt>
                <c:pt idx="101">
                  <c:v>41643.859999999993</c:v>
                </c:pt>
                <c:pt idx="102">
                  <c:v>42175.289999999994</c:v>
                </c:pt>
                <c:pt idx="103">
                  <c:v>42709.599999999991</c:v>
                </c:pt>
                <c:pt idx="104">
                  <c:v>43246.799999999988</c:v>
                </c:pt>
                <c:pt idx="105">
                  <c:v>43786.909999999989</c:v>
                </c:pt>
                <c:pt idx="106">
                  <c:v>44329.94999999999</c:v>
                </c:pt>
                <c:pt idx="107">
                  <c:v>44875.929999999993</c:v>
                </c:pt>
                <c:pt idx="108">
                  <c:v>45424.869999999995</c:v>
                </c:pt>
                <c:pt idx="109">
                  <c:v>45976.78</c:v>
                </c:pt>
                <c:pt idx="110">
                  <c:v>46531.68</c:v>
                </c:pt>
                <c:pt idx="111">
                  <c:v>47089.59</c:v>
                </c:pt>
                <c:pt idx="112">
                  <c:v>47650.52</c:v>
                </c:pt>
                <c:pt idx="113">
                  <c:v>48214.49</c:v>
                </c:pt>
                <c:pt idx="114">
                  <c:v>48781.509999999995</c:v>
                </c:pt>
                <c:pt idx="115">
                  <c:v>49351.599999999991</c:v>
                </c:pt>
                <c:pt idx="116">
                  <c:v>49924.779999999992</c:v>
                </c:pt>
                <c:pt idx="117">
                  <c:v>50501.069999999992</c:v>
                </c:pt>
                <c:pt idx="118">
                  <c:v>51080.479999999996</c:v>
                </c:pt>
                <c:pt idx="119">
                  <c:v>51663.03</c:v>
                </c:pt>
                <c:pt idx="120">
                  <c:v>52248.729999999996</c:v>
                </c:pt>
                <c:pt idx="121">
                  <c:v>52837.599999999999</c:v>
                </c:pt>
                <c:pt idx="122">
                  <c:v>53429.659999999996</c:v>
                </c:pt>
                <c:pt idx="123">
                  <c:v>54024.929999999993</c:v>
                </c:pt>
                <c:pt idx="124">
                  <c:v>54623.429999999993</c:v>
                </c:pt>
                <c:pt idx="125">
                  <c:v>55225.169999999991</c:v>
                </c:pt>
                <c:pt idx="126">
                  <c:v>55830.169999999991</c:v>
                </c:pt>
                <c:pt idx="127">
                  <c:v>56438.439999999988</c:v>
                </c:pt>
                <c:pt idx="128">
                  <c:v>57050.009999999987</c:v>
                </c:pt>
                <c:pt idx="129">
                  <c:v>57664.889999999985</c:v>
                </c:pt>
                <c:pt idx="130">
                  <c:v>58283.099999999984</c:v>
                </c:pt>
                <c:pt idx="131">
                  <c:v>58904.659999999982</c:v>
                </c:pt>
                <c:pt idx="132">
                  <c:v>59529.589999999982</c:v>
                </c:pt>
                <c:pt idx="133">
                  <c:v>60157.89999999998</c:v>
                </c:pt>
                <c:pt idx="134">
                  <c:v>60789.619999999981</c:v>
                </c:pt>
                <c:pt idx="135">
                  <c:v>61424.75999999998</c:v>
                </c:pt>
                <c:pt idx="136">
                  <c:v>62063.339999999982</c:v>
                </c:pt>
                <c:pt idx="137">
                  <c:v>62705.379999999983</c:v>
                </c:pt>
                <c:pt idx="138">
                  <c:v>63350.889999999985</c:v>
                </c:pt>
                <c:pt idx="139">
                  <c:v>63999.899999999987</c:v>
                </c:pt>
                <c:pt idx="140">
                  <c:v>64652.429999999986</c:v>
                </c:pt>
                <c:pt idx="141">
                  <c:v>65308.489999999983</c:v>
                </c:pt>
                <c:pt idx="142">
                  <c:v>65968.099999999977</c:v>
                </c:pt>
                <c:pt idx="143">
                  <c:v>66631.289999999979</c:v>
                </c:pt>
                <c:pt idx="144">
                  <c:v>67298.069999999978</c:v>
                </c:pt>
                <c:pt idx="145">
                  <c:v>67968.459999999977</c:v>
                </c:pt>
                <c:pt idx="146">
                  <c:v>68642.479999999981</c:v>
                </c:pt>
                <c:pt idx="147">
                  <c:v>69320.14999999998</c:v>
                </c:pt>
                <c:pt idx="148">
                  <c:v>70001.489999999976</c:v>
                </c:pt>
                <c:pt idx="149">
                  <c:v>70686.519999999975</c:v>
                </c:pt>
                <c:pt idx="150">
                  <c:v>71375.269999999975</c:v>
                </c:pt>
                <c:pt idx="151">
                  <c:v>72067.749999999971</c:v>
                </c:pt>
                <c:pt idx="152">
                  <c:v>72763.979999999967</c:v>
                </c:pt>
                <c:pt idx="153">
                  <c:v>73463.979999999967</c:v>
                </c:pt>
                <c:pt idx="154">
                  <c:v>74167.76999999996</c:v>
                </c:pt>
                <c:pt idx="155">
                  <c:v>74875.369999999966</c:v>
                </c:pt>
                <c:pt idx="156">
                  <c:v>75586.799999999959</c:v>
                </c:pt>
                <c:pt idx="157">
                  <c:v>76302.089999999953</c:v>
                </c:pt>
                <c:pt idx="158">
                  <c:v>77021.249999999956</c:v>
                </c:pt>
                <c:pt idx="159">
                  <c:v>77744.309999999954</c:v>
                </c:pt>
                <c:pt idx="160">
                  <c:v>78471.28999999995</c:v>
                </c:pt>
                <c:pt idx="161">
                  <c:v>79202.199999999953</c:v>
                </c:pt>
                <c:pt idx="162">
                  <c:v>79937.069999999949</c:v>
                </c:pt>
                <c:pt idx="163">
                  <c:v>80675.919999999955</c:v>
                </c:pt>
                <c:pt idx="164">
                  <c:v>81418.76999999996</c:v>
                </c:pt>
                <c:pt idx="165">
                  <c:v>82165.649999999965</c:v>
                </c:pt>
                <c:pt idx="166">
                  <c:v>82916.569999999963</c:v>
                </c:pt>
                <c:pt idx="167">
                  <c:v>83671.559999999969</c:v>
                </c:pt>
                <c:pt idx="168">
                  <c:v>84430.63999999997</c:v>
                </c:pt>
                <c:pt idx="169">
                  <c:v>85193.829999999973</c:v>
                </c:pt>
                <c:pt idx="170">
                  <c:v>85961.159999999974</c:v>
                </c:pt>
                <c:pt idx="171">
                  <c:v>86732.63999999997</c:v>
                </c:pt>
                <c:pt idx="172">
                  <c:v>87508.299999999974</c:v>
                </c:pt>
                <c:pt idx="173">
                  <c:v>88288.159999999974</c:v>
                </c:pt>
                <c:pt idx="174">
                  <c:v>89072.249999999971</c:v>
                </c:pt>
                <c:pt idx="175">
                  <c:v>89860.579999999973</c:v>
                </c:pt>
                <c:pt idx="176">
                  <c:v>90653.179999999978</c:v>
                </c:pt>
                <c:pt idx="177">
                  <c:v>91450.079999999973</c:v>
                </c:pt>
                <c:pt idx="178">
                  <c:v>92251.289999999979</c:v>
                </c:pt>
                <c:pt idx="179">
                  <c:v>93056.839999999982</c:v>
                </c:pt>
                <c:pt idx="180">
                  <c:v>93866.75999999998</c:v>
                </c:pt>
                <c:pt idx="181">
                  <c:v>94681.059999999983</c:v>
                </c:pt>
                <c:pt idx="182">
                  <c:v>95499.779999999984</c:v>
                </c:pt>
                <c:pt idx="183">
                  <c:v>96322.929999999978</c:v>
                </c:pt>
                <c:pt idx="184">
                  <c:v>97150.539999999979</c:v>
                </c:pt>
                <c:pt idx="185">
                  <c:v>97982.629999999976</c:v>
                </c:pt>
                <c:pt idx="186">
                  <c:v>98819.229999999981</c:v>
                </c:pt>
                <c:pt idx="187">
                  <c:v>99660.359999999986</c:v>
                </c:pt>
                <c:pt idx="188">
                  <c:v>100506.04999999999</c:v>
                </c:pt>
                <c:pt idx="189">
                  <c:v>101356.31999999999</c:v>
                </c:pt>
                <c:pt idx="190">
                  <c:v>102211.18999999999</c:v>
                </c:pt>
                <c:pt idx="191">
                  <c:v>103070.68999999999</c:v>
                </c:pt>
                <c:pt idx="192">
                  <c:v>103934.84999999999</c:v>
                </c:pt>
                <c:pt idx="193">
                  <c:v>104803.68999999999</c:v>
                </c:pt>
                <c:pt idx="194">
                  <c:v>105677.23999999999</c:v>
                </c:pt>
                <c:pt idx="195">
                  <c:v>106555.51999999999</c:v>
                </c:pt>
                <c:pt idx="196">
                  <c:v>107438.55999999998</c:v>
                </c:pt>
                <c:pt idx="197">
                  <c:v>108326.37999999999</c:v>
                </c:pt>
                <c:pt idx="198">
                  <c:v>109219.01</c:v>
                </c:pt>
                <c:pt idx="199">
                  <c:v>110116.47</c:v>
                </c:pt>
                <c:pt idx="200">
                  <c:v>111018.79000000001</c:v>
                </c:pt>
                <c:pt idx="201">
                  <c:v>111926.00000000001</c:v>
                </c:pt>
                <c:pt idx="202">
                  <c:v>112838.13000000002</c:v>
                </c:pt>
                <c:pt idx="203">
                  <c:v>113755.20000000003</c:v>
                </c:pt>
                <c:pt idx="204">
                  <c:v>114677.23000000003</c:v>
                </c:pt>
                <c:pt idx="205">
                  <c:v>115604.26000000002</c:v>
                </c:pt>
                <c:pt idx="206">
                  <c:v>116536.31000000003</c:v>
                </c:pt>
                <c:pt idx="207">
                  <c:v>117473.41000000003</c:v>
                </c:pt>
                <c:pt idx="208">
                  <c:v>118415.58000000003</c:v>
                </c:pt>
                <c:pt idx="209">
                  <c:v>119362.86000000003</c:v>
                </c:pt>
                <c:pt idx="210">
                  <c:v>120315.27000000003</c:v>
                </c:pt>
                <c:pt idx="211">
                  <c:v>121272.84000000004</c:v>
                </c:pt>
                <c:pt idx="212">
                  <c:v>122235.59000000004</c:v>
                </c:pt>
                <c:pt idx="213">
                  <c:v>123203.56000000004</c:v>
                </c:pt>
                <c:pt idx="214">
                  <c:v>124176.77000000005</c:v>
                </c:pt>
                <c:pt idx="215">
                  <c:v>125155.25000000004</c:v>
                </c:pt>
                <c:pt idx="216">
                  <c:v>126139.03000000004</c:v>
                </c:pt>
                <c:pt idx="217">
                  <c:v>127128.14000000004</c:v>
                </c:pt>
                <c:pt idx="218">
                  <c:v>128122.61000000004</c:v>
                </c:pt>
                <c:pt idx="219">
                  <c:v>129122.47000000004</c:v>
                </c:pt>
                <c:pt idx="220">
                  <c:v>130127.74000000005</c:v>
                </c:pt>
                <c:pt idx="221">
                  <c:v>131138.46000000005</c:v>
                </c:pt>
                <c:pt idx="222">
                  <c:v>132154.65000000005</c:v>
                </c:pt>
                <c:pt idx="223">
                  <c:v>133176.35000000006</c:v>
                </c:pt>
                <c:pt idx="224">
                  <c:v>134203.58000000007</c:v>
                </c:pt>
                <c:pt idx="225">
                  <c:v>135236.38000000006</c:v>
                </c:pt>
                <c:pt idx="226">
                  <c:v>136274.77000000008</c:v>
                </c:pt>
                <c:pt idx="227">
                  <c:v>137318.79000000007</c:v>
                </c:pt>
                <c:pt idx="228">
                  <c:v>138368.46000000008</c:v>
                </c:pt>
                <c:pt idx="229">
                  <c:v>139423.82000000007</c:v>
                </c:pt>
                <c:pt idx="230">
                  <c:v>140484.89000000007</c:v>
                </c:pt>
                <c:pt idx="231">
                  <c:v>141551.71000000008</c:v>
                </c:pt>
                <c:pt idx="232">
                  <c:v>142624.31000000008</c:v>
                </c:pt>
                <c:pt idx="233">
                  <c:v>143702.72000000009</c:v>
                </c:pt>
                <c:pt idx="234">
                  <c:v>144786.97000000009</c:v>
                </c:pt>
                <c:pt idx="235">
                  <c:v>145877.09000000008</c:v>
                </c:pt>
                <c:pt idx="236">
                  <c:v>146973.12000000008</c:v>
                </c:pt>
                <c:pt idx="237">
                  <c:v>148075.08000000007</c:v>
                </c:pt>
                <c:pt idx="238">
                  <c:v>149183.01000000007</c:v>
                </c:pt>
                <c:pt idx="239">
                  <c:v>150000.00000000012</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1-3DB0-4F10-86E3-9A6273BD6624}"/>
            </c:ext>
          </c:extLst>
        </c:ser>
        <c:ser>
          <c:idx val="1"/>
          <c:order val="2"/>
          <c:tx>
            <c:v>Cumulative Interest</c:v>
          </c:tx>
          <c:spPr>
            <a:ln w="25400">
              <a:solidFill>
                <a:srgbClr val="FF0000"/>
              </a:solidFill>
              <a:prstDash val="solid"/>
            </a:ln>
          </c:spPr>
          <c:marker>
            <c:symbol val="none"/>
          </c:marker>
          <c:xVal>
            <c:strRef>
              <c:f>Tracking!$A$27:$A$507</c:f>
              <c:strCache>
                <c:ptCount val="2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strCache>
            </c:strRef>
          </c:xVal>
          <c:yVal>
            <c:numRef>
              <c:f>Tracking!$I$27:$I$507</c:f>
              <c:numCache>
                <c:formatCode>#,##0.00</c:formatCode>
                <c:ptCount val="481"/>
                <c:pt idx="0">
                  <c:v>812.5</c:v>
                </c:pt>
                <c:pt idx="1">
                  <c:v>1622.9</c:v>
                </c:pt>
                <c:pt idx="2">
                  <c:v>2431.63</c:v>
                </c:pt>
                <c:pt idx="3">
                  <c:v>3238.69</c:v>
                </c:pt>
                <c:pt idx="4">
                  <c:v>4044.06</c:v>
                </c:pt>
                <c:pt idx="5">
                  <c:v>4847.7299999999996</c:v>
                </c:pt>
                <c:pt idx="6">
                  <c:v>5649.7</c:v>
                </c:pt>
                <c:pt idx="7">
                  <c:v>6449.96</c:v>
                </c:pt>
                <c:pt idx="8">
                  <c:v>7248.49</c:v>
                </c:pt>
                <c:pt idx="9">
                  <c:v>8045.29</c:v>
                </c:pt>
                <c:pt idx="10">
                  <c:v>8840.35</c:v>
                </c:pt>
                <c:pt idx="11">
                  <c:v>9633.66</c:v>
                </c:pt>
                <c:pt idx="12">
                  <c:v>10425.209999999999</c:v>
                </c:pt>
                <c:pt idx="13">
                  <c:v>11214.99</c:v>
                </c:pt>
                <c:pt idx="14">
                  <c:v>12002.99</c:v>
                </c:pt>
                <c:pt idx="15">
                  <c:v>12789.2</c:v>
                </c:pt>
                <c:pt idx="16">
                  <c:v>13573.61</c:v>
                </c:pt>
                <c:pt idx="17">
                  <c:v>14356.210000000001</c:v>
                </c:pt>
                <c:pt idx="18">
                  <c:v>15136.990000000002</c:v>
                </c:pt>
                <c:pt idx="19">
                  <c:v>15915.940000000002</c:v>
                </c:pt>
                <c:pt idx="20">
                  <c:v>16693.050000000003</c:v>
                </c:pt>
                <c:pt idx="21">
                  <c:v>17468.320000000003</c:v>
                </c:pt>
                <c:pt idx="22">
                  <c:v>18241.730000000003</c:v>
                </c:pt>
                <c:pt idx="23">
                  <c:v>19013.270000000004</c:v>
                </c:pt>
                <c:pt idx="24">
                  <c:v>19782.930000000004</c:v>
                </c:pt>
                <c:pt idx="25">
                  <c:v>20550.700000000004</c:v>
                </c:pt>
                <c:pt idx="26">
                  <c:v>21316.570000000003</c:v>
                </c:pt>
                <c:pt idx="27">
                  <c:v>22080.530000000002</c:v>
                </c:pt>
                <c:pt idx="28">
                  <c:v>22842.570000000003</c:v>
                </c:pt>
                <c:pt idx="29">
                  <c:v>23602.680000000004</c:v>
                </c:pt>
                <c:pt idx="30">
                  <c:v>24360.850000000002</c:v>
                </c:pt>
                <c:pt idx="31">
                  <c:v>25117.070000000003</c:v>
                </c:pt>
                <c:pt idx="32">
                  <c:v>25871.33</c:v>
                </c:pt>
                <c:pt idx="33">
                  <c:v>26623.620000000003</c:v>
                </c:pt>
                <c:pt idx="34">
                  <c:v>27373.920000000002</c:v>
                </c:pt>
                <c:pt idx="35">
                  <c:v>28122.230000000003</c:v>
                </c:pt>
                <c:pt idx="36">
                  <c:v>28868.540000000005</c:v>
                </c:pt>
                <c:pt idx="37">
                  <c:v>29612.830000000005</c:v>
                </c:pt>
                <c:pt idx="38">
                  <c:v>30355.090000000004</c:v>
                </c:pt>
                <c:pt idx="39">
                  <c:v>31095.320000000003</c:v>
                </c:pt>
                <c:pt idx="40">
                  <c:v>31833.500000000004</c:v>
                </c:pt>
                <c:pt idx="41">
                  <c:v>32569.620000000003</c:v>
                </c:pt>
                <c:pt idx="42">
                  <c:v>33303.670000000006</c:v>
                </c:pt>
                <c:pt idx="43">
                  <c:v>34035.640000000007</c:v>
                </c:pt>
                <c:pt idx="44">
                  <c:v>34765.520000000004</c:v>
                </c:pt>
                <c:pt idx="45">
                  <c:v>35493.29</c:v>
                </c:pt>
                <c:pt idx="46">
                  <c:v>36218.950000000004</c:v>
                </c:pt>
                <c:pt idx="47">
                  <c:v>36942.480000000003</c:v>
                </c:pt>
                <c:pt idx="48">
                  <c:v>37663.870000000003</c:v>
                </c:pt>
                <c:pt idx="49">
                  <c:v>38383.11</c:v>
                </c:pt>
                <c:pt idx="50">
                  <c:v>39100.19</c:v>
                </c:pt>
                <c:pt idx="51">
                  <c:v>39815.090000000004</c:v>
                </c:pt>
                <c:pt idx="52">
                  <c:v>40527.810000000005</c:v>
                </c:pt>
                <c:pt idx="53">
                  <c:v>41238.33</c:v>
                </c:pt>
                <c:pt idx="54">
                  <c:v>41946.64</c:v>
                </c:pt>
                <c:pt idx="55">
                  <c:v>42652.729999999996</c:v>
                </c:pt>
                <c:pt idx="56">
                  <c:v>43356.59</c:v>
                </c:pt>
                <c:pt idx="57">
                  <c:v>44058.2</c:v>
                </c:pt>
                <c:pt idx="58">
                  <c:v>44757.549999999996</c:v>
                </c:pt>
                <c:pt idx="59">
                  <c:v>45454.639999999992</c:v>
                </c:pt>
                <c:pt idx="60">
                  <c:v>46149.439999999995</c:v>
                </c:pt>
                <c:pt idx="61">
                  <c:v>46841.95</c:v>
                </c:pt>
                <c:pt idx="62">
                  <c:v>47532.149999999994</c:v>
                </c:pt>
                <c:pt idx="63">
                  <c:v>48220.029999999992</c:v>
                </c:pt>
                <c:pt idx="64">
                  <c:v>48905.579999999994</c:v>
                </c:pt>
                <c:pt idx="65">
                  <c:v>49588.789999999994</c:v>
                </c:pt>
                <c:pt idx="66">
                  <c:v>50269.639999999992</c:v>
                </c:pt>
                <c:pt idx="67">
                  <c:v>50948.119999999995</c:v>
                </c:pt>
                <c:pt idx="68">
                  <c:v>51624.219999999994</c:v>
                </c:pt>
                <c:pt idx="69">
                  <c:v>52297.919999999991</c:v>
                </c:pt>
                <c:pt idx="70">
                  <c:v>52969.209999999992</c:v>
                </c:pt>
                <c:pt idx="71">
                  <c:v>53638.079999999994</c:v>
                </c:pt>
                <c:pt idx="72">
                  <c:v>54304.52</c:v>
                </c:pt>
                <c:pt idx="73">
                  <c:v>54968.509999999995</c:v>
                </c:pt>
                <c:pt idx="74">
                  <c:v>55630.039999999994</c:v>
                </c:pt>
                <c:pt idx="75">
                  <c:v>56289.09</c:v>
                </c:pt>
                <c:pt idx="76">
                  <c:v>56945.659999999996</c:v>
                </c:pt>
                <c:pt idx="77">
                  <c:v>57599.719999999994</c:v>
                </c:pt>
                <c:pt idx="78">
                  <c:v>58251.27</c:v>
                </c:pt>
                <c:pt idx="79">
                  <c:v>58900.289999999994</c:v>
                </c:pt>
                <c:pt idx="80">
                  <c:v>59546.77</c:v>
                </c:pt>
                <c:pt idx="81">
                  <c:v>60190.689999999995</c:v>
                </c:pt>
                <c:pt idx="82">
                  <c:v>60832.039999999994</c:v>
                </c:pt>
                <c:pt idx="83">
                  <c:v>61470.80999999999</c:v>
                </c:pt>
                <c:pt idx="84">
                  <c:v>62106.979999999989</c:v>
                </c:pt>
                <c:pt idx="85">
                  <c:v>62740.539999999986</c:v>
                </c:pt>
                <c:pt idx="86">
                  <c:v>63371.469999999987</c:v>
                </c:pt>
                <c:pt idx="87">
                  <c:v>63999.759999999987</c:v>
                </c:pt>
                <c:pt idx="88">
                  <c:v>64625.399999999987</c:v>
                </c:pt>
                <c:pt idx="89">
                  <c:v>65248.369999999988</c:v>
                </c:pt>
                <c:pt idx="90">
                  <c:v>65868.659999999989</c:v>
                </c:pt>
                <c:pt idx="91">
                  <c:v>66486.249999999985</c:v>
                </c:pt>
                <c:pt idx="92">
                  <c:v>67101.12999999999</c:v>
                </c:pt>
                <c:pt idx="93">
                  <c:v>67713.279999999984</c:v>
                </c:pt>
                <c:pt idx="94">
                  <c:v>68322.689999999988</c:v>
                </c:pt>
                <c:pt idx="95">
                  <c:v>68929.339999999982</c:v>
                </c:pt>
                <c:pt idx="96">
                  <c:v>69533.219999999987</c:v>
                </c:pt>
                <c:pt idx="97">
                  <c:v>70134.309999999983</c:v>
                </c:pt>
                <c:pt idx="98">
                  <c:v>70732.599999999977</c:v>
                </c:pt>
                <c:pt idx="99">
                  <c:v>71328.069999999978</c:v>
                </c:pt>
                <c:pt idx="100">
                  <c:v>71920.709999999977</c:v>
                </c:pt>
                <c:pt idx="101">
                  <c:v>72510.499999999971</c:v>
                </c:pt>
                <c:pt idx="102">
                  <c:v>73097.429999999964</c:v>
                </c:pt>
                <c:pt idx="103">
                  <c:v>73681.479999999967</c:v>
                </c:pt>
                <c:pt idx="104">
                  <c:v>74262.63999999997</c:v>
                </c:pt>
                <c:pt idx="105">
                  <c:v>74840.88999999997</c:v>
                </c:pt>
                <c:pt idx="106">
                  <c:v>75416.209999999977</c:v>
                </c:pt>
                <c:pt idx="107">
                  <c:v>75988.589999999982</c:v>
                </c:pt>
                <c:pt idx="108">
                  <c:v>76558.00999999998</c:v>
                </c:pt>
                <c:pt idx="109">
                  <c:v>77124.459999999977</c:v>
                </c:pt>
                <c:pt idx="110">
                  <c:v>77687.919999999984</c:v>
                </c:pt>
                <c:pt idx="111">
                  <c:v>78248.369999999981</c:v>
                </c:pt>
                <c:pt idx="112">
                  <c:v>78805.799999999974</c:v>
                </c:pt>
                <c:pt idx="113">
                  <c:v>79360.189999999973</c:v>
                </c:pt>
                <c:pt idx="114">
                  <c:v>79911.52999999997</c:v>
                </c:pt>
                <c:pt idx="115">
                  <c:v>80459.799999999974</c:v>
                </c:pt>
                <c:pt idx="116">
                  <c:v>81004.979999999967</c:v>
                </c:pt>
                <c:pt idx="117">
                  <c:v>81547.049999999974</c:v>
                </c:pt>
                <c:pt idx="118">
                  <c:v>82085.999999999971</c:v>
                </c:pt>
                <c:pt idx="119">
                  <c:v>82621.809999999969</c:v>
                </c:pt>
                <c:pt idx="120">
                  <c:v>83154.469999999972</c:v>
                </c:pt>
                <c:pt idx="121">
                  <c:v>83683.959999999977</c:v>
                </c:pt>
                <c:pt idx="122">
                  <c:v>84210.25999999998</c:v>
                </c:pt>
                <c:pt idx="123">
                  <c:v>84733.349999999977</c:v>
                </c:pt>
                <c:pt idx="124">
                  <c:v>85253.209999999977</c:v>
                </c:pt>
                <c:pt idx="125">
                  <c:v>85769.829999999973</c:v>
                </c:pt>
                <c:pt idx="126">
                  <c:v>86283.189999999973</c:v>
                </c:pt>
                <c:pt idx="127">
                  <c:v>86793.27999999997</c:v>
                </c:pt>
                <c:pt idx="128">
                  <c:v>87300.069999999963</c:v>
                </c:pt>
                <c:pt idx="129">
                  <c:v>87803.549999999959</c:v>
                </c:pt>
                <c:pt idx="130">
                  <c:v>88303.699999999953</c:v>
                </c:pt>
                <c:pt idx="131">
                  <c:v>88800.499999999956</c:v>
                </c:pt>
                <c:pt idx="132">
                  <c:v>89293.929999999949</c:v>
                </c:pt>
                <c:pt idx="133">
                  <c:v>89783.979999999952</c:v>
                </c:pt>
                <c:pt idx="134">
                  <c:v>90270.619999999952</c:v>
                </c:pt>
                <c:pt idx="135">
                  <c:v>90753.839999999953</c:v>
                </c:pt>
                <c:pt idx="136">
                  <c:v>91233.619999999952</c:v>
                </c:pt>
                <c:pt idx="137">
                  <c:v>91709.939999999959</c:v>
                </c:pt>
                <c:pt idx="138">
                  <c:v>92182.789999999964</c:v>
                </c:pt>
                <c:pt idx="139">
                  <c:v>92652.13999999997</c:v>
                </c:pt>
                <c:pt idx="140">
                  <c:v>93117.969999999972</c:v>
                </c:pt>
                <c:pt idx="141">
                  <c:v>93580.269999999975</c:v>
                </c:pt>
                <c:pt idx="142">
                  <c:v>94039.019999999975</c:v>
                </c:pt>
                <c:pt idx="143">
                  <c:v>94494.189999999973</c:v>
                </c:pt>
                <c:pt idx="144">
                  <c:v>94945.769999999975</c:v>
                </c:pt>
                <c:pt idx="145">
                  <c:v>95393.739999999976</c:v>
                </c:pt>
                <c:pt idx="146">
                  <c:v>95838.079999999973</c:v>
                </c:pt>
                <c:pt idx="147">
                  <c:v>96278.769999999975</c:v>
                </c:pt>
                <c:pt idx="148">
                  <c:v>96715.789999999979</c:v>
                </c:pt>
                <c:pt idx="149">
                  <c:v>97149.119999999981</c:v>
                </c:pt>
                <c:pt idx="150">
                  <c:v>97578.729999999981</c:v>
                </c:pt>
                <c:pt idx="151">
                  <c:v>98004.609999999986</c:v>
                </c:pt>
                <c:pt idx="152">
                  <c:v>98426.739999999991</c:v>
                </c:pt>
                <c:pt idx="153">
                  <c:v>98845.099999999991</c:v>
                </c:pt>
                <c:pt idx="154">
                  <c:v>99259.67</c:v>
                </c:pt>
                <c:pt idx="155">
                  <c:v>99670.43</c:v>
                </c:pt>
                <c:pt idx="156">
                  <c:v>100077.35999999999</c:v>
                </c:pt>
                <c:pt idx="157">
                  <c:v>100480.43</c:v>
                </c:pt>
                <c:pt idx="158">
                  <c:v>100879.62999999999</c:v>
                </c:pt>
                <c:pt idx="159">
                  <c:v>101274.93</c:v>
                </c:pt>
                <c:pt idx="160">
                  <c:v>101666.31</c:v>
                </c:pt>
                <c:pt idx="161">
                  <c:v>102053.75999999999</c:v>
                </c:pt>
                <c:pt idx="162">
                  <c:v>102437.25</c:v>
                </c:pt>
                <c:pt idx="163">
                  <c:v>102816.76</c:v>
                </c:pt>
                <c:pt idx="164">
                  <c:v>103192.26999999999</c:v>
                </c:pt>
                <c:pt idx="165">
                  <c:v>103563.74999999999</c:v>
                </c:pt>
                <c:pt idx="166">
                  <c:v>103931.18999999999</c:v>
                </c:pt>
                <c:pt idx="167">
                  <c:v>104294.55999999998</c:v>
                </c:pt>
                <c:pt idx="168">
                  <c:v>104653.83999999998</c:v>
                </c:pt>
                <c:pt idx="169">
                  <c:v>105009.00999999998</c:v>
                </c:pt>
                <c:pt idx="170">
                  <c:v>105360.03999999998</c:v>
                </c:pt>
                <c:pt idx="171">
                  <c:v>105706.91999999998</c:v>
                </c:pt>
                <c:pt idx="172">
                  <c:v>106049.61999999998</c:v>
                </c:pt>
                <c:pt idx="173">
                  <c:v>106388.11999999998</c:v>
                </c:pt>
                <c:pt idx="174">
                  <c:v>106722.38999999998</c:v>
                </c:pt>
                <c:pt idx="175">
                  <c:v>107052.41999999998</c:v>
                </c:pt>
                <c:pt idx="176">
                  <c:v>107378.17999999998</c:v>
                </c:pt>
                <c:pt idx="177">
                  <c:v>107699.63999999998</c:v>
                </c:pt>
                <c:pt idx="178">
                  <c:v>108016.78999999998</c:v>
                </c:pt>
                <c:pt idx="179">
                  <c:v>108329.59999999998</c:v>
                </c:pt>
                <c:pt idx="180">
                  <c:v>108638.03999999998</c:v>
                </c:pt>
                <c:pt idx="181">
                  <c:v>108942.09999999998</c:v>
                </c:pt>
                <c:pt idx="182">
                  <c:v>109241.73999999998</c:v>
                </c:pt>
                <c:pt idx="183">
                  <c:v>109536.94999999998</c:v>
                </c:pt>
                <c:pt idx="184">
                  <c:v>109827.69999999998</c:v>
                </c:pt>
                <c:pt idx="185">
                  <c:v>110113.96999999999</c:v>
                </c:pt>
                <c:pt idx="186">
                  <c:v>110395.72999999998</c:v>
                </c:pt>
                <c:pt idx="187">
                  <c:v>110672.95999999998</c:v>
                </c:pt>
                <c:pt idx="188">
                  <c:v>110945.62999999998</c:v>
                </c:pt>
                <c:pt idx="189">
                  <c:v>111213.71999999997</c:v>
                </c:pt>
                <c:pt idx="190">
                  <c:v>111477.20999999998</c:v>
                </c:pt>
                <c:pt idx="191">
                  <c:v>111736.06999999998</c:v>
                </c:pt>
                <c:pt idx="192">
                  <c:v>111990.26999999997</c:v>
                </c:pt>
                <c:pt idx="193">
                  <c:v>112239.78999999998</c:v>
                </c:pt>
                <c:pt idx="194">
                  <c:v>112484.59999999998</c:v>
                </c:pt>
                <c:pt idx="195">
                  <c:v>112724.67999999998</c:v>
                </c:pt>
                <c:pt idx="196">
                  <c:v>112959.99999999999</c:v>
                </c:pt>
                <c:pt idx="197">
                  <c:v>113190.53999999998</c:v>
                </c:pt>
                <c:pt idx="198">
                  <c:v>113416.26999999997</c:v>
                </c:pt>
                <c:pt idx="199">
                  <c:v>113637.16999999997</c:v>
                </c:pt>
                <c:pt idx="200">
                  <c:v>113853.20999999996</c:v>
                </c:pt>
                <c:pt idx="201">
                  <c:v>114064.35999999996</c:v>
                </c:pt>
                <c:pt idx="202">
                  <c:v>114270.58999999995</c:v>
                </c:pt>
                <c:pt idx="203">
                  <c:v>114471.87999999995</c:v>
                </c:pt>
                <c:pt idx="204">
                  <c:v>114668.20999999995</c:v>
                </c:pt>
                <c:pt idx="205">
                  <c:v>114859.53999999995</c:v>
                </c:pt>
                <c:pt idx="206">
                  <c:v>115045.84999999995</c:v>
                </c:pt>
                <c:pt idx="207">
                  <c:v>115227.10999999994</c:v>
                </c:pt>
                <c:pt idx="208">
                  <c:v>115403.29999999994</c:v>
                </c:pt>
                <c:pt idx="209">
                  <c:v>115574.37999999995</c:v>
                </c:pt>
                <c:pt idx="210">
                  <c:v>115740.32999999994</c:v>
                </c:pt>
                <c:pt idx="211">
                  <c:v>115901.11999999994</c:v>
                </c:pt>
                <c:pt idx="212">
                  <c:v>116056.72999999994</c:v>
                </c:pt>
                <c:pt idx="213">
                  <c:v>116207.11999999994</c:v>
                </c:pt>
                <c:pt idx="214">
                  <c:v>116352.26999999993</c:v>
                </c:pt>
                <c:pt idx="215">
                  <c:v>116492.14999999994</c:v>
                </c:pt>
                <c:pt idx="216">
                  <c:v>116626.72999999994</c:v>
                </c:pt>
                <c:pt idx="217">
                  <c:v>116755.97999999994</c:v>
                </c:pt>
                <c:pt idx="218">
                  <c:v>116879.86999999994</c:v>
                </c:pt>
                <c:pt idx="219">
                  <c:v>116998.36999999994</c:v>
                </c:pt>
                <c:pt idx="220">
                  <c:v>117111.45999999993</c:v>
                </c:pt>
                <c:pt idx="221">
                  <c:v>117219.09999999993</c:v>
                </c:pt>
                <c:pt idx="222">
                  <c:v>117321.26999999993</c:v>
                </c:pt>
                <c:pt idx="223">
                  <c:v>117417.92999999993</c:v>
                </c:pt>
                <c:pt idx="224">
                  <c:v>117509.05999999994</c:v>
                </c:pt>
                <c:pt idx="225">
                  <c:v>117594.61999999994</c:v>
                </c:pt>
                <c:pt idx="226">
                  <c:v>117674.58999999994</c:v>
                </c:pt>
                <c:pt idx="227">
                  <c:v>117748.92999999993</c:v>
                </c:pt>
                <c:pt idx="228">
                  <c:v>117817.61999999994</c:v>
                </c:pt>
                <c:pt idx="229">
                  <c:v>117880.61999999994</c:v>
                </c:pt>
                <c:pt idx="230">
                  <c:v>117937.90999999993</c:v>
                </c:pt>
                <c:pt idx="231">
                  <c:v>117989.44999999992</c:v>
                </c:pt>
                <c:pt idx="232">
                  <c:v>118035.20999999992</c:v>
                </c:pt>
                <c:pt idx="233">
                  <c:v>118075.15999999992</c:v>
                </c:pt>
                <c:pt idx="234">
                  <c:v>118109.26999999992</c:v>
                </c:pt>
                <c:pt idx="235">
                  <c:v>118137.50999999992</c:v>
                </c:pt>
                <c:pt idx="236">
                  <c:v>118159.83999999992</c:v>
                </c:pt>
                <c:pt idx="237">
                  <c:v>118176.23999999992</c:v>
                </c:pt>
                <c:pt idx="238">
                  <c:v>118186.66999999991</c:v>
                </c:pt>
                <c:pt idx="239">
                  <c:v>118191.0999999999</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2-3DB0-4F10-86E3-9A6273BD6624}"/>
            </c:ext>
          </c:extLst>
        </c:ser>
        <c:dLbls>
          <c:showLegendKey val="0"/>
          <c:showVal val="0"/>
          <c:showCatName val="0"/>
          <c:showSerName val="0"/>
          <c:showPercent val="0"/>
          <c:showBubbleSize val="0"/>
        </c:dLbls>
        <c:axId val="242378624"/>
        <c:axId val="242390144"/>
      </c:scatterChart>
      <c:valAx>
        <c:axId val="24237862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2373891191927067"/>
              <c:y val="0.784093809532616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90144"/>
        <c:crosses val="autoZero"/>
        <c:crossBetween val="midCat"/>
      </c:valAx>
      <c:valAx>
        <c:axId val="242390144"/>
        <c:scaling>
          <c:orientation val="minMax"/>
          <c:min val="0"/>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78624"/>
        <c:crosses val="autoZero"/>
        <c:crossBetween val="midCat"/>
      </c:valAx>
      <c:spPr>
        <a:noFill/>
        <a:ln w="25400">
          <a:noFill/>
        </a:ln>
      </c:spPr>
    </c:plotArea>
    <c:legend>
      <c:legendPos val="r"/>
      <c:layout>
        <c:manualLayout>
          <c:xMode val="edge"/>
          <c:yMode val="edge"/>
          <c:x val="0.3535362253793437"/>
          <c:y val="1.8939463998372388E-2"/>
          <c:w val="0.44444554047688922"/>
          <c:h val="0.227273567980468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46299525344006"/>
          <c:y val="0.10738255033557047"/>
          <c:w val="0.77261176874336024"/>
          <c:h val="0.65771812080536918"/>
        </c:manualLayout>
      </c:layout>
      <c:scatterChart>
        <c:scatterStyle val="smoothMarker"/>
        <c:varyColors val="0"/>
        <c:ser>
          <c:idx val="0"/>
          <c:order val="0"/>
          <c:tx>
            <c:v>Interest Rate History</c:v>
          </c:tx>
          <c:spPr>
            <a:ln w="25400">
              <a:solidFill>
                <a:srgbClr val="000080"/>
              </a:solidFill>
              <a:prstDash val="solid"/>
            </a:ln>
          </c:spPr>
          <c:marker>
            <c:symbol val="none"/>
          </c:marker>
          <c:xVal>
            <c:strRef>
              <c:f>Tracking!$A$27:$A$507</c:f>
              <c:strCache>
                <c:ptCount val="2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strCache>
            </c:strRef>
          </c:xVal>
          <c:yVal>
            <c:numRef>
              <c:f>Tracking!$C$27:$C$507</c:f>
              <c:numCache>
                <c:formatCode>0.000%</c:formatCode>
                <c:ptCount val="481"/>
                <c:pt idx="0">
                  <c:v>6.5000000000000002E-2</c:v>
                </c:pt>
                <c:pt idx="1">
                  <c:v>6.5000000000000002E-2</c:v>
                </c:pt>
                <c:pt idx="2">
                  <c:v>6.5000000000000002E-2</c:v>
                </c:pt>
                <c:pt idx="3">
                  <c:v>6.5000000000000002E-2</c:v>
                </c:pt>
                <c:pt idx="4">
                  <c:v>6.5000000000000002E-2</c:v>
                </c:pt>
                <c:pt idx="5">
                  <c:v>6.5000000000000002E-2</c:v>
                </c:pt>
                <c:pt idx="6">
                  <c:v>6.5000000000000002E-2</c:v>
                </c:pt>
                <c:pt idx="7">
                  <c:v>6.5000000000000002E-2</c:v>
                </c:pt>
                <c:pt idx="8">
                  <c:v>6.5000000000000002E-2</c:v>
                </c:pt>
                <c:pt idx="9">
                  <c:v>6.5000000000000002E-2</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6.5000000000000002E-2</c:v>
                </c:pt>
                <c:pt idx="18">
                  <c:v>6.5000000000000002E-2</c:v>
                </c:pt>
                <c:pt idx="19">
                  <c:v>6.5000000000000002E-2</c:v>
                </c:pt>
                <c:pt idx="20">
                  <c:v>6.5000000000000002E-2</c:v>
                </c:pt>
                <c:pt idx="21">
                  <c:v>6.5000000000000002E-2</c:v>
                </c:pt>
                <c:pt idx="22">
                  <c:v>6.5000000000000002E-2</c:v>
                </c:pt>
                <c:pt idx="23">
                  <c:v>6.5000000000000002E-2</c:v>
                </c:pt>
                <c:pt idx="24">
                  <c:v>6.5000000000000002E-2</c:v>
                </c:pt>
                <c:pt idx="25">
                  <c:v>6.5000000000000002E-2</c:v>
                </c:pt>
                <c:pt idx="26">
                  <c:v>6.5000000000000002E-2</c:v>
                </c:pt>
                <c:pt idx="27">
                  <c:v>6.5000000000000002E-2</c:v>
                </c:pt>
                <c:pt idx="28">
                  <c:v>6.5000000000000002E-2</c:v>
                </c:pt>
                <c:pt idx="29">
                  <c:v>6.5000000000000002E-2</c:v>
                </c:pt>
                <c:pt idx="30">
                  <c:v>6.5000000000000002E-2</c:v>
                </c:pt>
                <c:pt idx="31">
                  <c:v>6.5000000000000002E-2</c:v>
                </c:pt>
                <c:pt idx="32">
                  <c:v>6.5000000000000002E-2</c:v>
                </c:pt>
                <c:pt idx="33">
                  <c:v>6.5000000000000002E-2</c:v>
                </c:pt>
                <c:pt idx="34">
                  <c:v>6.5000000000000002E-2</c:v>
                </c:pt>
                <c:pt idx="35">
                  <c:v>6.5000000000000002E-2</c:v>
                </c:pt>
                <c:pt idx="36">
                  <c:v>6.5000000000000002E-2</c:v>
                </c:pt>
                <c:pt idx="37">
                  <c:v>6.5000000000000002E-2</c:v>
                </c:pt>
                <c:pt idx="38">
                  <c:v>6.5000000000000002E-2</c:v>
                </c:pt>
                <c:pt idx="39">
                  <c:v>6.5000000000000002E-2</c:v>
                </c:pt>
                <c:pt idx="40">
                  <c:v>6.5000000000000002E-2</c:v>
                </c:pt>
                <c:pt idx="41">
                  <c:v>6.5000000000000002E-2</c:v>
                </c:pt>
                <c:pt idx="42">
                  <c:v>6.5000000000000002E-2</c:v>
                </c:pt>
                <c:pt idx="43">
                  <c:v>6.5000000000000002E-2</c:v>
                </c:pt>
                <c:pt idx="44">
                  <c:v>6.5000000000000002E-2</c:v>
                </c:pt>
                <c:pt idx="45">
                  <c:v>6.5000000000000002E-2</c:v>
                </c:pt>
                <c:pt idx="46">
                  <c:v>6.5000000000000002E-2</c:v>
                </c:pt>
                <c:pt idx="47">
                  <c:v>6.5000000000000002E-2</c:v>
                </c:pt>
                <c:pt idx="48">
                  <c:v>6.5000000000000002E-2</c:v>
                </c:pt>
                <c:pt idx="49">
                  <c:v>6.5000000000000002E-2</c:v>
                </c:pt>
                <c:pt idx="50">
                  <c:v>6.5000000000000002E-2</c:v>
                </c:pt>
                <c:pt idx="51">
                  <c:v>6.5000000000000002E-2</c:v>
                </c:pt>
                <c:pt idx="52">
                  <c:v>6.5000000000000002E-2</c:v>
                </c:pt>
                <c:pt idx="53">
                  <c:v>6.5000000000000002E-2</c:v>
                </c:pt>
                <c:pt idx="54">
                  <c:v>6.5000000000000002E-2</c:v>
                </c:pt>
                <c:pt idx="55">
                  <c:v>6.5000000000000002E-2</c:v>
                </c:pt>
                <c:pt idx="56">
                  <c:v>6.5000000000000002E-2</c:v>
                </c:pt>
                <c:pt idx="57">
                  <c:v>6.5000000000000002E-2</c:v>
                </c:pt>
                <c:pt idx="58">
                  <c:v>6.5000000000000002E-2</c:v>
                </c:pt>
                <c:pt idx="59">
                  <c:v>6.5000000000000002E-2</c:v>
                </c:pt>
                <c:pt idx="60">
                  <c:v>6.5000000000000002E-2</c:v>
                </c:pt>
                <c:pt idx="61">
                  <c:v>6.5000000000000002E-2</c:v>
                </c:pt>
                <c:pt idx="62">
                  <c:v>6.5000000000000002E-2</c:v>
                </c:pt>
                <c:pt idx="63">
                  <c:v>6.5000000000000002E-2</c:v>
                </c:pt>
                <c:pt idx="64">
                  <c:v>6.5000000000000002E-2</c:v>
                </c:pt>
                <c:pt idx="65">
                  <c:v>6.5000000000000002E-2</c:v>
                </c:pt>
                <c:pt idx="66">
                  <c:v>6.5000000000000002E-2</c:v>
                </c:pt>
                <c:pt idx="67">
                  <c:v>6.5000000000000002E-2</c:v>
                </c:pt>
                <c:pt idx="68">
                  <c:v>6.5000000000000002E-2</c:v>
                </c:pt>
                <c:pt idx="69">
                  <c:v>6.5000000000000002E-2</c:v>
                </c:pt>
                <c:pt idx="70">
                  <c:v>6.5000000000000002E-2</c:v>
                </c:pt>
                <c:pt idx="71">
                  <c:v>6.5000000000000002E-2</c:v>
                </c:pt>
                <c:pt idx="72">
                  <c:v>6.5000000000000002E-2</c:v>
                </c:pt>
                <c:pt idx="73">
                  <c:v>6.5000000000000002E-2</c:v>
                </c:pt>
                <c:pt idx="74">
                  <c:v>6.5000000000000002E-2</c:v>
                </c:pt>
                <c:pt idx="75">
                  <c:v>6.5000000000000002E-2</c:v>
                </c:pt>
                <c:pt idx="76">
                  <c:v>6.5000000000000002E-2</c:v>
                </c:pt>
                <c:pt idx="77">
                  <c:v>6.5000000000000002E-2</c:v>
                </c:pt>
                <c:pt idx="78">
                  <c:v>6.5000000000000002E-2</c:v>
                </c:pt>
                <c:pt idx="79">
                  <c:v>6.5000000000000002E-2</c:v>
                </c:pt>
                <c:pt idx="80">
                  <c:v>6.5000000000000002E-2</c:v>
                </c:pt>
                <c:pt idx="81">
                  <c:v>6.5000000000000002E-2</c:v>
                </c:pt>
                <c:pt idx="82">
                  <c:v>6.5000000000000002E-2</c:v>
                </c:pt>
                <c:pt idx="83">
                  <c:v>6.5000000000000002E-2</c:v>
                </c:pt>
                <c:pt idx="84">
                  <c:v>6.5000000000000002E-2</c:v>
                </c:pt>
                <c:pt idx="85">
                  <c:v>6.5000000000000002E-2</c:v>
                </c:pt>
                <c:pt idx="86">
                  <c:v>6.5000000000000002E-2</c:v>
                </c:pt>
                <c:pt idx="87">
                  <c:v>6.5000000000000002E-2</c:v>
                </c:pt>
                <c:pt idx="88">
                  <c:v>6.5000000000000002E-2</c:v>
                </c:pt>
                <c:pt idx="89">
                  <c:v>6.5000000000000002E-2</c:v>
                </c:pt>
                <c:pt idx="90">
                  <c:v>6.5000000000000002E-2</c:v>
                </c:pt>
                <c:pt idx="91">
                  <c:v>6.5000000000000002E-2</c:v>
                </c:pt>
                <c:pt idx="92">
                  <c:v>6.5000000000000002E-2</c:v>
                </c:pt>
                <c:pt idx="93">
                  <c:v>6.5000000000000002E-2</c:v>
                </c:pt>
                <c:pt idx="94">
                  <c:v>6.5000000000000002E-2</c:v>
                </c:pt>
                <c:pt idx="95">
                  <c:v>6.5000000000000002E-2</c:v>
                </c:pt>
                <c:pt idx="96">
                  <c:v>6.5000000000000002E-2</c:v>
                </c:pt>
                <c:pt idx="97">
                  <c:v>6.5000000000000002E-2</c:v>
                </c:pt>
                <c:pt idx="98">
                  <c:v>6.5000000000000002E-2</c:v>
                </c:pt>
                <c:pt idx="99">
                  <c:v>6.5000000000000002E-2</c:v>
                </c:pt>
                <c:pt idx="100">
                  <c:v>6.5000000000000002E-2</c:v>
                </c:pt>
                <c:pt idx="101">
                  <c:v>6.5000000000000002E-2</c:v>
                </c:pt>
                <c:pt idx="102">
                  <c:v>6.5000000000000002E-2</c:v>
                </c:pt>
                <c:pt idx="103">
                  <c:v>6.5000000000000002E-2</c:v>
                </c:pt>
                <c:pt idx="104">
                  <c:v>6.5000000000000002E-2</c:v>
                </c:pt>
                <c:pt idx="105">
                  <c:v>6.5000000000000002E-2</c:v>
                </c:pt>
                <c:pt idx="106">
                  <c:v>6.5000000000000002E-2</c:v>
                </c:pt>
                <c:pt idx="107">
                  <c:v>6.5000000000000002E-2</c:v>
                </c:pt>
                <c:pt idx="108">
                  <c:v>6.5000000000000002E-2</c:v>
                </c:pt>
                <c:pt idx="109">
                  <c:v>6.5000000000000002E-2</c:v>
                </c:pt>
                <c:pt idx="110">
                  <c:v>6.5000000000000002E-2</c:v>
                </c:pt>
                <c:pt idx="111">
                  <c:v>6.5000000000000002E-2</c:v>
                </c:pt>
                <c:pt idx="112">
                  <c:v>6.5000000000000002E-2</c:v>
                </c:pt>
                <c:pt idx="113">
                  <c:v>6.5000000000000002E-2</c:v>
                </c:pt>
                <c:pt idx="114">
                  <c:v>6.5000000000000002E-2</c:v>
                </c:pt>
                <c:pt idx="115">
                  <c:v>6.5000000000000002E-2</c:v>
                </c:pt>
                <c:pt idx="116">
                  <c:v>6.5000000000000002E-2</c:v>
                </c:pt>
                <c:pt idx="117">
                  <c:v>6.5000000000000002E-2</c:v>
                </c:pt>
                <c:pt idx="118">
                  <c:v>6.5000000000000002E-2</c:v>
                </c:pt>
                <c:pt idx="119">
                  <c:v>6.5000000000000002E-2</c:v>
                </c:pt>
                <c:pt idx="120">
                  <c:v>6.5000000000000002E-2</c:v>
                </c:pt>
                <c:pt idx="121">
                  <c:v>6.5000000000000002E-2</c:v>
                </c:pt>
                <c:pt idx="122">
                  <c:v>6.5000000000000002E-2</c:v>
                </c:pt>
                <c:pt idx="123">
                  <c:v>6.5000000000000002E-2</c:v>
                </c:pt>
                <c:pt idx="124">
                  <c:v>6.5000000000000002E-2</c:v>
                </c:pt>
                <c:pt idx="125">
                  <c:v>6.5000000000000002E-2</c:v>
                </c:pt>
                <c:pt idx="126">
                  <c:v>6.5000000000000002E-2</c:v>
                </c:pt>
                <c:pt idx="127">
                  <c:v>6.5000000000000002E-2</c:v>
                </c:pt>
                <c:pt idx="128">
                  <c:v>6.5000000000000002E-2</c:v>
                </c:pt>
                <c:pt idx="129">
                  <c:v>6.5000000000000002E-2</c:v>
                </c:pt>
                <c:pt idx="130">
                  <c:v>6.5000000000000002E-2</c:v>
                </c:pt>
                <c:pt idx="131">
                  <c:v>6.5000000000000002E-2</c:v>
                </c:pt>
                <c:pt idx="132">
                  <c:v>6.5000000000000002E-2</c:v>
                </c:pt>
                <c:pt idx="133">
                  <c:v>6.5000000000000002E-2</c:v>
                </c:pt>
                <c:pt idx="134">
                  <c:v>6.5000000000000002E-2</c:v>
                </c:pt>
                <c:pt idx="135">
                  <c:v>6.5000000000000002E-2</c:v>
                </c:pt>
                <c:pt idx="136">
                  <c:v>6.5000000000000002E-2</c:v>
                </c:pt>
                <c:pt idx="137">
                  <c:v>6.5000000000000002E-2</c:v>
                </c:pt>
                <c:pt idx="138">
                  <c:v>6.5000000000000002E-2</c:v>
                </c:pt>
                <c:pt idx="139">
                  <c:v>6.5000000000000002E-2</c:v>
                </c:pt>
                <c:pt idx="140">
                  <c:v>6.5000000000000002E-2</c:v>
                </c:pt>
                <c:pt idx="141">
                  <c:v>6.5000000000000002E-2</c:v>
                </c:pt>
                <c:pt idx="142">
                  <c:v>6.5000000000000002E-2</c:v>
                </c:pt>
                <c:pt idx="143">
                  <c:v>6.5000000000000002E-2</c:v>
                </c:pt>
                <c:pt idx="144">
                  <c:v>6.5000000000000002E-2</c:v>
                </c:pt>
                <c:pt idx="145">
                  <c:v>6.5000000000000002E-2</c:v>
                </c:pt>
                <c:pt idx="146">
                  <c:v>6.5000000000000002E-2</c:v>
                </c:pt>
                <c:pt idx="147">
                  <c:v>6.5000000000000002E-2</c:v>
                </c:pt>
                <c:pt idx="148">
                  <c:v>6.5000000000000002E-2</c:v>
                </c:pt>
                <c:pt idx="149">
                  <c:v>6.5000000000000002E-2</c:v>
                </c:pt>
                <c:pt idx="150">
                  <c:v>6.5000000000000002E-2</c:v>
                </c:pt>
                <c:pt idx="151">
                  <c:v>6.5000000000000002E-2</c:v>
                </c:pt>
                <c:pt idx="152">
                  <c:v>6.5000000000000002E-2</c:v>
                </c:pt>
                <c:pt idx="153">
                  <c:v>6.5000000000000002E-2</c:v>
                </c:pt>
                <c:pt idx="154">
                  <c:v>6.5000000000000002E-2</c:v>
                </c:pt>
                <c:pt idx="155">
                  <c:v>6.5000000000000002E-2</c:v>
                </c:pt>
                <c:pt idx="156">
                  <c:v>6.5000000000000002E-2</c:v>
                </c:pt>
                <c:pt idx="157">
                  <c:v>6.5000000000000002E-2</c:v>
                </c:pt>
                <c:pt idx="158">
                  <c:v>6.5000000000000002E-2</c:v>
                </c:pt>
                <c:pt idx="159">
                  <c:v>6.5000000000000002E-2</c:v>
                </c:pt>
                <c:pt idx="160">
                  <c:v>6.5000000000000002E-2</c:v>
                </c:pt>
                <c:pt idx="161">
                  <c:v>6.5000000000000002E-2</c:v>
                </c:pt>
                <c:pt idx="162">
                  <c:v>6.5000000000000002E-2</c:v>
                </c:pt>
                <c:pt idx="163">
                  <c:v>6.5000000000000002E-2</c:v>
                </c:pt>
                <c:pt idx="164">
                  <c:v>6.5000000000000002E-2</c:v>
                </c:pt>
                <c:pt idx="165">
                  <c:v>6.5000000000000002E-2</c:v>
                </c:pt>
                <c:pt idx="166">
                  <c:v>6.5000000000000002E-2</c:v>
                </c:pt>
                <c:pt idx="167">
                  <c:v>6.5000000000000002E-2</c:v>
                </c:pt>
                <c:pt idx="168">
                  <c:v>6.5000000000000002E-2</c:v>
                </c:pt>
                <c:pt idx="169">
                  <c:v>6.5000000000000002E-2</c:v>
                </c:pt>
                <c:pt idx="170">
                  <c:v>6.5000000000000002E-2</c:v>
                </c:pt>
                <c:pt idx="171">
                  <c:v>6.5000000000000002E-2</c:v>
                </c:pt>
                <c:pt idx="172">
                  <c:v>6.5000000000000002E-2</c:v>
                </c:pt>
                <c:pt idx="173">
                  <c:v>6.5000000000000002E-2</c:v>
                </c:pt>
                <c:pt idx="174">
                  <c:v>6.5000000000000002E-2</c:v>
                </c:pt>
                <c:pt idx="175">
                  <c:v>6.5000000000000002E-2</c:v>
                </c:pt>
                <c:pt idx="176">
                  <c:v>6.5000000000000002E-2</c:v>
                </c:pt>
                <c:pt idx="177">
                  <c:v>6.5000000000000002E-2</c:v>
                </c:pt>
                <c:pt idx="178">
                  <c:v>6.5000000000000002E-2</c:v>
                </c:pt>
                <c:pt idx="179">
                  <c:v>6.5000000000000002E-2</c:v>
                </c:pt>
                <c:pt idx="180">
                  <c:v>6.5000000000000002E-2</c:v>
                </c:pt>
                <c:pt idx="181">
                  <c:v>6.5000000000000002E-2</c:v>
                </c:pt>
                <c:pt idx="182">
                  <c:v>6.5000000000000002E-2</c:v>
                </c:pt>
                <c:pt idx="183">
                  <c:v>6.5000000000000002E-2</c:v>
                </c:pt>
                <c:pt idx="184">
                  <c:v>6.5000000000000002E-2</c:v>
                </c:pt>
                <c:pt idx="185">
                  <c:v>6.5000000000000002E-2</c:v>
                </c:pt>
                <c:pt idx="186">
                  <c:v>6.5000000000000002E-2</c:v>
                </c:pt>
                <c:pt idx="187">
                  <c:v>6.5000000000000002E-2</c:v>
                </c:pt>
                <c:pt idx="188">
                  <c:v>6.5000000000000002E-2</c:v>
                </c:pt>
                <c:pt idx="189">
                  <c:v>6.5000000000000002E-2</c:v>
                </c:pt>
                <c:pt idx="190">
                  <c:v>6.5000000000000002E-2</c:v>
                </c:pt>
                <c:pt idx="191">
                  <c:v>6.5000000000000002E-2</c:v>
                </c:pt>
                <c:pt idx="192">
                  <c:v>6.5000000000000002E-2</c:v>
                </c:pt>
                <c:pt idx="193">
                  <c:v>6.5000000000000002E-2</c:v>
                </c:pt>
                <c:pt idx="194">
                  <c:v>6.5000000000000002E-2</c:v>
                </c:pt>
                <c:pt idx="195">
                  <c:v>6.5000000000000002E-2</c:v>
                </c:pt>
                <c:pt idx="196">
                  <c:v>6.5000000000000002E-2</c:v>
                </c:pt>
                <c:pt idx="197">
                  <c:v>6.5000000000000002E-2</c:v>
                </c:pt>
                <c:pt idx="198">
                  <c:v>6.5000000000000002E-2</c:v>
                </c:pt>
                <c:pt idx="199">
                  <c:v>6.5000000000000002E-2</c:v>
                </c:pt>
                <c:pt idx="200">
                  <c:v>6.5000000000000002E-2</c:v>
                </c:pt>
                <c:pt idx="201">
                  <c:v>6.5000000000000002E-2</c:v>
                </c:pt>
                <c:pt idx="202">
                  <c:v>6.5000000000000002E-2</c:v>
                </c:pt>
                <c:pt idx="203">
                  <c:v>6.5000000000000002E-2</c:v>
                </c:pt>
                <c:pt idx="204">
                  <c:v>6.5000000000000002E-2</c:v>
                </c:pt>
                <c:pt idx="205">
                  <c:v>6.5000000000000002E-2</c:v>
                </c:pt>
                <c:pt idx="206">
                  <c:v>6.5000000000000002E-2</c:v>
                </c:pt>
                <c:pt idx="207">
                  <c:v>6.5000000000000002E-2</c:v>
                </c:pt>
                <c:pt idx="208">
                  <c:v>6.5000000000000002E-2</c:v>
                </c:pt>
                <c:pt idx="209">
                  <c:v>6.5000000000000002E-2</c:v>
                </c:pt>
                <c:pt idx="210">
                  <c:v>6.5000000000000002E-2</c:v>
                </c:pt>
                <c:pt idx="211">
                  <c:v>6.5000000000000002E-2</c:v>
                </c:pt>
                <c:pt idx="212">
                  <c:v>6.5000000000000002E-2</c:v>
                </c:pt>
                <c:pt idx="213">
                  <c:v>6.5000000000000002E-2</c:v>
                </c:pt>
                <c:pt idx="214">
                  <c:v>6.5000000000000002E-2</c:v>
                </c:pt>
                <c:pt idx="215">
                  <c:v>6.5000000000000002E-2</c:v>
                </c:pt>
                <c:pt idx="216">
                  <c:v>6.5000000000000002E-2</c:v>
                </c:pt>
                <c:pt idx="217">
                  <c:v>6.5000000000000002E-2</c:v>
                </c:pt>
                <c:pt idx="218">
                  <c:v>6.5000000000000002E-2</c:v>
                </c:pt>
                <c:pt idx="219">
                  <c:v>6.5000000000000002E-2</c:v>
                </c:pt>
                <c:pt idx="220">
                  <c:v>6.5000000000000002E-2</c:v>
                </c:pt>
                <c:pt idx="221">
                  <c:v>6.5000000000000002E-2</c:v>
                </c:pt>
                <c:pt idx="222">
                  <c:v>6.5000000000000002E-2</c:v>
                </c:pt>
                <c:pt idx="223">
                  <c:v>6.5000000000000002E-2</c:v>
                </c:pt>
                <c:pt idx="224">
                  <c:v>6.5000000000000002E-2</c:v>
                </c:pt>
                <c:pt idx="225">
                  <c:v>6.5000000000000002E-2</c:v>
                </c:pt>
                <c:pt idx="226">
                  <c:v>6.5000000000000002E-2</c:v>
                </c:pt>
                <c:pt idx="227">
                  <c:v>6.5000000000000002E-2</c:v>
                </c:pt>
                <c:pt idx="228">
                  <c:v>6.5000000000000002E-2</c:v>
                </c:pt>
                <c:pt idx="229">
                  <c:v>6.5000000000000002E-2</c:v>
                </c:pt>
                <c:pt idx="230">
                  <c:v>6.5000000000000002E-2</c:v>
                </c:pt>
                <c:pt idx="231">
                  <c:v>6.5000000000000002E-2</c:v>
                </c:pt>
                <c:pt idx="232">
                  <c:v>6.5000000000000002E-2</c:v>
                </c:pt>
                <c:pt idx="233">
                  <c:v>6.5000000000000002E-2</c:v>
                </c:pt>
                <c:pt idx="234">
                  <c:v>6.5000000000000002E-2</c:v>
                </c:pt>
                <c:pt idx="235">
                  <c:v>6.5000000000000002E-2</c:v>
                </c:pt>
                <c:pt idx="236">
                  <c:v>6.5000000000000002E-2</c:v>
                </c:pt>
                <c:pt idx="237">
                  <c:v>6.5000000000000002E-2</c:v>
                </c:pt>
                <c:pt idx="238">
                  <c:v>6.5000000000000002E-2</c:v>
                </c:pt>
                <c:pt idx="239">
                  <c:v>6.5000000000000002E-2</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6F62-472C-BB2D-180310B4FB68}"/>
            </c:ext>
          </c:extLst>
        </c:ser>
        <c:dLbls>
          <c:showLegendKey val="0"/>
          <c:showVal val="0"/>
          <c:showCatName val="0"/>
          <c:showSerName val="0"/>
          <c:showPercent val="0"/>
          <c:showBubbleSize val="0"/>
        </c:dLbls>
        <c:axId val="246363264"/>
        <c:axId val="246365184"/>
      </c:scatterChart>
      <c:valAx>
        <c:axId val="2463632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175726178249602"/>
              <c:y val="0.610738255033557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5184"/>
        <c:crosses val="autoZero"/>
        <c:crossBetween val="midCat"/>
      </c:valAx>
      <c:valAx>
        <c:axId val="24636518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a:t>Interest Rate</a:t>
                </a:r>
              </a:p>
            </c:rich>
          </c:tx>
          <c:layout>
            <c:manualLayout>
              <c:xMode val="edge"/>
              <c:yMode val="edge"/>
              <c:x val="3.1007830183680009E-2"/>
              <c:y val="0.1946308724832214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3264"/>
        <c:crosses val="autoZero"/>
        <c:crossBetween val="midCat"/>
      </c:valAx>
      <c:spPr>
        <a:noFill/>
        <a:ln w="25400">
          <a:noFill/>
        </a:ln>
      </c:spPr>
    </c:plotArea>
    <c:legend>
      <c:legendPos val="r"/>
      <c:layout>
        <c:manualLayout>
          <c:xMode val="edge"/>
          <c:yMode val="edge"/>
          <c:x val="0.22997474052896008"/>
          <c:y val="3.3557046979865772E-2"/>
          <c:w val="0.3927658489932801"/>
          <c:h val="0.161073825503355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www.vertex42.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absolute">
    <xdr:from>
      <xdr:col>4</xdr:col>
      <xdr:colOff>400050</xdr:colOff>
      <xdr:row>2</xdr:row>
      <xdr:rowOff>19050</xdr:rowOff>
    </xdr:from>
    <xdr:to>
      <xdr:col>9</xdr:col>
      <xdr:colOff>571500</xdr:colOff>
      <xdr:row>14</xdr:row>
      <xdr:rowOff>104775</xdr:rowOff>
    </xdr:to>
    <xdr:graphicFrame macro="">
      <xdr:nvGraphicFramePr>
        <xdr:cNvPr id="6666" name="Chart 2570">
          <a:extLst>
            <a:ext uri="{FF2B5EF4-FFF2-40B4-BE49-F238E27FC236}">
              <a16:creationId xmlns:a16="http://schemas.microsoft.com/office/drawing/2014/main" id="{00000000-0008-0000-0000-00000A1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476250</xdr:colOff>
      <xdr:row>15</xdr:row>
      <xdr:rowOff>0</xdr:rowOff>
    </xdr:from>
    <xdr:to>
      <xdr:col>9</xdr:col>
      <xdr:colOff>561975</xdr:colOff>
      <xdr:row>23</xdr:row>
      <xdr:rowOff>28575</xdr:rowOff>
    </xdr:to>
    <xdr:graphicFrame macro="">
      <xdr:nvGraphicFramePr>
        <xdr:cNvPr id="6687" name="Chart 2591">
          <a:extLst>
            <a:ext uri="{FF2B5EF4-FFF2-40B4-BE49-F238E27FC236}">
              <a16:creationId xmlns:a16="http://schemas.microsoft.com/office/drawing/2014/main" id="{00000000-0008-0000-0000-00001F1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790575</xdr:colOff>
      <xdr:row>0</xdr:row>
      <xdr:rowOff>28575</xdr:rowOff>
    </xdr:from>
    <xdr:to>
      <xdr:col>13</xdr:col>
      <xdr:colOff>1359526</xdr:colOff>
      <xdr:row>0</xdr:row>
      <xdr:rowOff>333401</xdr:rowOff>
    </xdr:to>
    <xdr:pic>
      <xdr:nvPicPr>
        <xdr:cNvPr id="2" name="Picture 1">
          <a:hlinkClick xmlns:r="http://schemas.openxmlformats.org/officeDocument/2006/relationships" r:id="rId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9020175" y="28575"/>
          <a:ext cx="1359526" cy="304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4171950</xdr:colOff>
      <xdr:row>0</xdr:row>
      <xdr:rowOff>47625</xdr:rowOff>
    </xdr:from>
    <xdr:to>
      <xdr:col>2</xdr:col>
      <xdr:colOff>298822</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4857750" y="47625"/>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arm-calculator.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culators/home-mortgage-calculator.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arm-calculator.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money-management-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ExcelTemplates/arm-calculator.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507"/>
  <sheetViews>
    <sheetView showGridLines="0" tabSelected="1" zoomScaleNormal="100" zoomScalePageLayoutView="70" workbookViewId="0">
      <selection activeCell="D6" sqref="D6"/>
    </sheetView>
  </sheetViews>
  <sheetFormatPr defaultColWidth="9.140625" defaultRowHeight="12.75" x14ac:dyDescent="0.2"/>
  <cols>
    <col min="1" max="1" width="7.140625" style="1" customWidth="1"/>
    <col min="2" max="2" width="10" style="1" customWidth="1"/>
    <col min="3" max="3" width="11.85546875" style="1" customWidth="1"/>
    <col min="4" max="4" width="13.85546875" style="1" customWidth="1"/>
    <col min="5" max="5" width="10.140625" style="1" customWidth="1"/>
    <col min="6" max="7" width="10.28515625" style="1" customWidth="1"/>
    <col min="8" max="8" width="11.7109375" style="1" customWidth="1"/>
    <col min="9" max="10" width="11.5703125" style="1" customWidth="1"/>
    <col min="11" max="11" width="3.85546875" style="1" customWidth="1"/>
    <col min="12" max="12" width="11.140625" style="1" customWidth="1"/>
    <col min="13" max="13" width="10.5703125" style="1" customWidth="1"/>
    <col min="14" max="14" width="20.5703125" style="1" customWidth="1"/>
    <col min="15" max="16384" width="9.140625" style="1"/>
  </cols>
  <sheetData>
    <row r="1" spans="1:15" s="6" customFormat="1" ht="30" customHeight="1" x14ac:dyDescent="0.2">
      <c r="A1" s="78" t="s">
        <v>10</v>
      </c>
      <c r="B1" s="79"/>
      <c r="C1" s="79"/>
      <c r="D1" s="79"/>
      <c r="E1" s="79"/>
      <c r="F1" s="79"/>
      <c r="G1" s="79"/>
      <c r="H1" s="79"/>
      <c r="I1" s="80"/>
      <c r="J1" s="81"/>
      <c r="K1" s="81"/>
      <c r="L1" s="81"/>
      <c r="M1" s="81"/>
      <c r="N1" s="81"/>
    </row>
    <row r="2" spans="1:15" x14ac:dyDescent="0.2">
      <c r="A2" s="82" t="s">
        <v>28</v>
      </c>
      <c r="B2" s="83"/>
      <c r="C2" s="83"/>
      <c r="D2" s="83"/>
      <c r="E2" s="83"/>
      <c r="F2" s="83"/>
      <c r="G2" s="83"/>
      <c r="H2" s="83"/>
      <c r="I2" s="83"/>
      <c r="J2" s="83"/>
      <c r="K2" s="83"/>
      <c r="L2" s="83"/>
      <c r="M2" s="83"/>
      <c r="N2" s="84" t="s">
        <v>34</v>
      </c>
    </row>
    <row r="3" spans="1:15" x14ac:dyDescent="0.2">
      <c r="L3" s="61"/>
      <c r="M3" s="61"/>
      <c r="N3" s="61"/>
    </row>
    <row r="4" spans="1:15" ht="15.75" thickBot="1" x14ac:dyDescent="0.25">
      <c r="B4" s="57" t="s">
        <v>5</v>
      </c>
      <c r="C4" s="58"/>
      <c r="D4" s="58"/>
      <c r="L4" s="76" t="s">
        <v>55</v>
      </c>
      <c r="M4" s="86"/>
      <c r="N4" s="86"/>
    </row>
    <row r="5" spans="1:15" x14ac:dyDescent="0.2">
      <c r="B5" s="12"/>
      <c r="C5" s="12"/>
      <c r="D5" s="12"/>
      <c r="L5" s="61"/>
      <c r="M5" s="61" t="s">
        <v>56</v>
      </c>
      <c r="N5" s="61"/>
      <c r="O5" s="61"/>
    </row>
    <row r="6" spans="1:15" ht="14.25" x14ac:dyDescent="0.2">
      <c r="B6" s="12"/>
      <c r="C6" s="74" t="s">
        <v>46</v>
      </c>
      <c r="D6" s="113">
        <v>150000</v>
      </c>
      <c r="L6" s="61"/>
      <c r="M6" s="77" t="s">
        <v>57</v>
      </c>
      <c r="N6" s="61"/>
      <c r="O6" s="61"/>
    </row>
    <row r="7" spans="1:15" ht="14.25" x14ac:dyDescent="0.2">
      <c r="B7" s="12"/>
      <c r="C7" s="74" t="s">
        <v>47</v>
      </c>
      <c r="D7" s="114">
        <v>20</v>
      </c>
      <c r="L7" s="61"/>
      <c r="M7" s="61"/>
      <c r="N7" s="61"/>
    </row>
    <row r="8" spans="1:15" ht="14.25" x14ac:dyDescent="0.2">
      <c r="B8" s="12"/>
      <c r="C8" s="74" t="s">
        <v>48</v>
      </c>
      <c r="D8" s="115">
        <v>6.5000000000000002E-2</v>
      </c>
      <c r="L8" s="61"/>
      <c r="M8" s="61"/>
      <c r="N8" s="61"/>
    </row>
    <row r="9" spans="1:15" ht="15" x14ac:dyDescent="0.2">
      <c r="B9" s="12"/>
      <c r="C9" s="74" t="s">
        <v>49</v>
      </c>
      <c r="D9" s="116">
        <v>42736</v>
      </c>
      <c r="L9" s="76" t="s">
        <v>58</v>
      </c>
      <c r="M9" s="86"/>
      <c r="N9" s="86"/>
    </row>
    <row r="10" spans="1:15" ht="14.25" x14ac:dyDescent="0.2">
      <c r="B10" s="12"/>
      <c r="C10" s="10"/>
      <c r="D10" s="13"/>
      <c r="L10" s="61"/>
      <c r="M10" s="61" t="s">
        <v>56</v>
      </c>
      <c r="N10" s="61"/>
    </row>
    <row r="11" spans="1:15" ht="15" x14ac:dyDescent="0.25">
      <c r="B11" s="12"/>
      <c r="C11" s="75" t="s">
        <v>50</v>
      </c>
      <c r="D11" s="8">
        <f>ROUND(-PMT(D8/12,term*12,$D$6),2)</f>
        <v>1118.3599999999999</v>
      </c>
      <c r="L11" s="61"/>
      <c r="M11" s="77" t="s">
        <v>57</v>
      </c>
      <c r="N11" s="61"/>
    </row>
    <row r="12" spans="1:15" ht="15" customHeight="1" x14ac:dyDescent="0.2">
      <c r="B12" s="12"/>
      <c r="C12" s="12"/>
      <c r="D12" s="60" t="str">
        <f>IF(nper&gt;480,"ERROR: &gt;480 payments",".")</f>
        <v>.</v>
      </c>
      <c r="L12" s="61"/>
      <c r="M12" s="61"/>
      <c r="N12" s="61"/>
    </row>
    <row r="13" spans="1:15" x14ac:dyDescent="0.2">
      <c r="B13" s="12"/>
      <c r="C13" s="12"/>
      <c r="D13" s="12"/>
      <c r="L13" s="61"/>
      <c r="M13" s="61"/>
      <c r="N13" s="61"/>
    </row>
    <row r="14" spans="1:15" ht="15.75" thickBot="1" x14ac:dyDescent="0.25">
      <c r="B14" s="57" t="s">
        <v>42</v>
      </c>
      <c r="C14" s="59"/>
      <c r="D14" s="59"/>
      <c r="L14" s="87" t="s">
        <v>45</v>
      </c>
      <c r="M14" s="88"/>
      <c r="N14" s="88"/>
    </row>
    <row r="15" spans="1:15" x14ac:dyDescent="0.2">
      <c r="B15" s="12"/>
      <c r="C15" s="12"/>
      <c r="D15" s="12"/>
      <c r="L15" s="85"/>
      <c r="M15" s="85"/>
      <c r="N15" s="85"/>
    </row>
    <row r="16" spans="1:15" ht="14.25" x14ac:dyDescent="0.2">
      <c r="B16" s="12"/>
      <c r="C16" s="74" t="s">
        <v>51</v>
      </c>
      <c r="D16" s="9">
        <f>SUM(F27:F506)+SUM(G27:G506)</f>
        <v>268191.10000000003</v>
      </c>
      <c r="E16" s="3"/>
      <c r="K16" s="5"/>
      <c r="L16" s="85"/>
      <c r="M16" s="85"/>
      <c r="N16" s="85"/>
    </row>
    <row r="17" spans="1:14" ht="14.25" x14ac:dyDescent="0.2">
      <c r="B17" s="12"/>
      <c r="C17" s="74" t="s">
        <v>52</v>
      </c>
      <c r="D17" s="9">
        <f>SUM(F26:F506)</f>
        <v>118191.0999999999</v>
      </c>
      <c r="E17" s="3"/>
      <c r="K17" s="3"/>
      <c r="L17" s="85"/>
      <c r="M17" s="85"/>
      <c r="N17" s="85"/>
    </row>
    <row r="18" spans="1:14" ht="14.25" x14ac:dyDescent="0.2">
      <c r="B18" s="12"/>
      <c r="C18" s="74" t="s">
        <v>53</v>
      </c>
      <c r="D18" s="9">
        <f>SUM(G26:G506)</f>
        <v>150000.00000000012</v>
      </c>
      <c r="K18" s="3"/>
      <c r="L18" s="85"/>
      <c r="M18" s="85"/>
      <c r="N18" s="85"/>
    </row>
    <row r="19" spans="1:14" ht="14.25" x14ac:dyDescent="0.2">
      <c r="B19" s="12"/>
      <c r="C19" s="75" t="s">
        <v>54</v>
      </c>
      <c r="D19" s="7">
        <f>IRR(D26:D506,1%)*12</f>
        <v>6.4931404279061411E-2</v>
      </c>
      <c r="E19" s="14" t="s">
        <v>12</v>
      </c>
      <c r="L19" s="85"/>
      <c r="M19" s="85"/>
      <c r="N19" s="85"/>
    </row>
    <row r="20" spans="1:14" ht="14.25" x14ac:dyDescent="0.2">
      <c r="B20" s="12"/>
      <c r="C20" s="11"/>
      <c r="D20" s="7"/>
      <c r="L20" s="85"/>
      <c r="M20" s="85"/>
      <c r="N20" s="85"/>
    </row>
    <row r="21" spans="1:14" x14ac:dyDescent="0.2">
      <c r="E21" s="4"/>
      <c r="L21" s="85"/>
      <c r="M21" s="85"/>
      <c r="N21" s="85"/>
    </row>
    <row r="22" spans="1:14" x14ac:dyDescent="0.2">
      <c r="L22" s="85"/>
      <c r="M22" s="85"/>
      <c r="N22" s="85"/>
    </row>
    <row r="23" spans="1:14" x14ac:dyDescent="0.2">
      <c r="E23" s="2"/>
      <c r="L23" s="61"/>
      <c r="M23" s="61"/>
      <c r="N23" s="61"/>
    </row>
    <row r="24" spans="1:14" s="6" customFormat="1" x14ac:dyDescent="0.2">
      <c r="A24" s="62" t="s">
        <v>30</v>
      </c>
      <c r="B24" s="63"/>
      <c r="C24" s="64"/>
      <c r="D24" s="65"/>
      <c r="E24" s="63"/>
      <c r="F24" s="63"/>
      <c r="G24" s="63"/>
      <c r="H24" s="63"/>
      <c r="I24" s="63"/>
      <c r="J24" s="66" t="s">
        <v>11</v>
      </c>
      <c r="K24" s="63"/>
      <c r="L24" s="62" t="s">
        <v>43</v>
      </c>
      <c r="M24" s="63"/>
      <c r="N24" s="63"/>
    </row>
    <row r="25" spans="1:14" ht="28.5" customHeight="1" thickBot="1" x14ac:dyDescent="0.25">
      <c r="A25" s="106" t="s">
        <v>0</v>
      </c>
      <c r="B25" s="107" t="s">
        <v>9</v>
      </c>
      <c r="C25" s="107" t="s">
        <v>6</v>
      </c>
      <c r="D25" s="108" t="s">
        <v>1</v>
      </c>
      <c r="E25" s="108" t="s">
        <v>31</v>
      </c>
      <c r="F25" s="108" t="s">
        <v>2</v>
      </c>
      <c r="G25" s="108" t="s">
        <v>3</v>
      </c>
      <c r="H25" s="108" t="s">
        <v>4</v>
      </c>
      <c r="I25" s="108" t="s">
        <v>8</v>
      </c>
      <c r="J25" s="108" t="s">
        <v>7</v>
      </c>
      <c r="K25" s="6"/>
      <c r="L25" s="109" t="s">
        <v>44</v>
      </c>
      <c r="M25" s="109" t="s">
        <v>60</v>
      </c>
      <c r="N25" s="110" t="s">
        <v>45</v>
      </c>
    </row>
    <row r="26" spans="1:14" x14ac:dyDescent="0.2">
      <c r="A26" s="100"/>
      <c r="B26" s="100"/>
      <c r="C26" s="111">
        <f>D8</f>
        <v>6.5000000000000002E-2</v>
      </c>
      <c r="D26" s="101">
        <f>-D6</f>
        <v>-150000</v>
      </c>
      <c r="E26" s="100"/>
      <c r="F26" s="100"/>
      <c r="G26" s="100"/>
      <c r="H26" s="102">
        <f>$D$6</f>
        <v>150000</v>
      </c>
      <c r="I26" s="102"/>
      <c r="J26" s="102"/>
      <c r="K26" s="95"/>
      <c r="L26" s="103"/>
      <c r="M26" s="103"/>
      <c r="N26" s="103"/>
    </row>
    <row r="27" spans="1:14" x14ac:dyDescent="0.2">
      <c r="A27" s="89">
        <f t="shared" ref="A27:A90" si="0">IF(A26&gt;=nper,"",A26+1)</f>
        <v>1</v>
      </c>
      <c r="B27" s="90">
        <f t="shared" ref="B27:B90" si="1">IF(A27="","",DATE(YEAR(fpdate),MONTH(fpdate)+(A27-1),DAY(fpdate)))</f>
        <v>42736</v>
      </c>
      <c r="C27" s="112">
        <f>IF(A27="","",IF(C26&lt;&gt;$D$8,C26,$D$8))</f>
        <v>6.5000000000000002E-2</v>
      </c>
      <c r="D27" s="91">
        <f t="shared" ref="D27:D90" si="2">IF(A27="","",MIN(ROUND(IF(C27=$D$8,$D$11,IF(C27=C26,D26,-PMT(C27/12,nper-A27+1,H26))),2),H26+ROUND(C27/12*H26,2)))</f>
        <v>1118.3599999999999</v>
      </c>
      <c r="E27" s="92">
        <f>IF(A27="","",IF(ISBLANK(M27),0,M27-D27))</f>
        <v>81.6400000000001</v>
      </c>
      <c r="F27" s="93">
        <f t="shared" ref="F27:F90" si="3">IF(A27="","",ROUND(C27/12*H26,2))</f>
        <v>812.5</v>
      </c>
      <c r="G27" s="93">
        <f t="shared" ref="G27:G90" si="4">IF(A27="","",D27-F27+E27)</f>
        <v>387.5</v>
      </c>
      <c r="H27" s="93">
        <f t="shared" ref="H27:H90" si="5">IF(A27="","",H26-G27)</f>
        <v>149612.5</v>
      </c>
      <c r="I27" s="94">
        <f>IF(A27="","",SUM(F$27:F27))</f>
        <v>812.5</v>
      </c>
      <c r="J27" s="94">
        <f>IF(A27="","",SUM(G$27:G27))</f>
        <v>387.5</v>
      </c>
      <c r="K27" s="95"/>
      <c r="L27" s="96">
        <v>42740</v>
      </c>
      <c r="M27" s="97">
        <v>1200</v>
      </c>
      <c r="N27" s="98"/>
    </row>
    <row r="28" spans="1:14" x14ac:dyDescent="0.2">
      <c r="A28" s="89">
        <f t="shared" si="0"/>
        <v>2</v>
      </c>
      <c r="B28" s="90">
        <f t="shared" si="1"/>
        <v>42767</v>
      </c>
      <c r="C28" s="112">
        <f t="shared" ref="C28:C91" si="6">IF(A28="","",IF(C27&lt;&gt;$D$8,C27,$D$8))</f>
        <v>6.5000000000000002E-2</v>
      </c>
      <c r="D28" s="91">
        <f t="shared" si="2"/>
        <v>1118.3599999999999</v>
      </c>
      <c r="E28" s="92">
        <f t="shared" ref="E28:E91" si="7">IF(A28="","",IF(ISBLANK(M28),0,M28-D28))</f>
        <v>0</v>
      </c>
      <c r="F28" s="93">
        <f t="shared" si="3"/>
        <v>810.4</v>
      </c>
      <c r="G28" s="93">
        <f t="shared" si="4"/>
        <v>307.95999999999992</v>
      </c>
      <c r="H28" s="93">
        <f t="shared" si="5"/>
        <v>149304.54</v>
      </c>
      <c r="I28" s="94">
        <f>IF(A28="","",SUM(F$27:F28))</f>
        <v>1622.9</v>
      </c>
      <c r="J28" s="94">
        <f>IF(A28="","",SUM(G$27:G28))</f>
        <v>695.45999999999992</v>
      </c>
      <c r="K28" s="95"/>
      <c r="L28" s="96"/>
      <c r="M28" s="97"/>
      <c r="N28" s="98"/>
    </row>
    <row r="29" spans="1:14" x14ac:dyDescent="0.2">
      <c r="A29" s="89">
        <f t="shared" si="0"/>
        <v>3</v>
      </c>
      <c r="B29" s="90">
        <f t="shared" si="1"/>
        <v>42795</v>
      </c>
      <c r="C29" s="112">
        <f t="shared" si="6"/>
        <v>6.5000000000000002E-2</v>
      </c>
      <c r="D29" s="91">
        <f t="shared" si="2"/>
        <v>1118.3599999999999</v>
      </c>
      <c r="E29" s="92">
        <f t="shared" si="7"/>
        <v>0</v>
      </c>
      <c r="F29" s="93">
        <f t="shared" si="3"/>
        <v>808.73</v>
      </c>
      <c r="G29" s="93">
        <f t="shared" si="4"/>
        <v>309.62999999999988</v>
      </c>
      <c r="H29" s="93">
        <f t="shared" si="5"/>
        <v>148994.91</v>
      </c>
      <c r="I29" s="94">
        <f>IF(A29="","",SUM(F$27:F29))</f>
        <v>2431.63</v>
      </c>
      <c r="J29" s="94">
        <f>IF(A29="","",SUM(G$27:G29))</f>
        <v>1005.0899999999998</v>
      </c>
      <c r="K29" s="95"/>
      <c r="L29" s="96"/>
      <c r="M29" s="97"/>
      <c r="N29" s="98"/>
    </row>
    <row r="30" spans="1:14" x14ac:dyDescent="0.2">
      <c r="A30" s="89">
        <f t="shared" si="0"/>
        <v>4</v>
      </c>
      <c r="B30" s="90">
        <f t="shared" si="1"/>
        <v>42826</v>
      </c>
      <c r="C30" s="112">
        <f t="shared" si="6"/>
        <v>6.5000000000000002E-2</v>
      </c>
      <c r="D30" s="91">
        <f t="shared" si="2"/>
        <v>1118.3599999999999</v>
      </c>
      <c r="E30" s="92">
        <f t="shared" si="7"/>
        <v>0</v>
      </c>
      <c r="F30" s="93">
        <f t="shared" si="3"/>
        <v>807.06</v>
      </c>
      <c r="G30" s="93">
        <f t="shared" si="4"/>
        <v>311.29999999999995</v>
      </c>
      <c r="H30" s="93">
        <f t="shared" si="5"/>
        <v>148683.61000000002</v>
      </c>
      <c r="I30" s="94">
        <f>IF(A30="","",SUM(F$27:F30))</f>
        <v>3238.69</v>
      </c>
      <c r="J30" s="94">
        <f>IF(A30="","",SUM(G$27:G30))</f>
        <v>1316.3899999999999</v>
      </c>
      <c r="K30" s="95"/>
      <c r="L30" s="99"/>
      <c r="M30" s="97"/>
      <c r="N30" s="98"/>
    </row>
    <row r="31" spans="1:14" x14ac:dyDescent="0.2">
      <c r="A31" s="89">
        <f t="shared" si="0"/>
        <v>5</v>
      </c>
      <c r="B31" s="90">
        <f t="shared" si="1"/>
        <v>42856</v>
      </c>
      <c r="C31" s="112">
        <f t="shared" si="6"/>
        <v>6.5000000000000002E-2</v>
      </c>
      <c r="D31" s="91">
        <f t="shared" si="2"/>
        <v>1118.3599999999999</v>
      </c>
      <c r="E31" s="92">
        <f t="shared" si="7"/>
        <v>0</v>
      </c>
      <c r="F31" s="93">
        <f t="shared" si="3"/>
        <v>805.37</v>
      </c>
      <c r="G31" s="93">
        <f t="shared" si="4"/>
        <v>312.9899999999999</v>
      </c>
      <c r="H31" s="93">
        <f t="shared" si="5"/>
        <v>148370.62000000002</v>
      </c>
      <c r="I31" s="94">
        <f>IF(A31="","",SUM(F$27:F31))</f>
        <v>4044.06</v>
      </c>
      <c r="J31" s="94">
        <f>IF(A31="","",SUM(G$27:G31))</f>
        <v>1629.3799999999997</v>
      </c>
      <c r="K31" s="95"/>
      <c r="L31" s="99"/>
      <c r="M31" s="97"/>
      <c r="N31" s="98"/>
    </row>
    <row r="32" spans="1:14" x14ac:dyDescent="0.2">
      <c r="A32" s="89">
        <f t="shared" si="0"/>
        <v>6</v>
      </c>
      <c r="B32" s="90">
        <f t="shared" si="1"/>
        <v>42887</v>
      </c>
      <c r="C32" s="112">
        <f t="shared" si="6"/>
        <v>6.5000000000000002E-2</v>
      </c>
      <c r="D32" s="91">
        <f t="shared" si="2"/>
        <v>1118.3599999999999</v>
      </c>
      <c r="E32" s="92">
        <f t="shared" si="7"/>
        <v>0</v>
      </c>
      <c r="F32" s="93">
        <f t="shared" si="3"/>
        <v>803.67</v>
      </c>
      <c r="G32" s="93">
        <f t="shared" si="4"/>
        <v>314.68999999999994</v>
      </c>
      <c r="H32" s="93">
        <f t="shared" si="5"/>
        <v>148055.93000000002</v>
      </c>
      <c r="I32" s="94">
        <f>IF(A32="","",SUM(F$27:F32))</f>
        <v>4847.7299999999996</v>
      </c>
      <c r="J32" s="94">
        <f>IF(A32="","",SUM(G$27:G32))</f>
        <v>1944.0699999999997</v>
      </c>
      <c r="K32" s="95"/>
      <c r="L32" s="99"/>
      <c r="M32" s="97"/>
      <c r="N32" s="98"/>
    </row>
    <row r="33" spans="1:14" x14ac:dyDescent="0.2">
      <c r="A33" s="89">
        <f t="shared" si="0"/>
        <v>7</v>
      </c>
      <c r="B33" s="90">
        <f t="shared" si="1"/>
        <v>42917</v>
      </c>
      <c r="C33" s="112">
        <f t="shared" si="6"/>
        <v>6.5000000000000002E-2</v>
      </c>
      <c r="D33" s="91">
        <f t="shared" si="2"/>
        <v>1118.3599999999999</v>
      </c>
      <c r="E33" s="92">
        <f t="shared" si="7"/>
        <v>0</v>
      </c>
      <c r="F33" s="93">
        <f t="shared" si="3"/>
        <v>801.97</v>
      </c>
      <c r="G33" s="93">
        <f t="shared" si="4"/>
        <v>316.38999999999987</v>
      </c>
      <c r="H33" s="93">
        <f t="shared" si="5"/>
        <v>147739.54</v>
      </c>
      <c r="I33" s="94">
        <f>IF(A33="","",SUM(F$27:F33))</f>
        <v>5649.7</v>
      </c>
      <c r="J33" s="94">
        <f>IF(A33="","",SUM(G$27:G33))</f>
        <v>2260.4599999999996</v>
      </c>
      <c r="K33" s="95"/>
      <c r="L33" s="99"/>
      <c r="M33" s="97"/>
      <c r="N33" s="98"/>
    </row>
    <row r="34" spans="1:14" x14ac:dyDescent="0.2">
      <c r="A34" s="89">
        <f t="shared" si="0"/>
        <v>8</v>
      </c>
      <c r="B34" s="90">
        <f t="shared" si="1"/>
        <v>42948</v>
      </c>
      <c r="C34" s="112">
        <f t="shared" si="6"/>
        <v>6.5000000000000002E-2</v>
      </c>
      <c r="D34" s="91">
        <f t="shared" si="2"/>
        <v>1118.3599999999999</v>
      </c>
      <c r="E34" s="92">
        <f t="shared" si="7"/>
        <v>0</v>
      </c>
      <c r="F34" s="93">
        <f t="shared" si="3"/>
        <v>800.26</v>
      </c>
      <c r="G34" s="93">
        <f t="shared" si="4"/>
        <v>318.09999999999991</v>
      </c>
      <c r="H34" s="93">
        <f t="shared" si="5"/>
        <v>147421.44</v>
      </c>
      <c r="I34" s="94">
        <f>IF(A34="","",SUM(F$27:F34))</f>
        <v>6449.96</v>
      </c>
      <c r="J34" s="94">
        <f>IF(A34="","",SUM(G$27:G34))</f>
        <v>2578.5599999999995</v>
      </c>
      <c r="K34" s="95"/>
      <c r="L34" s="99"/>
      <c r="M34" s="97"/>
      <c r="N34" s="98"/>
    </row>
    <row r="35" spans="1:14" x14ac:dyDescent="0.2">
      <c r="A35" s="89">
        <f t="shared" si="0"/>
        <v>9</v>
      </c>
      <c r="B35" s="90">
        <f t="shared" si="1"/>
        <v>42979</v>
      </c>
      <c r="C35" s="112">
        <f t="shared" si="6"/>
        <v>6.5000000000000002E-2</v>
      </c>
      <c r="D35" s="91">
        <f t="shared" si="2"/>
        <v>1118.3599999999999</v>
      </c>
      <c r="E35" s="92">
        <f t="shared" si="7"/>
        <v>0</v>
      </c>
      <c r="F35" s="93">
        <f t="shared" si="3"/>
        <v>798.53</v>
      </c>
      <c r="G35" s="93">
        <f t="shared" si="4"/>
        <v>319.82999999999993</v>
      </c>
      <c r="H35" s="93">
        <f t="shared" si="5"/>
        <v>147101.61000000002</v>
      </c>
      <c r="I35" s="94">
        <f>IF(A35="","",SUM(F$27:F35))</f>
        <v>7248.49</v>
      </c>
      <c r="J35" s="94">
        <f>IF(A35="","",SUM(G$27:G35))</f>
        <v>2898.3899999999994</v>
      </c>
      <c r="K35" s="95"/>
      <c r="L35" s="99"/>
      <c r="M35" s="97"/>
      <c r="N35" s="98"/>
    </row>
    <row r="36" spans="1:14" x14ac:dyDescent="0.2">
      <c r="A36" s="89">
        <f t="shared" si="0"/>
        <v>10</v>
      </c>
      <c r="B36" s="90">
        <f t="shared" si="1"/>
        <v>43009</v>
      </c>
      <c r="C36" s="112">
        <f t="shared" si="6"/>
        <v>6.5000000000000002E-2</v>
      </c>
      <c r="D36" s="91">
        <f t="shared" si="2"/>
        <v>1118.3599999999999</v>
      </c>
      <c r="E36" s="92">
        <f t="shared" si="7"/>
        <v>0</v>
      </c>
      <c r="F36" s="93">
        <f t="shared" si="3"/>
        <v>796.8</v>
      </c>
      <c r="G36" s="93">
        <f t="shared" si="4"/>
        <v>321.55999999999995</v>
      </c>
      <c r="H36" s="93">
        <f t="shared" si="5"/>
        <v>146780.05000000002</v>
      </c>
      <c r="I36" s="94">
        <f>IF(A36="","",SUM(F$27:F36))</f>
        <v>8045.29</v>
      </c>
      <c r="J36" s="94">
        <f>IF(A36="","",SUM(G$27:G36))</f>
        <v>3219.9499999999994</v>
      </c>
      <c r="K36" s="95"/>
      <c r="L36" s="99"/>
      <c r="M36" s="97"/>
      <c r="N36" s="98"/>
    </row>
    <row r="37" spans="1:14" x14ac:dyDescent="0.2">
      <c r="A37" s="89">
        <f t="shared" si="0"/>
        <v>11</v>
      </c>
      <c r="B37" s="90">
        <f t="shared" si="1"/>
        <v>43040</v>
      </c>
      <c r="C37" s="112">
        <f t="shared" si="6"/>
        <v>6.5000000000000002E-2</v>
      </c>
      <c r="D37" s="91">
        <f t="shared" si="2"/>
        <v>1118.3599999999999</v>
      </c>
      <c r="E37" s="92">
        <f t="shared" si="7"/>
        <v>0</v>
      </c>
      <c r="F37" s="93">
        <f t="shared" si="3"/>
        <v>795.06</v>
      </c>
      <c r="G37" s="93">
        <f t="shared" si="4"/>
        <v>323.29999999999995</v>
      </c>
      <c r="H37" s="93">
        <f t="shared" si="5"/>
        <v>146456.75000000003</v>
      </c>
      <c r="I37" s="94">
        <f>IF(A37="","",SUM(F$27:F37))</f>
        <v>8840.35</v>
      </c>
      <c r="J37" s="94">
        <f>IF(A37="","",SUM(G$27:G37))</f>
        <v>3543.2499999999991</v>
      </c>
      <c r="K37" s="95"/>
      <c r="L37" s="99"/>
      <c r="M37" s="97"/>
      <c r="N37" s="98"/>
    </row>
    <row r="38" spans="1:14" x14ac:dyDescent="0.2">
      <c r="A38" s="89">
        <f t="shared" si="0"/>
        <v>12</v>
      </c>
      <c r="B38" s="90">
        <f t="shared" si="1"/>
        <v>43070</v>
      </c>
      <c r="C38" s="112">
        <f t="shared" si="6"/>
        <v>6.5000000000000002E-2</v>
      </c>
      <c r="D38" s="91">
        <f t="shared" si="2"/>
        <v>1118.3599999999999</v>
      </c>
      <c r="E38" s="92">
        <f t="shared" si="7"/>
        <v>0</v>
      </c>
      <c r="F38" s="93">
        <f t="shared" si="3"/>
        <v>793.31</v>
      </c>
      <c r="G38" s="93">
        <f t="shared" si="4"/>
        <v>325.04999999999995</v>
      </c>
      <c r="H38" s="93">
        <f t="shared" si="5"/>
        <v>146131.70000000004</v>
      </c>
      <c r="I38" s="94">
        <f>IF(A38="","",SUM(F$27:F38))</f>
        <v>9633.66</v>
      </c>
      <c r="J38" s="94">
        <f>IF(A38="","",SUM(G$27:G38))</f>
        <v>3868.2999999999993</v>
      </c>
      <c r="K38" s="95"/>
      <c r="L38" s="99"/>
      <c r="M38" s="97"/>
      <c r="N38" s="98"/>
    </row>
    <row r="39" spans="1:14" x14ac:dyDescent="0.2">
      <c r="A39" s="89">
        <f t="shared" si="0"/>
        <v>13</v>
      </c>
      <c r="B39" s="90">
        <f t="shared" si="1"/>
        <v>43101</v>
      </c>
      <c r="C39" s="112">
        <f t="shared" si="6"/>
        <v>6.5000000000000002E-2</v>
      </c>
      <c r="D39" s="91">
        <f t="shared" si="2"/>
        <v>1118.3599999999999</v>
      </c>
      <c r="E39" s="92">
        <f t="shared" si="7"/>
        <v>0</v>
      </c>
      <c r="F39" s="93">
        <f t="shared" si="3"/>
        <v>791.55</v>
      </c>
      <c r="G39" s="93">
        <f t="shared" si="4"/>
        <v>326.80999999999995</v>
      </c>
      <c r="H39" s="93">
        <f t="shared" si="5"/>
        <v>145804.89000000004</v>
      </c>
      <c r="I39" s="94">
        <f>IF(A39="","",SUM(F$27:F39))</f>
        <v>10425.209999999999</v>
      </c>
      <c r="J39" s="94">
        <f>IF(A39="","",SUM(G$27:G39))</f>
        <v>4195.1099999999988</v>
      </c>
      <c r="K39" s="95"/>
      <c r="L39" s="99"/>
      <c r="M39" s="97"/>
      <c r="N39" s="98"/>
    </row>
    <row r="40" spans="1:14" x14ac:dyDescent="0.2">
      <c r="A40" s="89">
        <f t="shared" si="0"/>
        <v>14</v>
      </c>
      <c r="B40" s="90">
        <f t="shared" si="1"/>
        <v>43132</v>
      </c>
      <c r="C40" s="112">
        <f t="shared" si="6"/>
        <v>6.5000000000000002E-2</v>
      </c>
      <c r="D40" s="91">
        <f t="shared" si="2"/>
        <v>1118.3599999999999</v>
      </c>
      <c r="E40" s="92">
        <f t="shared" si="7"/>
        <v>0</v>
      </c>
      <c r="F40" s="93">
        <f t="shared" si="3"/>
        <v>789.78</v>
      </c>
      <c r="G40" s="93">
        <f t="shared" si="4"/>
        <v>328.57999999999993</v>
      </c>
      <c r="H40" s="93">
        <f t="shared" si="5"/>
        <v>145476.31000000006</v>
      </c>
      <c r="I40" s="94">
        <f>IF(A40="","",SUM(F$27:F40))</f>
        <v>11214.99</v>
      </c>
      <c r="J40" s="94">
        <f>IF(A40="","",SUM(G$27:G40))</f>
        <v>4523.6899999999987</v>
      </c>
      <c r="K40" s="95"/>
      <c r="L40" s="99"/>
      <c r="M40" s="97"/>
      <c r="N40" s="98"/>
    </row>
    <row r="41" spans="1:14" x14ac:dyDescent="0.2">
      <c r="A41" s="89">
        <f t="shared" si="0"/>
        <v>15</v>
      </c>
      <c r="B41" s="90">
        <f t="shared" si="1"/>
        <v>43160</v>
      </c>
      <c r="C41" s="112">
        <f t="shared" si="6"/>
        <v>6.5000000000000002E-2</v>
      </c>
      <c r="D41" s="91">
        <f t="shared" si="2"/>
        <v>1118.3599999999999</v>
      </c>
      <c r="E41" s="92">
        <f t="shared" si="7"/>
        <v>0</v>
      </c>
      <c r="F41" s="93">
        <f t="shared" si="3"/>
        <v>788</v>
      </c>
      <c r="G41" s="93">
        <f t="shared" si="4"/>
        <v>330.3599999999999</v>
      </c>
      <c r="H41" s="93">
        <f t="shared" si="5"/>
        <v>145145.95000000007</v>
      </c>
      <c r="I41" s="94">
        <f>IF(A41="","",SUM(F$27:F41))</f>
        <v>12002.99</v>
      </c>
      <c r="J41" s="94">
        <f>IF(A41="","",SUM(G$27:G41))</f>
        <v>4854.0499999999984</v>
      </c>
      <c r="K41" s="95"/>
      <c r="L41" s="99"/>
      <c r="M41" s="97"/>
      <c r="N41" s="98"/>
    </row>
    <row r="42" spans="1:14" x14ac:dyDescent="0.2">
      <c r="A42" s="89">
        <f t="shared" si="0"/>
        <v>16</v>
      </c>
      <c r="B42" s="90">
        <f t="shared" si="1"/>
        <v>43191</v>
      </c>
      <c r="C42" s="112">
        <f t="shared" si="6"/>
        <v>6.5000000000000002E-2</v>
      </c>
      <c r="D42" s="91">
        <f t="shared" si="2"/>
        <v>1118.3599999999999</v>
      </c>
      <c r="E42" s="92">
        <f t="shared" si="7"/>
        <v>0</v>
      </c>
      <c r="F42" s="93">
        <f t="shared" si="3"/>
        <v>786.21</v>
      </c>
      <c r="G42" s="93">
        <f t="shared" si="4"/>
        <v>332.14999999999986</v>
      </c>
      <c r="H42" s="93">
        <f t="shared" si="5"/>
        <v>144813.80000000008</v>
      </c>
      <c r="I42" s="94">
        <f>IF(A42="","",SUM(F$27:F42))</f>
        <v>12789.2</v>
      </c>
      <c r="J42" s="94">
        <f>IF(A42="","",SUM(G$27:G42))</f>
        <v>5186.199999999998</v>
      </c>
      <c r="K42" s="95"/>
      <c r="L42" s="99"/>
      <c r="M42" s="97"/>
      <c r="N42" s="98"/>
    </row>
    <row r="43" spans="1:14" x14ac:dyDescent="0.2">
      <c r="A43" s="89">
        <f t="shared" si="0"/>
        <v>17</v>
      </c>
      <c r="B43" s="90">
        <f t="shared" si="1"/>
        <v>43221</v>
      </c>
      <c r="C43" s="112">
        <f t="shared" si="6"/>
        <v>6.5000000000000002E-2</v>
      </c>
      <c r="D43" s="91">
        <f t="shared" si="2"/>
        <v>1118.3599999999999</v>
      </c>
      <c r="E43" s="92">
        <f t="shared" si="7"/>
        <v>0</v>
      </c>
      <c r="F43" s="93">
        <f t="shared" si="3"/>
        <v>784.41</v>
      </c>
      <c r="G43" s="93">
        <f t="shared" si="4"/>
        <v>333.94999999999993</v>
      </c>
      <c r="H43" s="93">
        <f t="shared" si="5"/>
        <v>144479.85000000006</v>
      </c>
      <c r="I43" s="94">
        <f>IF(A43="","",SUM(F$27:F43))</f>
        <v>13573.61</v>
      </c>
      <c r="J43" s="94">
        <f>IF(A43="","",SUM(G$27:G43))</f>
        <v>5520.1499999999978</v>
      </c>
      <c r="K43" s="95"/>
      <c r="L43" s="99"/>
      <c r="M43" s="97"/>
      <c r="N43" s="98"/>
    </row>
    <row r="44" spans="1:14" x14ac:dyDescent="0.2">
      <c r="A44" s="89">
        <f t="shared" si="0"/>
        <v>18</v>
      </c>
      <c r="B44" s="90">
        <f t="shared" si="1"/>
        <v>43252</v>
      </c>
      <c r="C44" s="112">
        <f t="shared" si="6"/>
        <v>6.5000000000000002E-2</v>
      </c>
      <c r="D44" s="91">
        <f t="shared" si="2"/>
        <v>1118.3599999999999</v>
      </c>
      <c r="E44" s="92">
        <f t="shared" si="7"/>
        <v>0</v>
      </c>
      <c r="F44" s="93">
        <f t="shared" si="3"/>
        <v>782.6</v>
      </c>
      <c r="G44" s="93">
        <f t="shared" si="4"/>
        <v>335.75999999999988</v>
      </c>
      <c r="H44" s="93">
        <f t="shared" si="5"/>
        <v>144144.09000000005</v>
      </c>
      <c r="I44" s="94">
        <f>IF(A44="","",SUM(F$27:F44))</f>
        <v>14356.210000000001</v>
      </c>
      <c r="J44" s="94">
        <f>IF(A44="","",SUM(G$27:G44))</f>
        <v>5855.909999999998</v>
      </c>
      <c r="K44" s="95"/>
      <c r="L44" s="99"/>
      <c r="M44" s="97"/>
      <c r="N44" s="98"/>
    </row>
    <row r="45" spans="1:14" x14ac:dyDescent="0.2">
      <c r="A45" s="89">
        <f t="shared" si="0"/>
        <v>19</v>
      </c>
      <c r="B45" s="90">
        <f t="shared" si="1"/>
        <v>43282</v>
      </c>
      <c r="C45" s="112">
        <f t="shared" si="6"/>
        <v>6.5000000000000002E-2</v>
      </c>
      <c r="D45" s="91">
        <f t="shared" si="2"/>
        <v>1118.3599999999999</v>
      </c>
      <c r="E45" s="92">
        <f t="shared" si="7"/>
        <v>0</v>
      </c>
      <c r="F45" s="93">
        <f t="shared" si="3"/>
        <v>780.78</v>
      </c>
      <c r="G45" s="93">
        <f t="shared" si="4"/>
        <v>337.57999999999993</v>
      </c>
      <c r="H45" s="93">
        <f t="shared" si="5"/>
        <v>143806.51000000007</v>
      </c>
      <c r="I45" s="94">
        <f>IF(A45="","",SUM(F$27:F45))</f>
        <v>15136.990000000002</v>
      </c>
      <c r="J45" s="94">
        <f>IF(A45="","",SUM(G$27:G45))</f>
        <v>6193.489999999998</v>
      </c>
      <c r="K45" s="95"/>
      <c r="L45" s="99"/>
      <c r="M45" s="97"/>
      <c r="N45" s="98"/>
    </row>
    <row r="46" spans="1:14" x14ac:dyDescent="0.2">
      <c r="A46" s="89">
        <f t="shared" si="0"/>
        <v>20</v>
      </c>
      <c r="B46" s="90">
        <f t="shared" si="1"/>
        <v>43313</v>
      </c>
      <c r="C46" s="112">
        <f t="shared" si="6"/>
        <v>6.5000000000000002E-2</v>
      </c>
      <c r="D46" s="91">
        <f t="shared" si="2"/>
        <v>1118.3599999999999</v>
      </c>
      <c r="E46" s="92">
        <f t="shared" si="7"/>
        <v>0</v>
      </c>
      <c r="F46" s="93">
        <f t="shared" si="3"/>
        <v>778.95</v>
      </c>
      <c r="G46" s="93">
        <f t="shared" si="4"/>
        <v>339.40999999999985</v>
      </c>
      <c r="H46" s="93">
        <f t="shared" si="5"/>
        <v>143467.10000000006</v>
      </c>
      <c r="I46" s="94">
        <f>IF(A46="","",SUM(F$27:F46))</f>
        <v>15915.940000000002</v>
      </c>
      <c r="J46" s="94">
        <f>IF(A46="","",SUM(G$27:G46))</f>
        <v>6532.8999999999978</v>
      </c>
      <c r="K46" s="95"/>
      <c r="L46" s="99"/>
      <c r="M46" s="97"/>
      <c r="N46" s="98"/>
    </row>
    <row r="47" spans="1:14" x14ac:dyDescent="0.2">
      <c r="A47" s="89">
        <f t="shared" si="0"/>
        <v>21</v>
      </c>
      <c r="B47" s="90">
        <f t="shared" si="1"/>
        <v>43344</v>
      </c>
      <c r="C47" s="112">
        <f t="shared" si="6"/>
        <v>6.5000000000000002E-2</v>
      </c>
      <c r="D47" s="91">
        <f t="shared" si="2"/>
        <v>1118.3599999999999</v>
      </c>
      <c r="E47" s="92">
        <f t="shared" si="7"/>
        <v>0</v>
      </c>
      <c r="F47" s="93">
        <f t="shared" si="3"/>
        <v>777.11</v>
      </c>
      <c r="G47" s="93">
        <f t="shared" si="4"/>
        <v>341.24999999999989</v>
      </c>
      <c r="H47" s="93">
        <f t="shared" si="5"/>
        <v>143125.85000000006</v>
      </c>
      <c r="I47" s="94">
        <f>IF(A47="","",SUM(F$27:F47))</f>
        <v>16693.050000000003</v>
      </c>
      <c r="J47" s="94">
        <f>IF(A47="","",SUM(G$27:G47))</f>
        <v>6874.1499999999978</v>
      </c>
      <c r="K47" s="95"/>
      <c r="L47" s="99"/>
      <c r="M47" s="97"/>
      <c r="N47" s="98"/>
    </row>
    <row r="48" spans="1:14" x14ac:dyDescent="0.2">
      <c r="A48" s="89">
        <f t="shared" si="0"/>
        <v>22</v>
      </c>
      <c r="B48" s="90">
        <f t="shared" si="1"/>
        <v>43374</v>
      </c>
      <c r="C48" s="112">
        <f t="shared" si="6"/>
        <v>6.5000000000000002E-2</v>
      </c>
      <c r="D48" s="91">
        <f t="shared" si="2"/>
        <v>1118.3599999999999</v>
      </c>
      <c r="E48" s="92">
        <f t="shared" si="7"/>
        <v>0</v>
      </c>
      <c r="F48" s="93">
        <f t="shared" si="3"/>
        <v>775.27</v>
      </c>
      <c r="G48" s="93">
        <f t="shared" si="4"/>
        <v>343.08999999999992</v>
      </c>
      <c r="H48" s="93">
        <f t="shared" si="5"/>
        <v>142782.76000000007</v>
      </c>
      <c r="I48" s="94">
        <f>IF(A48="","",SUM(F$27:F48))</f>
        <v>17468.320000000003</v>
      </c>
      <c r="J48" s="94">
        <f>IF(A48="","",SUM(G$27:G48))</f>
        <v>7217.239999999998</v>
      </c>
      <c r="K48" s="95"/>
      <c r="L48" s="99"/>
      <c r="M48" s="97"/>
      <c r="N48" s="98"/>
    </row>
    <row r="49" spans="1:14" x14ac:dyDescent="0.2">
      <c r="A49" s="89">
        <f t="shared" si="0"/>
        <v>23</v>
      </c>
      <c r="B49" s="90">
        <f t="shared" si="1"/>
        <v>43405</v>
      </c>
      <c r="C49" s="112">
        <f t="shared" si="6"/>
        <v>6.5000000000000002E-2</v>
      </c>
      <c r="D49" s="91">
        <f t="shared" si="2"/>
        <v>1118.3599999999999</v>
      </c>
      <c r="E49" s="92">
        <f t="shared" si="7"/>
        <v>0</v>
      </c>
      <c r="F49" s="93">
        <f t="shared" si="3"/>
        <v>773.41</v>
      </c>
      <c r="G49" s="93">
        <f t="shared" si="4"/>
        <v>344.94999999999993</v>
      </c>
      <c r="H49" s="93">
        <f t="shared" si="5"/>
        <v>142437.81000000006</v>
      </c>
      <c r="I49" s="94">
        <f>IF(A49="","",SUM(F$27:F49))</f>
        <v>18241.730000000003</v>
      </c>
      <c r="J49" s="94">
        <f>IF(A49="","",SUM(G$27:G49))</f>
        <v>7562.1899999999978</v>
      </c>
      <c r="K49" s="95"/>
      <c r="L49" s="99"/>
      <c r="M49" s="97"/>
      <c r="N49" s="98"/>
    </row>
    <row r="50" spans="1:14" x14ac:dyDescent="0.2">
      <c r="A50" s="89">
        <f t="shared" si="0"/>
        <v>24</v>
      </c>
      <c r="B50" s="90">
        <f t="shared" si="1"/>
        <v>43435</v>
      </c>
      <c r="C50" s="112">
        <f t="shared" si="6"/>
        <v>6.5000000000000002E-2</v>
      </c>
      <c r="D50" s="91">
        <f t="shared" si="2"/>
        <v>1118.3599999999999</v>
      </c>
      <c r="E50" s="92">
        <f t="shared" si="7"/>
        <v>0</v>
      </c>
      <c r="F50" s="93">
        <f t="shared" si="3"/>
        <v>771.54</v>
      </c>
      <c r="G50" s="93">
        <f t="shared" si="4"/>
        <v>346.81999999999994</v>
      </c>
      <c r="H50" s="93">
        <f t="shared" si="5"/>
        <v>142090.99000000005</v>
      </c>
      <c r="I50" s="94">
        <f>IF(A50="","",SUM(F$27:F50))</f>
        <v>19013.270000000004</v>
      </c>
      <c r="J50" s="94">
        <f>IF(A50="","",SUM(G$27:G50))</f>
        <v>7909.0099999999975</v>
      </c>
      <c r="K50" s="95"/>
      <c r="L50" s="99"/>
      <c r="M50" s="97"/>
      <c r="N50" s="98"/>
    </row>
    <row r="51" spans="1:14" x14ac:dyDescent="0.2">
      <c r="A51" s="89">
        <f t="shared" si="0"/>
        <v>25</v>
      </c>
      <c r="B51" s="90">
        <f t="shared" si="1"/>
        <v>43466</v>
      </c>
      <c r="C51" s="112">
        <f t="shared" si="6"/>
        <v>6.5000000000000002E-2</v>
      </c>
      <c r="D51" s="91">
        <f t="shared" si="2"/>
        <v>1118.3599999999999</v>
      </c>
      <c r="E51" s="92">
        <f t="shared" si="7"/>
        <v>0</v>
      </c>
      <c r="F51" s="93">
        <f t="shared" si="3"/>
        <v>769.66</v>
      </c>
      <c r="G51" s="93">
        <f t="shared" si="4"/>
        <v>348.69999999999993</v>
      </c>
      <c r="H51" s="93">
        <f t="shared" si="5"/>
        <v>141742.29000000004</v>
      </c>
      <c r="I51" s="94">
        <f>IF(A51="","",SUM(F$27:F51))</f>
        <v>19782.930000000004</v>
      </c>
      <c r="J51" s="94">
        <f>IF(A51="","",SUM(G$27:G51))</f>
        <v>8257.7099999999973</v>
      </c>
      <c r="K51" s="95"/>
      <c r="L51" s="99"/>
      <c r="M51" s="97"/>
      <c r="N51" s="98"/>
    </row>
    <row r="52" spans="1:14" x14ac:dyDescent="0.2">
      <c r="A52" s="89">
        <f t="shared" si="0"/>
        <v>26</v>
      </c>
      <c r="B52" s="90">
        <f t="shared" si="1"/>
        <v>43497</v>
      </c>
      <c r="C52" s="112">
        <f t="shared" si="6"/>
        <v>6.5000000000000002E-2</v>
      </c>
      <c r="D52" s="91">
        <f t="shared" si="2"/>
        <v>1118.3599999999999</v>
      </c>
      <c r="E52" s="92">
        <f t="shared" si="7"/>
        <v>0</v>
      </c>
      <c r="F52" s="93">
        <f t="shared" si="3"/>
        <v>767.77</v>
      </c>
      <c r="G52" s="93">
        <f t="shared" si="4"/>
        <v>350.58999999999992</v>
      </c>
      <c r="H52" s="93">
        <f t="shared" si="5"/>
        <v>141391.70000000004</v>
      </c>
      <c r="I52" s="94">
        <f>IF(A52="","",SUM(F$27:F52))</f>
        <v>20550.700000000004</v>
      </c>
      <c r="J52" s="94">
        <f>IF(A52="","",SUM(G$27:G52))</f>
        <v>8608.2999999999975</v>
      </c>
      <c r="K52" s="95"/>
      <c r="L52" s="99"/>
      <c r="M52" s="97"/>
      <c r="N52" s="98"/>
    </row>
    <row r="53" spans="1:14" x14ac:dyDescent="0.2">
      <c r="A53" s="89">
        <f t="shared" si="0"/>
        <v>27</v>
      </c>
      <c r="B53" s="90">
        <f t="shared" si="1"/>
        <v>43525</v>
      </c>
      <c r="C53" s="112">
        <f t="shared" si="6"/>
        <v>6.5000000000000002E-2</v>
      </c>
      <c r="D53" s="91">
        <f t="shared" si="2"/>
        <v>1118.3599999999999</v>
      </c>
      <c r="E53" s="92">
        <f t="shared" si="7"/>
        <v>0</v>
      </c>
      <c r="F53" s="93">
        <f t="shared" si="3"/>
        <v>765.87</v>
      </c>
      <c r="G53" s="93">
        <f t="shared" si="4"/>
        <v>352.4899999999999</v>
      </c>
      <c r="H53" s="93">
        <f t="shared" si="5"/>
        <v>141039.21000000005</v>
      </c>
      <c r="I53" s="94">
        <f>IF(A53="","",SUM(F$27:F53))</f>
        <v>21316.570000000003</v>
      </c>
      <c r="J53" s="94">
        <f>IF(A53="","",SUM(G$27:G53))</f>
        <v>8960.7899999999972</v>
      </c>
      <c r="K53" s="95"/>
      <c r="L53" s="99"/>
      <c r="M53" s="97"/>
      <c r="N53" s="98"/>
    </row>
    <row r="54" spans="1:14" x14ac:dyDescent="0.2">
      <c r="A54" s="89">
        <f t="shared" si="0"/>
        <v>28</v>
      </c>
      <c r="B54" s="90">
        <f t="shared" si="1"/>
        <v>43556</v>
      </c>
      <c r="C54" s="112">
        <f t="shared" si="6"/>
        <v>6.5000000000000002E-2</v>
      </c>
      <c r="D54" s="91">
        <f t="shared" si="2"/>
        <v>1118.3599999999999</v>
      </c>
      <c r="E54" s="92">
        <f t="shared" si="7"/>
        <v>0</v>
      </c>
      <c r="F54" s="93">
        <f t="shared" si="3"/>
        <v>763.96</v>
      </c>
      <c r="G54" s="93">
        <f t="shared" si="4"/>
        <v>354.39999999999986</v>
      </c>
      <c r="H54" s="93">
        <f t="shared" si="5"/>
        <v>140684.81000000006</v>
      </c>
      <c r="I54" s="94">
        <f>IF(A54="","",SUM(F$27:F54))</f>
        <v>22080.530000000002</v>
      </c>
      <c r="J54" s="94">
        <f>IF(A54="","",SUM(G$27:G54))</f>
        <v>9315.1899999999969</v>
      </c>
      <c r="K54" s="95"/>
      <c r="L54" s="99"/>
      <c r="M54" s="97"/>
      <c r="N54" s="98"/>
    </row>
    <row r="55" spans="1:14" x14ac:dyDescent="0.2">
      <c r="A55" s="89">
        <f t="shared" si="0"/>
        <v>29</v>
      </c>
      <c r="B55" s="90">
        <f t="shared" si="1"/>
        <v>43586</v>
      </c>
      <c r="C55" s="112">
        <f t="shared" si="6"/>
        <v>6.5000000000000002E-2</v>
      </c>
      <c r="D55" s="91">
        <f t="shared" si="2"/>
        <v>1118.3599999999999</v>
      </c>
      <c r="E55" s="92">
        <f t="shared" si="7"/>
        <v>0</v>
      </c>
      <c r="F55" s="93">
        <f t="shared" si="3"/>
        <v>762.04</v>
      </c>
      <c r="G55" s="93">
        <f t="shared" si="4"/>
        <v>356.31999999999994</v>
      </c>
      <c r="H55" s="93">
        <f t="shared" si="5"/>
        <v>140328.49000000005</v>
      </c>
      <c r="I55" s="94">
        <f>IF(A55="","",SUM(F$27:F55))</f>
        <v>22842.570000000003</v>
      </c>
      <c r="J55" s="94">
        <f>IF(A55="","",SUM(G$27:G55))</f>
        <v>9671.5099999999966</v>
      </c>
      <c r="K55" s="95"/>
      <c r="L55" s="99"/>
      <c r="M55" s="97"/>
      <c r="N55" s="98"/>
    </row>
    <row r="56" spans="1:14" x14ac:dyDescent="0.2">
      <c r="A56" s="89">
        <f t="shared" si="0"/>
        <v>30</v>
      </c>
      <c r="B56" s="90">
        <f t="shared" si="1"/>
        <v>43617</v>
      </c>
      <c r="C56" s="112">
        <f t="shared" si="6"/>
        <v>6.5000000000000002E-2</v>
      </c>
      <c r="D56" s="91">
        <f t="shared" si="2"/>
        <v>1118.3599999999999</v>
      </c>
      <c r="E56" s="92">
        <f t="shared" si="7"/>
        <v>0</v>
      </c>
      <c r="F56" s="93">
        <f t="shared" si="3"/>
        <v>760.11</v>
      </c>
      <c r="G56" s="93">
        <f t="shared" si="4"/>
        <v>358.24999999999989</v>
      </c>
      <c r="H56" s="93">
        <f t="shared" si="5"/>
        <v>139970.24000000005</v>
      </c>
      <c r="I56" s="94">
        <f>IF(A56="","",SUM(F$27:F56))</f>
        <v>23602.680000000004</v>
      </c>
      <c r="J56" s="94">
        <f>IF(A56="","",SUM(G$27:G56))</f>
        <v>10029.759999999997</v>
      </c>
      <c r="K56" s="95"/>
      <c r="L56" s="99"/>
      <c r="M56" s="97"/>
      <c r="N56" s="98"/>
    </row>
    <row r="57" spans="1:14" x14ac:dyDescent="0.2">
      <c r="A57" s="89">
        <f t="shared" si="0"/>
        <v>31</v>
      </c>
      <c r="B57" s="90">
        <f t="shared" si="1"/>
        <v>43647</v>
      </c>
      <c r="C57" s="112">
        <f t="shared" si="6"/>
        <v>6.5000000000000002E-2</v>
      </c>
      <c r="D57" s="91">
        <f t="shared" si="2"/>
        <v>1118.3599999999999</v>
      </c>
      <c r="E57" s="92">
        <f t="shared" si="7"/>
        <v>0</v>
      </c>
      <c r="F57" s="93">
        <f t="shared" si="3"/>
        <v>758.17</v>
      </c>
      <c r="G57" s="93">
        <f t="shared" si="4"/>
        <v>360.18999999999994</v>
      </c>
      <c r="H57" s="93">
        <f t="shared" si="5"/>
        <v>139610.05000000005</v>
      </c>
      <c r="I57" s="94">
        <f>IF(A57="","",SUM(F$27:F57))</f>
        <v>24360.850000000002</v>
      </c>
      <c r="J57" s="94">
        <f>IF(A57="","",SUM(G$27:G57))</f>
        <v>10389.949999999997</v>
      </c>
      <c r="K57" s="95"/>
      <c r="L57" s="99"/>
      <c r="M57" s="97"/>
      <c r="N57" s="98"/>
    </row>
    <row r="58" spans="1:14" x14ac:dyDescent="0.2">
      <c r="A58" s="89">
        <f t="shared" si="0"/>
        <v>32</v>
      </c>
      <c r="B58" s="90">
        <f t="shared" si="1"/>
        <v>43678</v>
      </c>
      <c r="C58" s="112">
        <f t="shared" si="6"/>
        <v>6.5000000000000002E-2</v>
      </c>
      <c r="D58" s="91">
        <f t="shared" si="2"/>
        <v>1118.3599999999999</v>
      </c>
      <c r="E58" s="92">
        <f t="shared" si="7"/>
        <v>0</v>
      </c>
      <c r="F58" s="93">
        <f t="shared" si="3"/>
        <v>756.22</v>
      </c>
      <c r="G58" s="93">
        <f t="shared" si="4"/>
        <v>362.13999999999987</v>
      </c>
      <c r="H58" s="93">
        <f t="shared" si="5"/>
        <v>139247.91000000003</v>
      </c>
      <c r="I58" s="94">
        <f>IF(A58="","",SUM(F$27:F58))</f>
        <v>25117.070000000003</v>
      </c>
      <c r="J58" s="94">
        <f>IF(A58="","",SUM(G$27:G58))</f>
        <v>10752.089999999997</v>
      </c>
      <c r="K58" s="95"/>
      <c r="L58" s="99"/>
      <c r="M58" s="97"/>
      <c r="N58" s="98"/>
    </row>
    <row r="59" spans="1:14" x14ac:dyDescent="0.2">
      <c r="A59" s="89">
        <f t="shared" si="0"/>
        <v>33</v>
      </c>
      <c r="B59" s="90">
        <f t="shared" si="1"/>
        <v>43709</v>
      </c>
      <c r="C59" s="112">
        <f t="shared" si="6"/>
        <v>6.5000000000000002E-2</v>
      </c>
      <c r="D59" s="91">
        <f t="shared" si="2"/>
        <v>1118.3599999999999</v>
      </c>
      <c r="E59" s="92">
        <f t="shared" si="7"/>
        <v>0</v>
      </c>
      <c r="F59" s="93">
        <f t="shared" si="3"/>
        <v>754.26</v>
      </c>
      <c r="G59" s="93">
        <f t="shared" si="4"/>
        <v>364.09999999999991</v>
      </c>
      <c r="H59" s="93">
        <f t="shared" si="5"/>
        <v>138883.81000000003</v>
      </c>
      <c r="I59" s="94">
        <f>IF(A59="","",SUM(F$27:F59))</f>
        <v>25871.33</v>
      </c>
      <c r="J59" s="94">
        <f>IF(A59="","",SUM(G$27:G59))</f>
        <v>11116.189999999997</v>
      </c>
      <c r="K59" s="95"/>
      <c r="L59" s="99"/>
      <c r="M59" s="97"/>
      <c r="N59" s="98"/>
    </row>
    <row r="60" spans="1:14" x14ac:dyDescent="0.2">
      <c r="A60" s="89">
        <f t="shared" si="0"/>
        <v>34</v>
      </c>
      <c r="B60" s="90">
        <f t="shared" si="1"/>
        <v>43739</v>
      </c>
      <c r="C60" s="112">
        <f t="shared" si="6"/>
        <v>6.5000000000000002E-2</v>
      </c>
      <c r="D60" s="91">
        <f t="shared" si="2"/>
        <v>1118.3599999999999</v>
      </c>
      <c r="E60" s="92">
        <f t="shared" si="7"/>
        <v>0</v>
      </c>
      <c r="F60" s="93">
        <f t="shared" si="3"/>
        <v>752.29</v>
      </c>
      <c r="G60" s="93">
        <f t="shared" si="4"/>
        <v>366.06999999999994</v>
      </c>
      <c r="H60" s="93">
        <f t="shared" si="5"/>
        <v>138517.74000000002</v>
      </c>
      <c r="I60" s="94">
        <f>IF(A60="","",SUM(F$27:F60))</f>
        <v>26623.620000000003</v>
      </c>
      <c r="J60" s="94">
        <f>IF(A60="","",SUM(G$27:G60))</f>
        <v>11482.259999999997</v>
      </c>
      <c r="K60" s="95"/>
      <c r="L60" s="99"/>
      <c r="M60" s="97"/>
      <c r="N60" s="98"/>
    </row>
    <row r="61" spans="1:14" x14ac:dyDescent="0.2">
      <c r="A61" s="89">
        <f t="shared" si="0"/>
        <v>35</v>
      </c>
      <c r="B61" s="90">
        <f t="shared" si="1"/>
        <v>43770</v>
      </c>
      <c r="C61" s="112">
        <f t="shared" si="6"/>
        <v>6.5000000000000002E-2</v>
      </c>
      <c r="D61" s="91">
        <f t="shared" si="2"/>
        <v>1118.3599999999999</v>
      </c>
      <c r="E61" s="92">
        <f t="shared" si="7"/>
        <v>0</v>
      </c>
      <c r="F61" s="93">
        <f t="shared" si="3"/>
        <v>750.3</v>
      </c>
      <c r="G61" s="93">
        <f t="shared" si="4"/>
        <v>368.05999999999995</v>
      </c>
      <c r="H61" s="93">
        <f t="shared" si="5"/>
        <v>138149.68000000002</v>
      </c>
      <c r="I61" s="94">
        <f>IF(A61="","",SUM(F$27:F61))</f>
        <v>27373.920000000002</v>
      </c>
      <c r="J61" s="94">
        <f>IF(A61="","",SUM(G$27:G61))</f>
        <v>11850.319999999996</v>
      </c>
      <c r="K61" s="95"/>
      <c r="L61" s="99"/>
      <c r="M61" s="97"/>
      <c r="N61" s="98"/>
    </row>
    <row r="62" spans="1:14" x14ac:dyDescent="0.2">
      <c r="A62" s="89">
        <f t="shared" si="0"/>
        <v>36</v>
      </c>
      <c r="B62" s="90">
        <f t="shared" si="1"/>
        <v>43800</v>
      </c>
      <c r="C62" s="112">
        <f t="shared" si="6"/>
        <v>6.5000000000000002E-2</v>
      </c>
      <c r="D62" s="91">
        <f t="shared" si="2"/>
        <v>1118.3599999999999</v>
      </c>
      <c r="E62" s="92">
        <f t="shared" si="7"/>
        <v>0</v>
      </c>
      <c r="F62" s="93">
        <f t="shared" si="3"/>
        <v>748.31</v>
      </c>
      <c r="G62" s="93">
        <f t="shared" si="4"/>
        <v>370.04999999999995</v>
      </c>
      <c r="H62" s="93">
        <f t="shared" si="5"/>
        <v>137779.63000000003</v>
      </c>
      <c r="I62" s="94">
        <f>IF(A62="","",SUM(F$27:F62))</f>
        <v>28122.230000000003</v>
      </c>
      <c r="J62" s="94">
        <f>IF(A62="","",SUM(G$27:G62))</f>
        <v>12220.369999999995</v>
      </c>
      <c r="K62" s="95"/>
      <c r="L62" s="99"/>
      <c r="M62" s="97"/>
      <c r="N62" s="98"/>
    </row>
    <row r="63" spans="1:14" x14ac:dyDescent="0.2">
      <c r="A63" s="89">
        <f t="shared" si="0"/>
        <v>37</v>
      </c>
      <c r="B63" s="90">
        <f t="shared" si="1"/>
        <v>43831</v>
      </c>
      <c r="C63" s="112">
        <f t="shared" si="6"/>
        <v>6.5000000000000002E-2</v>
      </c>
      <c r="D63" s="91">
        <f t="shared" si="2"/>
        <v>1118.3599999999999</v>
      </c>
      <c r="E63" s="92">
        <f t="shared" si="7"/>
        <v>0</v>
      </c>
      <c r="F63" s="93">
        <f t="shared" si="3"/>
        <v>746.31</v>
      </c>
      <c r="G63" s="93">
        <f t="shared" si="4"/>
        <v>372.04999999999995</v>
      </c>
      <c r="H63" s="93">
        <f t="shared" si="5"/>
        <v>137407.58000000005</v>
      </c>
      <c r="I63" s="94">
        <f>IF(A63="","",SUM(F$27:F63))</f>
        <v>28868.540000000005</v>
      </c>
      <c r="J63" s="94">
        <f>IF(A63="","",SUM(G$27:G63))</f>
        <v>12592.419999999995</v>
      </c>
      <c r="K63" s="95"/>
      <c r="L63" s="99"/>
      <c r="M63" s="97"/>
      <c r="N63" s="98"/>
    </row>
    <row r="64" spans="1:14" x14ac:dyDescent="0.2">
      <c r="A64" s="89">
        <f t="shared" si="0"/>
        <v>38</v>
      </c>
      <c r="B64" s="90">
        <f t="shared" si="1"/>
        <v>43862</v>
      </c>
      <c r="C64" s="112">
        <f t="shared" si="6"/>
        <v>6.5000000000000002E-2</v>
      </c>
      <c r="D64" s="91">
        <f t="shared" si="2"/>
        <v>1118.3599999999999</v>
      </c>
      <c r="E64" s="92">
        <f t="shared" si="7"/>
        <v>0</v>
      </c>
      <c r="F64" s="93">
        <f t="shared" si="3"/>
        <v>744.29</v>
      </c>
      <c r="G64" s="93">
        <f t="shared" si="4"/>
        <v>374.06999999999994</v>
      </c>
      <c r="H64" s="93">
        <f t="shared" si="5"/>
        <v>137033.51000000004</v>
      </c>
      <c r="I64" s="94">
        <f>IF(A64="","",SUM(F$27:F64))</f>
        <v>29612.830000000005</v>
      </c>
      <c r="J64" s="94">
        <f>IF(A64="","",SUM(G$27:G64))</f>
        <v>12966.489999999994</v>
      </c>
      <c r="K64" s="95"/>
      <c r="L64" s="99"/>
      <c r="M64" s="97"/>
      <c r="N64" s="98"/>
    </row>
    <row r="65" spans="1:14" x14ac:dyDescent="0.2">
      <c r="A65" s="89">
        <f t="shared" si="0"/>
        <v>39</v>
      </c>
      <c r="B65" s="90">
        <f t="shared" si="1"/>
        <v>43891</v>
      </c>
      <c r="C65" s="112">
        <f t="shared" si="6"/>
        <v>6.5000000000000002E-2</v>
      </c>
      <c r="D65" s="91">
        <f t="shared" si="2"/>
        <v>1118.3599999999999</v>
      </c>
      <c r="E65" s="92">
        <f t="shared" si="7"/>
        <v>0</v>
      </c>
      <c r="F65" s="93">
        <f t="shared" si="3"/>
        <v>742.26</v>
      </c>
      <c r="G65" s="93">
        <f t="shared" si="4"/>
        <v>376.09999999999991</v>
      </c>
      <c r="H65" s="93">
        <f t="shared" si="5"/>
        <v>136657.41000000003</v>
      </c>
      <c r="I65" s="94">
        <f>IF(A65="","",SUM(F$27:F65))</f>
        <v>30355.090000000004</v>
      </c>
      <c r="J65" s="94">
        <f>IF(A65="","",SUM(G$27:G65))</f>
        <v>13342.589999999995</v>
      </c>
      <c r="K65" s="95"/>
      <c r="L65" s="99"/>
      <c r="M65" s="97"/>
      <c r="N65" s="98"/>
    </row>
    <row r="66" spans="1:14" x14ac:dyDescent="0.2">
      <c r="A66" s="89">
        <f t="shared" si="0"/>
        <v>40</v>
      </c>
      <c r="B66" s="90">
        <f t="shared" si="1"/>
        <v>43922</v>
      </c>
      <c r="C66" s="112">
        <f t="shared" si="6"/>
        <v>6.5000000000000002E-2</v>
      </c>
      <c r="D66" s="91">
        <f t="shared" si="2"/>
        <v>1118.3599999999999</v>
      </c>
      <c r="E66" s="92">
        <f t="shared" si="7"/>
        <v>0</v>
      </c>
      <c r="F66" s="93">
        <f t="shared" si="3"/>
        <v>740.23</v>
      </c>
      <c r="G66" s="93">
        <f t="shared" si="4"/>
        <v>378.12999999999988</v>
      </c>
      <c r="H66" s="93">
        <f t="shared" si="5"/>
        <v>136279.28000000003</v>
      </c>
      <c r="I66" s="94">
        <f>IF(A66="","",SUM(F$27:F66))</f>
        <v>31095.320000000003</v>
      </c>
      <c r="J66" s="94">
        <f>IF(A66="","",SUM(G$27:G66))</f>
        <v>13720.719999999994</v>
      </c>
      <c r="K66" s="95"/>
      <c r="L66" s="99"/>
      <c r="M66" s="97"/>
      <c r="N66" s="98"/>
    </row>
    <row r="67" spans="1:14" x14ac:dyDescent="0.2">
      <c r="A67" s="89">
        <f t="shared" si="0"/>
        <v>41</v>
      </c>
      <c r="B67" s="90">
        <f t="shared" si="1"/>
        <v>43952</v>
      </c>
      <c r="C67" s="112">
        <f t="shared" si="6"/>
        <v>6.5000000000000002E-2</v>
      </c>
      <c r="D67" s="91">
        <f t="shared" si="2"/>
        <v>1118.3599999999999</v>
      </c>
      <c r="E67" s="92">
        <f t="shared" si="7"/>
        <v>0</v>
      </c>
      <c r="F67" s="93">
        <f t="shared" si="3"/>
        <v>738.18</v>
      </c>
      <c r="G67" s="93">
        <f t="shared" si="4"/>
        <v>380.17999999999995</v>
      </c>
      <c r="H67" s="93">
        <f t="shared" si="5"/>
        <v>135899.10000000003</v>
      </c>
      <c r="I67" s="94">
        <f>IF(A67="","",SUM(F$27:F67))</f>
        <v>31833.500000000004</v>
      </c>
      <c r="J67" s="94">
        <f>IF(A67="","",SUM(G$27:G67))</f>
        <v>14100.899999999994</v>
      </c>
      <c r="K67" s="95"/>
      <c r="L67" s="99"/>
      <c r="M67" s="97"/>
      <c r="N67" s="98"/>
    </row>
    <row r="68" spans="1:14" x14ac:dyDescent="0.2">
      <c r="A68" s="89">
        <f t="shared" si="0"/>
        <v>42</v>
      </c>
      <c r="B68" s="90">
        <f t="shared" si="1"/>
        <v>43983</v>
      </c>
      <c r="C68" s="112">
        <f t="shared" si="6"/>
        <v>6.5000000000000002E-2</v>
      </c>
      <c r="D68" s="91">
        <f t="shared" si="2"/>
        <v>1118.3599999999999</v>
      </c>
      <c r="E68" s="92">
        <f t="shared" si="7"/>
        <v>0</v>
      </c>
      <c r="F68" s="93">
        <f t="shared" si="3"/>
        <v>736.12</v>
      </c>
      <c r="G68" s="93">
        <f t="shared" si="4"/>
        <v>382.2399999999999</v>
      </c>
      <c r="H68" s="93">
        <f t="shared" si="5"/>
        <v>135516.86000000004</v>
      </c>
      <c r="I68" s="94">
        <f>IF(A68="","",SUM(F$27:F68))</f>
        <v>32569.620000000003</v>
      </c>
      <c r="J68" s="94">
        <f>IF(A68="","",SUM(G$27:G68))</f>
        <v>14483.139999999994</v>
      </c>
      <c r="K68" s="95"/>
      <c r="L68" s="99"/>
      <c r="M68" s="97"/>
      <c r="N68" s="98"/>
    </row>
    <row r="69" spans="1:14" x14ac:dyDescent="0.2">
      <c r="A69" s="89">
        <f t="shared" si="0"/>
        <v>43</v>
      </c>
      <c r="B69" s="90">
        <f t="shared" si="1"/>
        <v>44013</v>
      </c>
      <c r="C69" s="112">
        <f t="shared" si="6"/>
        <v>6.5000000000000002E-2</v>
      </c>
      <c r="D69" s="91">
        <f t="shared" si="2"/>
        <v>1118.3599999999999</v>
      </c>
      <c r="E69" s="92">
        <f t="shared" si="7"/>
        <v>0</v>
      </c>
      <c r="F69" s="93">
        <f t="shared" si="3"/>
        <v>734.05</v>
      </c>
      <c r="G69" s="93">
        <f t="shared" si="4"/>
        <v>384.30999999999995</v>
      </c>
      <c r="H69" s="93">
        <f t="shared" si="5"/>
        <v>135132.55000000005</v>
      </c>
      <c r="I69" s="94">
        <f>IF(A69="","",SUM(F$27:F69))</f>
        <v>33303.670000000006</v>
      </c>
      <c r="J69" s="94">
        <f>IF(A69="","",SUM(G$27:G69))</f>
        <v>14867.449999999993</v>
      </c>
      <c r="K69" s="95"/>
      <c r="L69" s="99"/>
      <c r="M69" s="97"/>
      <c r="N69" s="98"/>
    </row>
    <row r="70" spans="1:14" x14ac:dyDescent="0.2">
      <c r="A70" s="89">
        <f t="shared" si="0"/>
        <v>44</v>
      </c>
      <c r="B70" s="90">
        <f t="shared" si="1"/>
        <v>44044</v>
      </c>
      <c r="C70" s="112">
        <f t="shared" si="6"/>
        <v>6.5000000000000002E-2</v>
      </c>
      <c r="D70" s="91">
        <f t="shared" si="2"/>
        <v>1118.3599999999999</v>
      </c>
      <c r="E70" s="92">
        <f t="shared" si="7"/>
        <v>0</v>
      </c>
      <c r="F70" s="93">
        <f t="shared" si="3"/>
        <v>731.97</v>
      </c>
      <c r="G70" s="93">
        <f t="shared" si="4"/>
        <v>386.38999999999987</v>
      </c>
      <c r="H70" s="93">
        <f t="shared" si="5"/>
        <v>134746.16000000003</v>
      </c>
      <c r="I70" s="94">
        <f>IF(A70="","",SUM(F$27:F70))</f>
        <v>34035.640000000007</v>
      </c>
      <c r="J70" s="94">
        <f>IF(A70="","",SUM(G$27:G70))</f>
        <v>15253.839999999993</v>
      </c>
      <c r="K70" s="95"/>
      <c r="L70" s="99"/>
      <c r="M70" s="97"/>
      <c r="N70" s="98"/>
    </row>
    <row r="71" spans="1:14" x14ac:dyDescent="0.2">
      <c r="A71" s="89">
        <f t="shared" si="0"/>
        <v>45</v>
      </c>
      <c r="B71" s="90">
        <f t="shared" si="1"/>
        <v>44075</v>
      </c>
      <c r="C71" s="112">
        <f t="shared" si="6"/>
        <v>6.5000000000000002E-2</v>
      </c>
      <c r="D71" s="91">
        <f t="shared" si="2"/>
        <v>1118.3599999999999</v>
      </c>
      <c r="E71" s="92">
        <f t="shared" si="7"/>
        <v>0</v>
      </c>
      <c r="F71" s="93">
        <f t="shared" si="3"/>
        <v>729.88</v>
      </c>
      <c r="G71" s="93">
        <f t="shared" si="4"/>
        <v>388.4799999999999</v>
      </c>
      <c r="H71" s="93">
        <f t="shared" si="5"/>
        <v>134357.68000000002</v>
      </c>
      <c r="I71" s="94">
        <f>IF(A71="","",SUM(F$27:F71))</f>
        <v>34765.520000000004</v>
      </c>
      <c r="J71" s="94">
        <f>IF(A71="","",SUM(G$27:G71))</f>
        <v>15642.319999999992</v>
      </c>
      <c r="K71" s="95"/>
      <c r="L71" s="99"/>
      <c r="M71" s="97"/>
      <c r="N71" s="98"/>
    </row>
    <row r="72" spans="1:14" x14ac:dyDescent="0.2">
      <c r="A72" s="89">
        <f t="shared" si="0"/>
        <v>46</v>
      </c>
      <c r="B72" s="90">
        <f t="shared" si="1"/>
        <v>44105</v>
      </c>
      <c r="C72" s="112">
        <f t="shared" si="6"/>
        <v>6.5000000000000002E-2</v>
      </c>
      <c r="D72" s="91">
        <f t="shared" si="2"/>
        <v>1118.3599999999999</v>
      </c>
      <c r="E72" s="92">
        <f t="shared" si="7"/>
        <v>0</v>
      </c>
      <c r="F72" s="93">
        <f t="shared" si="3"/>
        <v>727.77</v>
      </c>
      <c r="G72" s="93">
        <f t="shared" si="4"/>
        <v>390.58999999999992</v>
      </c>
      <c r="H72" s="93">
        <f t="shared" si="5"/>
        <v>133967.09000000003</v>
      </c>
      <c r="I72" s="94">
        <f>IF(A72="","",SUM(F$27:F72))</f>
        <v>35493.29</v>
      </c>
      <c r="J72" s="94">
        <f>IF(A72="","",SUM(G$27:G72))</f>
        <v>16032.909999999993</v>
      </c>
      <c r="K72" s="95"/>
      <c r="L72" s="99"/>
      <c r="M72" s="97"/>
      <c r="N72" s="98"/>
    </row>
    <row r="73" spans="1:14" x14ac:dyDescent="0.2">
      <c r="A73" s="89">
        <f t="shared" si="0"/>
        <v>47</v>
      </c>
      <c r="B73" s="90">
        <f t="shared" si="1"/>
        <v>44136</v>
      </c>
      <c r="C73" s="112">
        <f t="shared" si="6"/>
        <v>6.5000000000000002E-2</v>
      </c>
      <c r="D73" s="91">
        <f t="shared" si="2"/>
        <v>1118.3599999999999</v>
      </c>
      <c r="E73" s="92">
        <f t="shared" si="7"/>
        <v>0</v>
      </c>
      <c r="F73" s="93">
        <f t="shared" si="3"/>
        <v>725.66</v>
      </c>
      <c r="G73" s="93">
        <f t="shared" si="4"/>
        <v>392.69999999999993</v>
      </c>
      <c r="H73" s="93">
        <f t="shared" si="5"/>
        <v>133574.39000000001</v>
      </c>
      <c r="I73" s="94">
        <f>IF(A73="","",SUM(F$27:F73))</f>
        <v>36218.950000000004</v>
      </c>
      <c r="J73" s="94">
        <f>IF(A73="","",SUM(G$27:G73))</f>
        <v>16425.609999999993</v>
      </c>
      <c r="K73" s="95"/>
      <c r="L73" s="99"/>
      <c r="M73" s="97"/>
      <c r="N73" s="98"/>
    </row>
    <row r="74" spans="1:14" x14ac:dyDescent="0.2">
      <c r="A74" s="89">
        <f t="shared" si="0"/>
        <v>48</v>
      </c>
      <c r="B74" s="90">
        <f t="shared" si="1"/>
        <v>44166</v>
      </c>
      <c r="C74" s="112">
        <f t="shared" si="6"/>
        <v>6.5000000000000002E-2</v>
      </c>
      <c r="D74" s="91">
        <f t="shared" si="2"/>
        <v>1118.3599999999999</v>
      </c>
      <c r="E74" s="92">
        <f t="shared" si="7"/>
        <v>0</v>
      </c>
      <c r="F74" s="93">
        <f t="shared" si="3"/>
        <v>723.53</v>
      </c>
      <c r="G74" s="93">
        <f t="shared" si="4"/>
        <v>394.82999999999993</v>
      </c>
      <c r="H74" s="93">
        <f t="shared" si="5"/>
        <v>133179.56000000003</v>
      </c>
      <c r="I74" s="94">
        <f>IF(A74="","",SUM(F$27:F74))</f>
        <v>36942.480000000003</v>
      </c>
      <c r="J74" s="94">
        <f>IF(A74="","",SUM(G$27:G74))</f>
        <v>16820.439999999995</v>
      </c>
      <c r="K74" s="95"/>
      <c r="L74" s="99"/>
      <c r="M74" s="97"/>
      <c r="N74" s="98"/>
    </row>
    <row r="75" spans="1:14" x14ac:dyDescent="0.2">
      <c r="A75" s="89">
        <f t="shared" si="0"/>
        <v>49</v>
      </c>
      <c r="B75" s="90">
        <f t="shared" si="1"/>
        <v>44197</v>
      </c>
      <c r="C75" s="112">
        <f t="shared" si="6"/>
        <v>6.5000000000000002E-2</v>
      </c>
      <c r="D75" s="91">
        <f t="shared" si="2"/>
        <v>1118.3599999999999</v>
      </c>
      <c r="E75" s="92">
        <f t="shared" si="7"/>
        <v>0</v>
      </c>
      <c r="F75" s="93">
        <f t="shared" si="3"/>
        <v>721.39</v>
      </c>
      <c r="G75" s="93">
        <f t="shared" si="4"/>
        <v>396.96999999999991</v>
      </c>
      <c r="H75" s="93">
        <f t="shared" si="5"/>
        <v>132782.59000000003</v>
      </c>
      <c r="I75" s="94">
        <f>IF(A75="","",SUM(F$27:F75))</f>
        <v>37663.870000000003</v>
      </c>
      <c r="J75" s="94">
        <f>IF(A75="","",SUM(G$27:G75))</f>
        <v>17217.409999999996</v>
      </c>
      <c r="K75" s="95"/>
      <c r="L75" s="99"/>
      <c r="M75" s="97"/>
      <c r="N75" s="98"/>
    </row>
    <row r="76" spans="1:14" x14ac:dyDescent="0.2">
      <c r="A76" s="89">
        <f t="shared" si="0"/>
        <v>50</v>
      </c>
      <c r="B76" s="90">
        <f t="shared" si="1"/>
        <v>44228</v>
      </c>
      <c r="C76" s="112">
        <f t="shared" si="6"/>
        <v>6.5000000000000002E-2</v>
      </c>
      <c r="D76" s="91">
        <f t="shared" si="2"/>
        <v>1118.3599999999999</v>
      </c>
      <c r="E76" s="92">
        <f t="shared" si="7"/>
        <v>0</v>
      </c>
      <c r="F76" s="93">
        <f t="shared" si="3"/>
        <v>719.24</v>
      </c>
      <c r="G76" s="93">
        <f t="shared" si="4"/>
        <v>399.11999999999989</v>
      </c>
      <c r="H76" s="93">
        <f t="shared" si="5"/>
        <v>132383.47000000003</v>
      </c>
      <c r="I76" s="94">
        <f>IF(A76="","",SUM(F$27:F76))</f>
        <v>38383.11</v>
      </c>
      <c r="J76" s="94">
        <f>IF(A76="","",SUM(G$27:G76))</f>
        <v>17616.529999999995</v>
      </c>
      <c r="K76" s="95"/>
      <c r="L76" s="99"/>
      <c r="M76" s="97"/>
      <c r="N76" s="98"/>
    </row>
    <row r="77" spans="1:14" x14ac:dyDescent="0.2">
      <c r="A77" s="89">
        <f t="shared" si="0"/>
        <v>51</v>
      </c>
      <c r="B77" s="90">
        <f t="shared" si="1"/>
        <v>44256</v>
      </c>
      <c r="C77" s="112">
        <f t="shared" si="6"/>
        <v>6.5000000000000002E-2</v>
      </c>
      <c r="D77" s="91">
        <f t="shared" si="2"/>
        <v>1118.3599999999999</v>
      </c>
      <c r="E77" s="92">
        <f t="shared" si="7"/>
        <v>0</v>
      </c>
      <c r="F77" s="93">
        <f t="shared" si="3"/>
        <v>717.08</v>
      </c>
      <c r="G77" s="93">
        <f t="shared" si="4"/>
        <v>401.27999999999986</v>
      </c>
      <c r="H77" s="93">
        <f t="shared" si="5"/>
        <v>131982.19000000003</v>
      </c>
      <c r="I77" s="94">
        <f>IF(A77="","",SUM(F$27:F77))</f>
        <v>39100.19</v>
      </c>
      <c r="J77" s="94">
        <f>IF(A77="","",SUM(G$27:G77))</f>
        <v>18017.809999999994</v>
      </c>
      <c r="K77" s="95"/>
      <c r="L77" s="99"/>
      <c r="M77" s="97"/>
      <c r="N77" s="98"/>
    </row>
    <row r="78" spans="1:14" x14ac:dyDescent="0.2">
      <c r="A78" s="89">
        <f t="shared" si="0"/>
        <v>52</v>
      </c>
      <c r="B78" s="90">
        <f t="shared" si="1"/>
        <v>44287</v>
      </c>
      <c r="C78" s="112">
        <f t="shared" si="6"/>
        <v>6.5000000000000002E-2</v>
      </c>
      <c r="D78" s="91">
        <f t="shared" si="2"/>
        <v>1118.3599999999999</v>
      </c>
      <c r="E78" s="92">
        <f t="shared" si="7"/>
        <v>0</v>
      </c>
      <c r="F78" s="93">
        <f t="shared" si="3"/>
        <v>714.9</v>
      </c>
      <c r="G78" s="93">
        <f t="shared" si="4"/>
        <v>403.45999999999992</v>
      </c>
      <c r="H78" s="93">
        <f t="shared" si="5"/>
        <v>131578.73000000004</v>
      </c>
      <c r="I78" s="94">
        <f>IF(A78="","",SUM(F$27:F78))</f>
        <v>39815.090000000004</v>
      </c>
      <c r="J78" s="94">
        <f>IF(A78="","",SUM(G$27:G78))</f>
        <v>18421.269999999993</v>
      </c>
      <c r="K78" s="95"/>
      <c r="L78" s="99"/>
      <c r="M78" s="97"/>
      <c r="N78" s="98"/>
    </row>
    <row r="79" spans="1:14" x14ac:dyDescent="0.2">
      <c r="A79" s="89">
        <f t="shared" si="0"/>
        <v>53</v>
      </c>
      <c r="B79" s="90">
        <f t="shared" si="1"/>
        <v>44317</v>
      </c>
      <c r="C79" s="112">
        <f t="shared" si="6"/>
        <v>6.5000000000000002E-2</v>
      </c>
      <c r="D79" s="91">
        <f t="shared" si="2"/>
        <v>1118.3599999999999</v>
      </c>
      <c r="E79" s="92">
        <f t="shared" si="7"/>
        <v>0</v>
      </c>
      <c r="F79" s="93">
        <f t="shared" si="3"/>
        <v>712.72</v>
      </c>
      <c r="G79" s="93">
        <f t="shared" si="4"/>
        <v>405.63999999999987</v>
      </c>
      <c r="H79" s="93">
        <f t="shared" si="5"/>
        <v>131173.09000000003</v>
      </c>
      <c r="I79" s="94">
        <f>IF(A79="","",SUM(F$27:F79))</f>
        <v>40527.810000000005</v>
      </c>
      <c r="J79" s="94">
        <f>IF(A79="","",SUM(G$27:G79))</f>
        <v>18826.909999999993</v>
      </c>
      <c r="K79" s="95"/>
      <c r="L79" s="99"/>
      <c r="M79" s="97"/>
      <c r="N79" s="98"/>
    </row>
    <row r="80" spans="1:14" x14ac:dyDescent="0.2">
      <c r="A80" s="89">
        <f t="shared" si="0"/>
        <v>54</v>
      </c>
      <c r="B80" s="90">
        <f t="shared" si="1"/>
        <v>44348</v>
      </c>
      <c r="C80" s="112">
        <f t="shared" si="6"/>
        <v>6.5000000000000002E-2</v>
      </c>
      <c r="D80" s="91">
        <f t="shared" si="2"/>
        <v>1118.3599999999999</v>
      </c>
      <c r="E80" s="92">
        <f t="shared" si="7"/>
        <v>0</v>
      </c>
      <c r="F80" s="93">
        <f t="shared" si="3"/>
        <v>710.52</v>
      </c>
      <c r="G80" s="93">
        <f t="shared" si="4"/>
        <v>407.83999999999992</v>
      </c>
      <c r="H80" s="93">
        <f t="shared" si="5"/>
        <v>130765.25000000003</v>
      </c>
      <c r="I80" s="94">
        <f>IF(A80="","",SUM(F$27:F80))</f>
        <v>41238.33</v>
      </c>
      <c r="J80" s="94">
        <f>IF(A80="","",SUM(G$27:G80))</f>
        <v>19234.749999999993</v>
      </c>
      <c r="K80" s="95"/>
      <c r="L80" s="99"/>
      <c r="M80" s="97"/>
      <c r="N80" s="98"/>
    </row>
    <row r="81" spans="1:14" x14ac:dyDescent="0.2">
      <c r="A81" s="89">
        <f t="shared" si="0"/>
        <v>55</v>
      </c>
      <c r="B81" s="90">
        <f t="shared" si="1"/>
        <v>44378</v>
      </c>
      <c r="C81" s="112">
        <f t="shared" si="6"/>
        <v>6.5000000000000002E-2</v>
      </c>
      <c r="D81" s="91">
        <f t="shared" si="2"/>
        <v>1118.3599999999999</v>
      </c>
      <c r="E81" s="92">
        <f t="shared" si="7"/>
        <v>0</v>
      </c>
      <c r="F81" s="93">
        <f t="shared" si="3"/>
        <v>708.31</v>
      </c>
      <c r="G81" s="93">
        <f t="shared" si="4"/>
        <v>410.04999999999995</v>
      </c>
      <c r="H81" s="93">
        <f t="shared" si="5"/>
        <v>130355.20000000003</v>
      </c>
      <c r="I81" s="94">
        <f>IF(A81="","",SUM(F$27:F81))</f>
        <v>41946.64</v>
      </c>
      <c r="J81" s="94">
        <f>IF(A81="","",SUM(G$27:G81))</f>
        <v>19644.799999999992</v>
      </c>
      <c r="K81" s="95"/>
      <c r="L81" s="99"/>
      <c r="M81" s="97"/>
      <c r="N81" s="98"/>
    </row>
    <row r="82" spans="1:14" x14ac:dyDescent="0.2">
      <c r="A82" s="89">
        <f t="shared" si="0"/>
        <v>56</v>
      </c>
      <c r="B82" s="90">
        <f t="shared" si="1"/>
        <v>44409</v>
      </c>
      <c r="C82" s="112">
        <f t="shared" si="6"/>
        <v>6.5000000000000002E-2</v>
      </c>
      <c r="D82" s="91">
        <f t="shared" si="2"/>
        <v>1118.3599999999999</v>
      </c>
      <c r="E82" s="92">
        <f t="shared" si="7"/>
        <v>0</v>
      </c>
      <c r="F82" s="93">
        <f t="shared" si="3"/>
        <v>706.09</v>
      </c>
      <c r="G82" s="93">
        <f t="shared" si="4"/>
        <v>412.26999999999987</v>
      </c>
      <c r="H82" s="93">
        <f t="shared" si="5"/>
        <v>129942.93000000002</v>
      </c>
      <c r="I82" s="94">
        <f>IF(A82="","",SUM(F$27:F82))</f>
        <v>42652.729999999996</v>
      </c>
      <c r="J82" s="94">
        <f>IF(A82="","",SUM(G$27:G82))</f>
        <v>20057.069999999992</v>
      </c>
      <c r="K82" s="95"/>
      <c r="L82" s="99"/>
      <c r="M82" s="97"/>
      <c r="N82" s="98"/>
    </row>
    <row r="83" spans="1:14" x14ac:dyDescent="0.2">
      <c r="A83" s="89">
        <f t="shared" si="0"/>
        <v>57</v>
      </c>
      <c r="B83" s="90">
        <f t="shared" si="1"/>
        <v>44440</v>
      </c>
      <c r="C83" s="112">
        <f t="shared" si="6"/>
        <v>6.5000000000000002E-2</v>
      </c>
      <c r="D83" s="91">
        <f t="shared" si="2"/>
        <v>1118.3599999999999</v>
      </c>
      <c r="E83" s="92">
        <f t="shared" si="7"/>
        <v>0</v>
      </c>
      <c r="F83" s="93">
        <f t="shared" si="3"/>
        <v>703.86</v>
      </c>
      <c r="G83" s="93">
        <f t="shared" si="4"/>
        <v>414.49999999999989</v>
      </c>
      <c r="H83" s="93">
        <f t="shared" si="5"/>
        <v>129528.43000000002</v>
      </c>
      <c r="I83" s="94">
        <f>IF(A83="","",SUM(F$27:F83))</f>
        <v>43356.59</v>
      </c>
      <c r="J83" s="94">
        <f>IF(A83="","",SUM(G$27:G83))</f>
        <v>20471.569999999992</v>
      </c>
      <c r="K83" s="95"/>
      <c r="L83" s="99"/>
      <c r="M83" s="97"/>
      <c r="N83" s="98"/>
    </row>
    <row r="84" spans="1:14" x14ac:dyDescent="0.2">
      <c r="A84" s="89">
        <f t="shared" si="0"/>
        <v>58</v>
      </c>
      <c r="B84" s="90">
        <f t="shared" si="1"/>
        <v>44470</v>
      </c>
      <c r="C84" s="112">
        <f t="shared" si="6"/>
        <v>6.5000000000000002E-2</v>
      </c>
      <c r="D84" s="91">
        <f t="shared" si="2"/>
        <v>1118.3599999999999</v>
      </c>
      <c r="E84" s="92">
        <f t="shared" si="7"/>
        <v>0</v>
      </c>
      <c r="F84" s="93">
        <f t="shared" si="3"/>
        <v>701.61</v>
      </c>
      <c r="G84" s="93">
        <f t="shared" si="4"/>
        <v>416.74999999999989</v>
      </c>
      <c r="H84" s="93">
        <f t="shared" si="5"/>
        <v>129111.68000000002</v>
      </c>
      <c r="I84" s="94">
        <f>IF(A84="","",SUM(F$27:F84))</f>
        <v>44058.2</v>
      </c>
      <c r="J84" s="94">
        <f>IF(A84="","",SUM(G$27:G84))</f>
        <v>20888.319999999992</v>
      </c>
      <c r="K84" s="95"/>
      <c r="L84" s="99"/>
      <c r="M84" s="97"/>
      <c r="N84" s="98"/>
    </row>
    <row r="85" spans="1:14" x14ac:dyDescent="0.2">
      <c r="A85" s="89">
        <f t="shared" si="0"/>
        <v>59</v>
      </c>
      <c r="B85" s="90">
        <f t="shared" si="1"/>
        <v>44501</v>
      </c>
      <c r="C85" s="112">
        <f t="shared" si="6"/>
        <v>6.5000000000000002E-2</v>
      </c>
      <c r="D85" s="91">
        <f t="shared" si="2"/>
        <v>1118.3599999999999</v>
      </c>
      <c r="E85" s="92">
        <f t="shared" si="7"/>
        <v>0</v>
      </c>
      <c r="F85" s="93">
        <f t="shared" si="3"/>
        <v>699.35</v>
      </c>
      <c r="G85" s="93">
        <f t="shared" si="4"/>
        <v>419.00999999999988</v>
      </c>
      <c r="H85" s="93">
        <f t="shared" si="5"/>
        <v>128692.67000000003</v>
      </c>
      <c r="I85" s="94">
        <f>IF(A85="","",SUM(F$27:F85))</f>
        <v>44757.549999999996</v>
      </c>
      <c r="J85" s="94">
        <f>IF(A85="","",SUM(G$27:G85))</f>
        <v>21307.329999999991</v>
      </c>
      <c r="K85" s="95"/>
      <c r="L85" s="99"/>
      <c r="M85" s="97"/>
      <c r="N85" s="98"/>
    </row>
    <row r="86" spans="1:14" x14ac:dyDescent="0.2">
      <c r="A86" s="89">
        <f t="shared" si="0"/>
        <v>60</v>
      </c>
      <c r="B86" s="90">
        <f t="shared" si="1"/>
        <v>44531</v>
      </c>
      <c r="C86" s="112">
        <f t="shared" si="6"/>
        <v>6.5000000000000002E-2</v>
      </c>
      <c r="D86" s="91">
        <f t="shared" si="2"/>
        <v>1118.3599999999999</v>
      </c>
      <c r="E86" s="92">
        <f t="shared" si="7"/>
        <v>0</v>
      </c>
      <c r="F86" s="93">
        <f t="shared" si="3"/>
        <v>697.09</v>
      </c>
      <c r="G86" s="93">
        <f t="shared" si="4"/>
        <v>421.26999999999987</v>
      </c>
      <c r="H86" s="93">
        <f t="shared" si="5"/>
        <v>128271.40000000002</v>
      </c>
      <c r="I86" s="94">
        <f>IF(A86="","",SUM(F$27:F86))</f>
        <v>45454.639999999992</v>
      </c>
      <c r="J86" s="94">
        <f>IF(A86="","",SUM(G$27:G86))</f>
        <v>21728.599999999991</v>
      </c>
      <c r="K86" s="95"/>
      <c r="L86" s="99"/>
      <c r="M86" s="97"/>
      <c r="N86" s="98"/>
    </row>
    <row r="87" spans="1:14" x14ac:dyDescent="0.2">
      <c r="A87" s="89">
        <f t="shared" si="0"/>
        <v>61</v>
      </c>
      <c r="B87" s="90">
        <f t="shared" si="1"/>
        <v>44562</v>
      </c>
      <c r="C87" s="112">
        <f t="shared" si="6"/>
        <v>6.5000000000000002E-2</v>
      </c>
      <c r="D87" s="91">
        <f t="shared" si="2"/>
        <v>1118.3599999999999</v>
      </c>
      <c r="E87" s="92">
        <f t="shared" si="7"/>
        <v>0</v>
      </c>
      <c r="F87" s="93">
        <f t="shared" si="3"/>
        <v>694.8</v>
      </c>
      <c r="G87" s="93">
        <f t="shared" si="4"/>
        <v>423.55999999999995</v>
      </c>
      <c r="H87" s="93">
        <f t="shared" si="5"/>
        <v>127847.84000000003</v>
      </c>
      <c r="I87" s="94">
        <f>IF(A87="","",SUM(F$27:F87))</f>
        <v>46149.439999999995</v>
      </c>
      <c r="J87" s="94">
        <f>IF(A87="","",SUM(G$27:G87))</f>
        <v>22152.159999999993</v>
      </c>
      <c r="K87" s="95"/>
      <c r="L87" s="99"/>
      <c r="M87" s="97"/>
      <c r="N87" s="98"/>
    </row>
    <row r="88" spans="1:14" x14ac:dyDescent="0.2">
      <c r="A88" s="89">
        <f t="shared" si="0"/>
        <v>62</v>
      </c>
      <c r="B88" s="90">
        <f t="shared" si="1"/>
        <v>44593</v>
      </c>
      <c r="C88" s="112">
        <f t="shared" si="6"/>
        <v>6.5000000000000002E-2</v>
      </c>
      <c r="D88" s="91">
        <f t="shared" si="2"/>
        <v>1118.3599999999999</v>
      </c>
      <c r="E88" s="92">
        <f t="shared" si="7"/>
        <v>0</v>
      </c>
      <c r="F88" s="93">
        <f t="shared" si="3"/>
        <v>692.51</v>
      </c>
      <c r="G88" s="93">
        <f t="shared" si="4"/>
        <v>425.84999999999991</v>
      </c>
      <c r="H88" s="93">
        <f t="shared" si="5"/>
        <v>127421.99000000002</v>
      </c>
      <c r="I88" s="94">
        <f>IF(A88="","",SUM(F$27:F88))</f>
        <v>46841.95</v>
      </c>
      <c r="J88" s="94">
        <f>IF(A88="","",SUM(G$27:G88))</f>
        <v>22578.009999999991</v>
      </c>
      <c r="K88" s="95"/>
      <c r="L88" s="99"/>
      <c r="M88" s="97"/>
      <c r="N88" s="98"/>
    </row>
    <row r="89" spans="1:14" x14ac:dyDescent="0.2">
      <c r="A89" s="89">
        <f t="shared" si="0"/>
        <v>63</v>
      </c>
      <c r="B89" s="90">
        <f t="shared" si="1"/>
        <v>44621</v>
      </c>
      <c r="C89" s="112">
        <f t="shared" si="6"/>
        <v>6.5000000000000002E-2</v>
      </c>
      <c r="D89" s="91">
        <f t="shared" si="2"/>
        <v>1118.3599999999999</v>
      </c>
      <c r="E89" s="92">
        <f t="shared" si="7"/>
        <v>0</v>
      </c>
      <c r="F89" s="93">
        <f t="shared" si="3"/>
        <v>690.2</v>
      </c>
      <c r="G89" s="93">
        <f t="shared" si="4"/>
        <v>428.15999999999985</v>
      </c>
      <c r="H89" s="93">
        <f t="shared" si="5"/>
        <v>126993.83000000002</v>
      </c>
      <c r="I89" s="94">
        <f>IF(A89="","",SUM(F$27:F89))</f>
        <v>47532.149999999994</v>
      </c>
      <c r="J89" s="94">
        <f>IF(A89="","",SUM(G$27:G89))</f>
        <v>23006.169999999991</v>
      </c>
      <c r="K89" s="95"/>
      <c r="L89" s="99"/>
      <c r="M89" s="97"/>
      <c r="N89" s="98"/>
    </row>
    <row r="90" spans="1:14" x14ac:dyDescent="0.2">
      <c r="A90" s="89">
        <f t="shared" si="0"/>
        <v>64</v>
      </c>
      <c r="B90" s="90">
        <f t="shared" si="1"/>
        <v>44652</v>
      </c>
      <c r="C90" s="112">
        <f t="shared" si="6"/>
        <v>6.5000000000000002E-2</v>
      </c>
      <c r="D90" s="91">
        <f t="shared" si="2"/>
        <v>1118.3599999999999</v>
      </c>
      <c r="E90" s="92">
        <f t="shared" si="7"/>
        <v>0</v>
      </c>
      <c r="F90" s="93">
        <f t="shared" si="3"/>
        <v>687.88</v>
      </c>
      <c r="G90" s="93">
        <f t="shared" si="4"/>
        <v>430.4799999999999</v>
      </c>
      <c r="H90" s="93">
        <f t="shared" si="5"/>
        <v>126563.35000000002</v>
      </c>
      <c r="I90" s="94">
        <f>IF(A90="","",SUM(F$27:F90))</f>
        <v>48220.029999999992</v>
      </c>
      <c r="J90" s="94">
        <f>IF(A90="","",SUM(G$27:G90))</f>
        <v>23436.649999999991</v>
      </c>
      <c r="K90" s="95"/>
      <c r="L90" s="99"/>
      <c r="M90" s="97"/>
      <c r="N90" s="98"/>
    </row>
    <row r="91" spans="1:14" x14ac:dyDescent="0.2">
      <c r="A91" s="89">
        <f t="shared" ref="A91:A154" si="8">IF(A90&gt;=nper,"",A90+1)</f>
        <v>65</v>
      </c>
      <c r="B91" s="90">
        <f t="shared" ref="B91:B154" si="9">IF(A91="","",DATE(YEAR(fpdate),MONTH(fpdate)+(A91-1),DAY(fpdate)))</f>
        <v>44682</v>
      </c>
      <c r="C91" s="112">
        <f t="shared" si="6"/>
        <v>6.5000000000000002E-2</v>
      </c>
      <c r="D91" s="91">
        <f t="shared" ref="D91:D154" si="10">IF(A91="","",MIN(ROUND(IF(C91=$D$8,$D$11,IF(C91=C90,D90,-PMT(C91/12,nper-A91+1,H90))),2),H90+ROUND(C91/12*H90,2)))</f>
        <v>1118.3599999999999</v>
      </c>
      <c r="E91" s="92">
        <f t="shared" si="7"/>
        <v>0</v>
      </c>
      <c r="F91" s="93">
        <f t="shared" ref="F91:F154" si="11">IF(A91="","",ROUND(C91/12*H90,2))</f>
        <v>685.55</v>
      </c>
      <c r="G91" s="93">
        <f t="shared" ref="G91:G154" si="12">IF(A91="","",D91-F91+E91)</f>
        <v>432.80999999999995</v>
      </c>
      <c r="H91" s="93">
        <f t="shared" ref="H91:H154" si="13">IF(A91="","",H90-G91)</f>
        <v>126130.54000000002</v>
      </c>
      <c r="I91" s="94">
        <f>IF(A91="","",SUM(F$27:F91))</f>
        <v>48905.579999999994</v>
      </c>
      <c r="J91" s="94">
        <f>IF(A91="","",SUM(G$27:G91))</f>
        <v>23869.459999999992</v>
      </c>
      <c r="K91" s="95"/>
      <c r="L91" s="99"/>
      <c r="M91" s="97"/>
      <c r="N91" s="98"/>
    </row>
    <row r="92" spans="1:14" x14ac:dyDescent="0.2">
      <c r="A92" s="89">
        <f t="shared" si="8"/>
        <v>66</v>
      </c>
      <c r="B92" s="90">
        <f t="shared" si="9"/>
        <v>44713</v>
      </c>
      <c r="C92" s="112">
        <f t="shared" ref="C92:C155" si="14">IF(A92="","",IF(C91&lt;&gt;$D$8,C91,$D$8))</f>
        <v>6.5000000000000002E-2</v>
      </c>
      <c r="D92" s="91">
        <f t="shared" si="10"/>
        <v>1118.3599999999999</v>
      </c>
      <c r="E92" s="92">
        <f t="shared" ref="E92:E155" si="15">IF(A92="","",IF(ISBLANK(M92),0,M92-D92))</f>
        <v>0</v>
      </c>
      <c r="F92" s="93">
        <f t="shared" si="11"/>
        <v>683.21</v>
      </c>
      <c r="G92" s="93">
        <f t="shared" si="12"/>
        <v>435.14999999999986</v>
      </c>
      <c r="H92" s="93">
        <f t="shared" si="13"/>
        <v>125695.39000000003</v>
      </c>
      <c r="I92" s="94">
        <f>IF(A92="","",SUM(F$27:F92))</f>
        <v>49588.789999999994</v>
      </c>
      <c r="J92" s="94">
        <f>IF(A92="","",SUM(G$27:G92))</f>
        <v>24304.609999999993</v>
      </c>
      <c r="K92" s="95"/>
      <c r="L92" s="99"/>
      <c r="M92" s="97"/>
      <c r="N92" s="98"/>
    </row>
    <row r="93" spans="1:14" x14ac:dyDescent="0.2">
      <c r="A93" s="89">
        <f t="shared" si="8"/>
        <v>67</v>
      </c>
      <c r="B93" s="90">
        <f t="shared" si="9"/>
        <v>44743</v>
      </c>
      <c r="C93" s="112">
        <f t="shared" si="14"/>
        <v>6.5000000000000002E-2</v>
      </c>
      <c r="D93" s="91">
        <f t="shared" si="10"/>
        <v>1118.3599999999999</v>
      </c>
      <c r="E93" s="92">
        <f t="shared" si="15"/>
        <v>0</v>
      </c>
      <c r="F93" s="93">
        <f t="shared" si="11"/>
        <v>680.85</v>
      </c>
      <c r="G93" s="93">
        <f t="shared" si="12"/>
        <v>437.50999999999988</v>
      </c>
      <c r="H93" s="93">
        <f t="shared" si="13"/>
        <v>125257.88000000003</v>
      </c>
      <c r="I93" s="94">
        <f>IF(A93="","",SUM(F$27:F93))</f>
        <v>50269.639999999992</v>
      </c>
      <c r="J93" s="94">
        <f>IF(A93="","",SUM(G$27:G93))</f>
        <v>24742.119999999992</v>
      </c>
      <c r="K93" s="95"/>
      <c r="L93" s="99"/>
      <c r="M93" s="97"/>
      <c r="N93" s="98"/>
    </row>
    <row r="94" spans="1:14" x14ac:dyDescent="0.2">
      <c r="A94" s="89">
        <f t="shared" si="8"/>
        <v>68</v>
      </c>
      <c r="B94" s="90">
        <f t="shared" si="9"/>
        <v>44774</v>
      </c>
      <c r="C94" s="112">
        <f t="shared" si="14"/>
        <v>6.5000000000000002E-2</v>
      </c>
      <c r="D94" s="91">
        <f t="shared" si="10"/>
        <v>1118.3599999999999</v>
      </c>
      <c r="E94" s="92">
        <f t="shared" si="15"/>
        <v>0</v>
      </c>
      <c r="F94" s="93">
        <f t="shared" si="11"/>
        <v>678.48</v>
      </c>
      <c r="G94" s="93">
        <f t="shared" si="12"/>
        <v>439.87999999999988</v>
      </c>
      <c r="H94" s="93">
        <f t="shared" si="13"/>
        <v>124818.00000000003</v>
      </c>
      <c r="I94" s="94">
        <f>IF(A94="","",SUM(F$27:F94))</f>
        <v>50948.119999999995</v>
      </c>
      <c r="J94" s="94">
        <f>IF(A94="","",SUM(G$27:G94))</f>
        <v>25181.999999999993</v>
      </c>
      <c r="K94" s="95"/>
      <c r="L94" s="99"/>
      <c r="M94" s="97"/>
      <c r="N94" s="98"/>
    </row>
    <row r="95" spans="1:14" x14ac:dyDescent="0.2">
      <c r="A95" s="89">
        <f t="shared" si="8"/>
        <v>69</v>
      </c>
      <c r="B95" s="90">
        <f t="shared" si="9"/>
        <v>44805</v>
      </c>
      <c r="C95" s="112">
        <f t="shared" si="14"/>
        <v>6.5000000000000002E-2</v>
      </c>
      <c r="D95" s="91">
        <f t="shared" si="10"/>
        <v>1118.3599999999999</v>
      </c>
      <c r="E95" s="92">
        <f t="shared" si="15"/>
        <v>0</v>
      </c>
      <c r="F95" s="93">
        <f t="shared" si="11"/>
        <v>676.1</v>
      </c>
      <c r="G95" s="93">
        <f t="shared" si="12"/>
        <v>442.25999999999988</v>
      </c>
      <c r="H95" s="93">
        <f t="shared" si="13"/>
        <v>124375.74000000003</v>
      </c>
      <c r="I95" s="94">
        <f>IF(A95="","",SUM(F$27:F95))</f>
        <v>51624.219999999994</v>
      </c>
      <c r="J95" s="94">
        <f>IF(A95="","",SUM(G$27:G95))</f>
        <v>25624.259999999991</v>
      </c>
      <c r="K95" s="95"/>
      <c r="L95" s="99"/>
      <c r="M95" s="97"/>
      <c r="N95" s="98"/>
    </row>
    <row r="96" spans="1:14" x14ac:dyDescent="0.2">
      <c r="A96" s="89">
        <f t="shared" si="8"/>
        <v>70</v>
      </c>
      <c r="B96" s="90">
        <f t="shared" si="9"/>
        <v>44835</v>
      </c>
      <c r="C96" s="112">
        <f t="shared" si="14"/>
        <v>6.5000000000000002E-2</v>
      </c>
      <c r="D96" s="91">
        <f t="shared" si="10"/>
        <v>1118.3599999999999</v>
      </c>
      <c r="E96" s="92">
        <f t="shared" si="15"/>
        <v>0</v>
      </c>
      <c r="F96" s="93">
        <f t="shared" si="11"/>
        <v>673.7</v>
      </c>
      <c r="G96" s="93">
        <f t="shared" si="12"/>
        <v>444.65999999999985</v>
      </c>
      <c r="H96" s="93">
        <f t="shared" si="13"/>
        <v>123931.08000000003</v>
      </c>
      <c r="I96" s="94">
        <f>IF(A96="","",SUM(F$27:F96))</f>
        <v>52297.919999999991</v>
      </c>
      <c r="J96" s="94">
        <f>IF(A96="","",SUM(G$27:G96))</f>
        <v>26068.919999999991</v>
      </c>
      <c r="K96" s="95"/>
      <c r="L96" s="99"/>
      <c r="M96" s="97"/>
      <c r="N96" s="98"/>
    </row>
    <row r="97" spans="1:14" x14ac:dyDescent="0.2">
      <c r="A97" s="89">
        <f t="shared" si="8"/>
        <v>71</v>
      </c>
      <c r="B97" s="90">
        <f t="shared" si="9"/>
        <v>44866</v>
      </c>
      <c r="C97" s="112">
        <f t="shared" si="14"/>
        <v>6.5000000000000002E-2</v>
      </c>
      <c r="D97" s="91">
        <f t="shared" si="10"/>
        <v>1118.3599999999999</v>
      </c>
      <c r="E97" s="92">
        <f t="shared" si="15"/>
        <v>0</v>
      </c>
      <c r="F97" s="93">
        <f t="shared" si="11"/>
        <v>671.29</v>
      </c>
      <c r="G97" s="93">
        <f t="shared" si="12"/>
        <v>447.06999999999994</v>
      </c>
      <c r="H97" s="93">
        <f t="shared" si="13"/>
        <v>123484.01000000002</v>
      </c>
      <c r="I97" s="94">
        <f>IF(A97="","",SUM(F$27:F97))</f>
        <v>52969.209999999992</v>
      </c>
      <c r="J97" s="94">
        <f>IF(A97="","",SUM(G$27:G97))</f>
        <v>26515.989999999991</v>
      </c>
      <c r="K97" s="95"/>
      <c r="L97" s="99"/>
      <c r="M97" s="97"/>
      <c r="N97" s="98"/>
    </row>
    <row r="98" spans="1:14" x14ac:dyDescent="0.2">
      <c r="A98" s="89">
        <f t="shared" si="8"/>
        <v>72</v>
      </c>
      <c r="B98" s="90">
        <f t="shared" si="9"/>
        <v>44896</v>
      </c>
      <c r="C98" s="112">
        <f t="shared" si="14"/>
        <v>6.5000000000000002E-2</v>
      </c>
      <c r="D98" s="91">
        <f t="shared" si="10"/>
        <v>1118.3599999999999</v>
      </c>
      <c r="E98" s="92">
        <f t="shared" si="15"/>
        <v>0</v>
      </c>
      <c r="F98" s="93">
        <f t="shared" si="11"/>
        <v>668.87</v>
      </c>
      <c r="G98" s="93">
        <f t="shared" si="12"/>
        <v>449.4899999999999</v>
      </c>
      <c r="H98" s="93">
        <f t="shared" si="13"/>
        <v>123034.52000000002</v>
      </c>
      <c r="I98" s="94">
        <f>IF(A98="","",SUM(F$27:F98))</f>
        <v>53638.079999999994</v>
      </c>
      <c r="J98" s="94">
        <f>IF(A98="","",SUM(G$27:G98))</f>
        <v>26965.479999999992</v>
      </c>
      <c r="K98" s="95"/>
      <c r="L98" s="99"/>
      <c r="M98" s="97"/>
      <c r="N98" s="98"/>
    </row>
    <row r="99" spans="1:14" x14ac:dyDescent="0.2">
      <c r="A99" s="89">
        <f t="shared" si="8"/>
        <v>73</v>
      </c>
      <c r="B99" s="90">
        <f t="shared" si="9"/>
        <v>44927</v>
      </c>
      <c r="C99" s="112">
        <f t="shared" si="14"/>
        <v>6.5000000000000002E-2</v>
      </c>
      <c r="D99" s="91">
        <f t="shared" si="10"/>
        <v>1118.3599999999999</v>
      </c>
      <c r="E99" s="92">
        <f t="shared" si="15"/>
        <v>0</v>
      </c>
      <c r="F99" s="93">
        <f t="shared" si="11"/>
        <v>666.44</v>
      </c>
      <c r="G99" s="93">
        <f t="shared" si="12"/>
        <v>451.91999999999985</v>
      </c>
      <c r="H99" s="93">
        <f t="shared" si="13"/>
        <v>122582.60000000002</v>
      </c>
      <c r="I99" s="94">
        <f>IF(A99="","",SUM(F$27:F99))</f>
        <v>54304.52</v>
      </c>
      <c r="J99" s="94">
        <f>IF(A99="","",SUM(G$27:G99))</f>
        <v>27417.399999999991</v>
      </c>
      <c r="K99" s="95"/>
      <c r="L99" s="99"/>
      <c r="M99" s="97"/>
      <c r="N99" s="98"/>
    </row>
    <row r="100" spans="1:14" x14ac:dyDescent="0.2">
      <c r="A100" s="89">
        <f t="shared" si="8"/>
        <v>74</v>
      </c>
      <c r="B100" s="90">
        <f t="shared" si="9"/>
        <v>44958</v>
      </c>
      <c r="C100" s="112">
        <f t="shared" si="14"/>
        <v>6.5000000000000002E-2</v>
      </c>
      <c r="D100" s="91">
        <f t="shared" si="10"/>
        <v>1118.3599999999999</v>
      </c>
      <c r="E100" s="92">
        <f t="shared" si="15"/>
        <v>0</v>
      </c>
      <c r="F100" s="93">
        <f t="shared" si="11"/>
        <v>663.99</v>
      </c>
      <c r="G100" s="93">
        <f t="shared" si="12"/>
        <v>454.36999999999989</v>
      </c>
      <c r="H100" s="93">
        <f t="shared" si="13"/>
        <v>122128.23000000003</v>
      </c>
      <c r="I100" s="94">
        <f>IF(A100="","",SUM(F$27:F100))</f>
        <v>54968.509999999995</v>
      </c>
      <c r="J100" s="94">
        <f>IF(A100="","",SUM(G$27:G100))</f>
        <v>27871.76999999999</v>
      </c>
      <c r="K100" s="95"/>
      <c r="L100" s="99"/>
      <c r="M100" s="97"/>
      <c r="N100" s="98"/>
    </row>
    <row r="101" spans="1:14" x14ac:dyDescent="0.2">
      <c r="A101" s="89">
        <f t="shared" si="8"/>
        <v>75</v>
      </c>
      <c r="B101" s="90">
        <f t="shared" si="9"/>
        <v>44986</v>
      </c>
      <c r="C101" s="112">
        <f t="shared" si="14"/>
        <v>6.5000000000000002E-2</v>
      </c>
      <c r="D101" s="91">
        <f t="shared" si="10"/>
        <v>1118.3599999999999</v>
      </c>
      <c r="E101" s="92">
        <f t="shared" si="15"/>
        <v>0</v>
      </c>
      <c r="F101" s="93">
        <f t="shared" si="11"/>
        <v>661.53</v>
      </c>
      <c r="G101" s="93">
        <f t="shared" si="12"/>
        <v>456.82999999999993</v>
      </c>
      <c r="H101" s="93">
        <f t="shared" si="13"/>
        <v>121671.40000000002</v>
      </c>
      <c r="I101" s="94">
        <f>IF(A101="","",SUM(F$27:F101))</f>
        <v>55630.039999999994</v>
      </c>
      <c r="J101" s="94">
        <f>IF(A101="","",SUM(G$27:G101))</f>
        <v>28328.599999999991</v>
      </c>
      <c r="K101" s="95"/>
      <c r="L101" s="99"/>
      <c r="M101" s="97"/>
      <c r="N101" s="98"/>
    </row>
    <row r="102" spans="1:14" x14ac:dyDescent="0.2">
      <c r="A102" s="89">
        <f t="shared" si="8"/>
        <v>76</v>
      </c>
      <c r="B102" s="90">
        <f t="shared" si="9"/>
        <v>45017</v>
      </c>
      <c r="C102" s="112">
        <f t="shared" si="14"/>
        <v>6.5000000000000002E-2</v>
      </c>
      <c r="D102" s="91">
        <f t="shared" si="10"/>
        <v>1118.3599999999999</v>
      </c>
      <c r="E102" s="92">
        <f t="shared" si="15"/>
        <v>0</v>
      </c>
      <c r="F102" s="93">
        <f t="shared" si="11"/>
        <v>659.05</v>
      </c>
      <c r="G102" s="93">
        <f t="shared" si="12"/>
        <v>459.30999999999995</v>
      </c>
      <c r="H102" s="93">
        <f t="shared" si="13"/>
        <v>121212.09000000003</v>
      </c>
      <c r="I102" s="94">
        <f>IF(A102="","",SUM(F$27:F102))</f>
        <v>56289.09</v>
      </c>
      <c r="J102" s="94">
        <f>IF(A102="","",SUM(G$27:G102))</f>
        <v>28787.909999999993</v>
      </c>
      <c r="K102" s="95"/>
      <c r="L102" s="99"/>
      <c r="M102" s="97"/>
      <c r="N102" s="98"/>
    </row>
    <row r="103" spans="1:14" x14ac:dyDescent="0.2">
      <c r="A103" s="89">
        <f t="shared" si="8"/>
        <v>77</v>
      </c>
      <c r="B103" s="90">
        <f t="shared" si="9"/>
        <v>45047</v>
      </c>
      <c r="C103" s="112">
        <f t="shared" si="14"/>
        <v>6.5000000000000002E-2</v>
      </c>
      <c r="D103" s="91">
        <f t="shared" si="10"/>
        <v>1118.3599999999999</v>
      </c>
      <c r="E103" s="92">
        <f t="shared" si="15"/>
        <v>0</v>
      </c>
      <c r="F103" s="93">
        <f t="shared" si="11"/>
        <v>656.57</v>
      </c>
      <c r="G103" s="93">
        <f t="shared" si="12"/>
        <v>461.78999999999985</v>
      </c>
      <c r="H103" s="93">
        <f t="shared" si="13"/>
        <v>120750.30000000003</v>
      </c>
      <c r="I103" s="94">
        <f>IF(A103="","",SUM(F$27:F103))</f>
        <v>56945.659999999996</v>
      </c>
      <c r="J103" s="94">
        <f>IF(A103="","",SUM(G$27:G103))</f>
        <v>29249.699999999993</v>
      </c>
      <c r="K103" s="95"/>
      <c r="L103" s="99"/>
      <c r="M103" s="97"/>
      <c r="N103" s="98"/>
    </row>
    <row r="104" spans="1:14" x14ac:dyDescent="0.2">
      <c r="A104" s="89">
        <f t="shared" si="8"/>
        <v>78</v>
      </c>
      <c r="B104" s="90">
        <f t="shared" si="9"/>
        <v>45078</v>
      </c>
      <c r="C104" s="112">
        <f t="shared" si="14"/>
        <v>6.5000000000000002E-2</v>
      </c>
      <c r="D104" s="91">
        <f t="shared" si="10"/>
        <v>1118.3599999999999</v>
      </c>
      <c r="E104" s="92">
        <f t="shared" si="15"/>
        <v>0</v>
      </c>
      <c r="F104" s="93">
        <f t="shared" si="11"/>
        <v>654.05999999999995</v>
      </c>
      <c r="G104" s="93">
        <f t="shared" si="12"/>
        <v>464.29999999999995</v>
      </c>
      <c r="H104" s="93">
        <f t="shared" si="13"/>
        <v>120286.00000000003</v>
      </c>
      <c r="I104" s="94">
        <f>IF(A104="","",SUM(F$27:F104))</f>
        <v>57599.719999999994</v>
      </c>
      <c r="J104" s="94">
        <f>IF(A104="","",SUM(G$27:G104))</f>
        <v>29713.999999999993</v>
      </c>
      <c r="K104" s="95"/>
      <c r="L104" s="99"/>
      <c r="M104" s="97"/>
      <c r="N104" s="98"/>
    </row>
    <row r="105" spans="1:14" x14ac:dyDescent="0.2">
      <c r="A105" s="89">
        <f t="shared" si="8"/>
        <v>79</v>
      </c>
      <c r="B105" s="90">
        <f t="shared" si="9"/>
        <v>45108</v>
      </c>
      <c r="C105" s="112">
        <f t="shared" si="14"/>
        <v>6.5000000000000002E-2</v>
      </c>
      <c r="D105" s="91">
        <f t="shared" si="10"/>
        <v>1118.3599999999999</v>
      </c>
      <c r="E105" s="92">
        <f t="shared" si="15"/>
        <v>0</v>
      </c>
      <c r="F105" s="93">
        <f t="shared" si="11"/>
        <v>651.54999999999995</v>
      </c>
      <c r="G105" s="93">
        <f t="shared" si="12"/>
        <v>466.80999999999995</v>
      </c>
      <c r="H105" s="93">
        <f t="shared" si="13"/>
        <v>119819.19000000003</v>
      </c>
      <c r="I105" s="94">
        <f>IF(A105="","",SUM(F$27:F105))</f>
        <v>58251.27</v>
      </c>
      <c r="J105" s="94">
        <f>IF(A105="","",SUM(G$27:G105))</f>
        <v>30180.809999999994</v>
      </c>
      <c r="K105" s="95"/>
      <c r="L105" s="99"/>
      <c r="M105" s="97"/>
      <c r="N105" s="98"/>
    </row>
    <row r="106" spans="1:14" x14ac:dyDescent="0.2">
      <c r="A106" s="89">
        <f t="shared" si="8"/>
        <v>80</v>
      </c>
      <c r="B106" s="90">
        <f t="shared" si="9"/>
        <v>45139</v>
      </c>
      <c r="C106" s="112">
        <f t="shared" si="14"/>
        <v>6.5000000000000002E-2</v>
      </c>
      <c r="D106" s="91">
        <f t="shared" si="10"/>
        <v>1118.3599999999999</v>
      </c>
      <c r="E106" s="92">
        <f t="shared" si="15"/>
        <v>0</v>
      </c>
      <c r="F106" s="93">
        <f t="shared" si="11"/>
        <v>649.02</v>
      </c>
      <c r="G106" s="93">
        <f t="shared" si="12"/>
        <v>469.33999999999992</v>
      </c>
      <c r="H106" s="93">
        <f t="shared" si="13"/>
        <v>119349.85000000003</v>
      </c>
      <c r="I106" s="94">
        <f>IF(A106="","",SUM(F$27:F106))</f>
        <v>58900.289999999994</v>
      </c>
      <c r="J106" s="94">
        <f>IF(A106="","",SUM(G$27:G106))</f>
        <v>30650.149999999994</v>
      </c>
      <c r="K106" s="95"/>
      <c r="L106" s="99"/>
      <c r="M106" s="97"/>
      <c r="N106" s="98"/>
    </row>
    <row r="107" spans="1:14" x14ac:dyDescent="0.2">
      <c r="A107" s="89">
        <f t="shared" si="8"/>
        <v>81</v>
      </c>
      <c r="B107" s="90">
        <f t="shared" si="9"/>
        <v>45170</v>
      </c>
      <c r="C107" s="112">
        <f t="shared" si="14"/>
        <v>6.5000000000000002E-2</v>
      </c>
      <c r="D107" s="91">
        <f t="shared" si="10"/>
        <v>1118.3599999999999</v>
      </c>
      <c r="E107" s="92">
        <f t="shared" si="15"/>
        <v>0</v>
      </c>
      <c r="F107" s="93">
        <f t="shared" si="11"/>
        <v>646.48</v>
      </c>
      <c r="G107" s="93">
        <f t="shared" si="12"/>
        <v>471.87999999999988</v>
      </c>
      <c r="H107" s="93">
        <f t="shared" si="13"/>
        <v>118877.97000000003</v>
      </c>
      <c r="I107" s="94">
        <f>IF(A107="","",SUM(F$27:F107))</f>
        <v>59546.77</v>
      </c>
      <c r="J107" s="94">
        <f>IF(A107="","",SUM(G$27:G107))</f>
        <v>31122.029999999995</v>
      </c>
      <c r="K107" s="95"/>
      <c r="L107" s="99"/>
      <c r="M107" s="97"/>
      <c r="N107" s="98"/>
    </row>
    <row r="108" spans="1:14" x14ac:dyDescent="0.2">
      <c r="A108" s="89">
        <f t="shared" si="8"/>
        <v>82</v>
      </c>
      <c r="B108" s="90">
        <f t="shared" si="9"/>
        <v>45200</v>
      </c>
      <c r="C108" s="112">
        <f t="shared" si="14"/>
        <v>6.5000000000000002E-2</v>
      </c>
      <c r="D108" s="91">
        <f t="shared" si="10"/>
        <v>1118.3599999999999</v>
      </c>
      <c r="E108" s="92">
        <f t="shared" si="15"/>
        <v>0</v>
      </c>
      <c r="F108" s="93">
        <f t="shared" si="11"/>
        <v>643.91999999999996</v>
      </c>
      <c r="G108" s="93">
        <f t="shared" si="12"/>
        <v>474.43999999999994</v>
      </c>
      <c r="H108" s="93">
        <f t="shared" si="13"/>
        <v>118403.53000000003</v>
      </c>
      <c r="I108" s="94">
        <f>IF(A108="","",SUM(F$27:F108))</f>
        <v>60190.689999999995</v>
      </c>
      <c r="J108" s="94">
        <f>IF(A108="","",SUM(G$27:G108))</f>
        <v>31596.469999999994</v>
      </c>
      <c r="K108" s="95"/>
      <c r="L108" s="99"/>
      <c r="M108" s="97"/>
      <c r="N108" s="98"/>
    </row>
    <row r="109" spans="1:14" x14ac:dyDescent="0.2">
      <c r="A109" s="89">
        <f t="shared" si="8"/>
        <v>83</v>
      </c>
      <c r="B109" s="90">
        <f t="shared" si="9"/>
        <v>45231</v>
      </c>
      <c r="C109" s="112">
        <f t="shared" si="14"/>
        <v>6.5000000000000002E-2</v>
      </c>
      <c r="D109" s="91">
        <f t="shared" si="10"/>
        <v>1118.3599999999999</v>
      </c>
      <c r="E109" s="92">
        <f t="shared" si="15"/>
        <v>0</v>
      </c>
      <c r="F109" s="93">
        <f t="shared" si="11"/>
        <v>641.35</v>
      </c>
      <c r="G109" s="93">
        <f t="shared" si="12"/>
        <v>477.00999999999988</v>
      </c>
      <c r="H109" s="93">
        <f t="shared" si="13"/>
        <v>117926.52000000003</v>
      </c>
      <c r="I109" s="94">
        <f>IF(A109="","",SUM(F$27:F109))</f>
        <v>60832.039999999994</v>
      </c>
      <c r="J109" s="94">
        <f>IF(A109="","",SUM(G$27:G109))</f>
        <v>32073.479999999992</v>
      </c>
      <c r="K109" s="95"/>
      <c r="L109" s="99"/>
      <c r="M109" s="97"/>
      <c r="N109" s="98"/>
    </row>
    <row r="110" spans="1:14" x14ac:dyDescent="0.2">
      <c r="A110" s="89">
        <f t="shared" si="8"/>
        <v>84</v>
      </c>
      <c r="B110" s="90">
        <f t="shared" si="9"/>
        <v>45261</v>
      </c>
      <c r="C110" s="112">
        <f t="shared" si="14"/>
        <v>6.5000000000000002E-2</v>
      </c>
      <c r="D110" s="91">
        <f t="shared" si="10"/>
        <v>1118.3599999999999</v>
      </c>
      <c r="E110" s="92">
        <f t="shared" si="15"/>
        <v>0</v>
      </c>
      <c r="F110" s="93">
        <f t="shared" si="11"/>
        <v>638.77</v>
      </c>
      <c r="G110" s="93">
        <f t="shared" si="12"/>
        <v>479.58999999999992</v>
      </c>
      <c r="H110" s="93">
        <f t="shared" si="13"/>
        <v>117446.93000000004</v>
      </c>
      <c r="I110" s="94">
        <f>IF(A110="","",SUM(F$27:F110))</f>
        <v>61470.80999999999</v>
      </c>
      <c r="J110" s="94">
        <f>IF(A110="","",SUM(G$27:G110))</f>
        <v>32553.069999999992</v>
      </c>
      <c r="K110" s="95"/>
      <c r="L110" s="99"/>
      <c r="M110" s="97"/>
      <c r="N110" s="98"/>
    </row>
    <row r="111" spans="1:14" x14ac:dyDescent="0.2">
      <c r="A111" s="89">
        <f t="shared" si="8"/>
        <v>85</v>
      </c>
      <c r="B111" s="90">
        <f t="shared" si="9"/>
        <v>45292</v>
      </c>
      <c r="C111" s="112">
        <f t="shared" si="14"/>
        <v>6.5000000000000002E-2</v>
      </c>
      <c r="D111" s="91">
        <f t="shared" si="10"/>
        <v>1118.3599999999999</v>
      </c>
      <c r="E111" s="92">
        <f t="shared" si="15"/>
        <v>0</v>
      </c>
      <c r="F111" s="93">
        <f t="shared" si="11"/>
        <v>636.16999999999996</v>
      </c>
      <c r="G111" s="93">
        <f t="shared" si="12"/>
        <v>482.18999999999994</v>
      </c>
      <c r="H111" s="93">
        <f t="shared" si="13"/>
        <v>116964.74000000003</v>
      </c>
      <c r="I111" s="94">
        <f>IF(A111="","",SUM(F$27:F111))</f>
        <v>62106.979999999989</v>
      </c>
      <c r="J111" s="94">
        <f>IF(A111="","",SUM(G$27:G111))</f>
        <v>33035.259999999995</v>
      </c>
      <c r="K111" s="95"/>
      <c r="L111" s="99"/>
      <c r="M111" s="97"/>
      <c r="N111" s="98"/>
    </row>
    <row r="112" spans="1:14" x14ac:dyDescent="0.2">
      <c r="A112" s="89">
        <f t="shared" si="8"/>
        <v>86</v>
      </c>
      <c r="B112" s="90">
        <f t="shared" si="9"/>
        <v>45323</v>
      </c>
      <c r="C112" s="112">
        <f t="shared" si="14"/>
        <v>6.5000000000000002E-2</v>
      </c>
      <c r="D112" s="91">
        <f t="shared" si="10"/>
        <v>1118.3599999999999</v>
      </c>
      <c r="E112" s="92">
        <f t="shared" si="15"/>
        <v>0</v>
      </c>
      <c r="F112" s="93">
        <f t="shared" si="11"/>
        <v>633.55999999999995</v>
      </c>
      <c r="G112" s="93">
        <f t="shared" si="12"/>
        <v>484.79999999999995</v>
      </c>
      <c r="H112" s="93">
        <f t="shared" si="13"/>
        <v>116479.94000000003</v>
      </c>
      <c r="I112" s="94">
        <f>IF(A112="","",SUM(F$27:F112))</f>
        <v>62740.539999999986</v>
      </c>
      <c r="J112" s="94">
        <f>IF(A112="","",SUM(G$27:G112))</f>
        <v>33520.06</v>
      </c>
      <c r="K112" s="95"/>
      <c r="L112" s="99"/>
      <c r="M112" s="97"/>
      <c r="N112" s="98"/>
    </row>
    <row r="113" spans="1:14" x14ac:dyDescent="0.2">
      <c r="A113" s="89">
        <f t="shared" si="8"/>
        <v>87</v>
      </c>
      <c r="B113" s="90">
        <f t="shared" si="9"/>
        <v>45352</v>
      </c>
      <c r="C113" s="112">
        <f t="shared" si="14"/>
        <v>6.5000000000000002E-2</v>
      </c>
      <c r="D113" s="91">
        <f t="shared" si="10"/>
        <v>1118.3599999999999</v>
      </c>
      <c r="E113" s="92">
        <f t="shared" si="15"/>
        <v>0</v>
      </c>
      <c r="F113" s="93">
        <f t="shared" si="11"/>
        <v>630.92999999999995</v>
      </c>
      <c r="G113" s="93">
        <f t="shared" si="12"/>
        <v>487.42999999999995</v>
      </c>
      <c r="H113" s="93">
        <f t="shared" si="13"/>
        <v>115992.51000000004</v>
      </c>
      <c r="I113" s="94">
        <f>IF(A113="","",SUM(F$27:F113))</f>
        <v>63371.469999999987</v>
      </c>
      <c r="J113" s="94">
        <f>IF(A113="","",SUM(G$27:G113))</f>
        <v>34007.49</v>
      </c>
      <c r="K113" s="95"/>
      <c r="L113" s="99"/>
      <c r="M113" s="97"/>
      <c r="N113" s="98"/>
    </row>
    <row r="114" spans="1:14" x14ac:dyDescent="0.2">
      <c r="A114" s="89">
        <f t="shared" si="8"/>
        <v>88</v>
      </c>
      <c r="B114" s="90">
        <f t="shared" si="9"/>
        <v>45383</v>
      </c>
      <c r="C114" s="112">
        <f t="shared" si="14"/>
        <v>6.5000000000000002E-2</v>
      </c>
      <c r="D114" s="91">
        <f t="shared" si="10"/>
        <v>1118.3599999999999</v>
      </c>
      <c r="E114" s="92">
        <f t="shared" si="15"/>
        <v>0</v>
      </c>
      <c r="F114" s="93">
        <f t="shared" si="11"/>
        <v>628.29</v>
      </c>
      <c r="G114" s="93">
        <f t="shared" si="12"/>
        <v>490.06999999999994</v>
      </c>
      <c r="H114" s="93">
        <f t="shared" si="13"/>
        <v>115502.44000000003</v>
      </c>
      <c r="I114" s="94">
        <f>IF(A114="","",SUM(F$27:F114))</f>
        <v>63999.759999999987</v>
      </c>
      <c r="J114" s="94">
        <f>IF(A114="","",SUM(G$27:G114))</f>
        <v>34497.56</v>
      </c>
      <c r="K114" s="95"/>
      <c r="L114" s="99"/>
      <c r="M114" s="97"/>
      <c r="N114" s="98"/>
    </row>
    <row r="115" spans="1:14" x14ac:dyDescent="0.2">
      <c r="A115" s="89">
        <f t="shared" si="8"/>
        <v>89</v>
      </c>
      <c r="B115" s="90">
        <f t="shared" si="9"/>
        <v>45413</v>
      </c>
      <c r="C115" s="112">
        <f t="shared" si="14"/>
        <v>6.5000000000000002E-2</v>
      </c>
      <c r="D115" s="91">
        <f t="shared" si="10"/>
        <v>1118.3599999999999</v>
      </c>
      <c r="E115" s="92">
        <f t="shared" si="15"/>
        <v>0</v>
      </c>
      <c r="F115" s="93">
        <f t="shared" si="11"/>
        <v>625.64</v>
      </c>
      <c r="G115" s="93">
        <f t="shared" si="12"/>
        <v>492.71999999999991</v>
      </c>
      <c r="H115" s="93">
        <f t="shared" si="13"/>
        <v>115009.72000000003</v>
      </c>
      <c r="I115" s="94">
        <f>IF(A115="","",SUM(F$27:F115))</f>
        <v>64625.399999999987</v>
      </c>
      <c r="J115" s="94">
        <f>IF(A115="","",SUM(G$27:G115))</f>
        <v>34990.28</v>
      </c>
      <c r="K115" s="95"/>
      <c r="L115" s="99"/>
      <c r="M115" s="97"/>
      <c r="N115" s="98"/>
    </row>
    <row r="116" spans="1:14" x14ac:dyDescent="0.2">
      <c r="A116" s="89">
        <f t="shared" si="8"/>
        <v>90</v>
      </c>
      <c r="B116" s="90">
        <f t="shared" si="9"/>
        <v>45444</v>
      </c>
      <c r="C116" s="112">
        <f t="shared" si="14"/>
        <v>6.5000000000000002E-2</v>
      </c>
      <c r="D116" s="91">
        <f t="shared" si="10"/>
        <v>1118.3599999999999</v>
      </c>
      <c r="E116" s="92">
        <f t="shared" si="15"/>
        <v>0</v>
      </c>
      <c r="F116" s="93">
        <f t="shared" si="11"/>
        <v>622.97</v>
      </c>
      <c r="G116" s="93">
        <f t="shared" si="12"/>
        <v>495.38999999999987</v>
      </c>
      <c r="H116" s="93">
        <f t="shared" si="13"/>
        <v>114514.33000000003</v>
      </c>
      <c r="I116" s="94">
        <f>IF(A116="","",SUM(F$27:F116))</f>
        <v>65248.369999999988</v>
      </c>
      <c r="J116" s="94">
        <f>IF(A116="","",SUM(G$27:G116))</f>
        <v>35485.67</v>
      </c>
      <c r="K116" s="95"/>
      <c r="L116" s="99"/>
      <c r="M116" s="97"/>
      <c r="N116" s="98"/>
    </row>
    <row r="117" spans="1:14" x14ac:dyDescent="0.2">
      <c r="A117" s="89">
        <f t="shared" si="8"/>
        <v>91</v>
      </c>
      <c r="B117" s="90">
        <f t="shared" si="9"/>
        <v>45474</v>
      </c>
      <c r="C117" s="112">
        <f t="shared" si="14"/>
        <v>6.5000000000000002E-2</v>
      </c>
      <c r="D117" s="91">
        <f t="shared" si="10"/>
        <v>1118.3599999999999</v>
      </c>
      <c r="E117" s="92">
        <f t="shared" si="15"/>
        <v>0</v>
      </c>
      <c r="F117" s="93">
        <f t="shared" si="11"/>
        <v>620.29</v>
      </c>
      <c r="G117" s="93">
        <f t="shared" si="12"/>
        <v>498.06999999999994</v>
      </c>
      <c r="H117" s="93">
        <f t="shared" si="13"/>
        <v>114016.26000000002</v>
      </c>
      <c r="I117" s="94">
        <f>IF(A117="","",SUM(F$27:F117))</f>
        <v>65868.659999999989</v>
      </c>
      <c r="J117" s="94">
        <f>IF(A117="","",SUM(G$27:G117))</f>
        <v>35983.74</v>
      </c>
      <c r="K117" s="95"/>
      <c r="L117" s="99"/>
      <c r="M117" s="97"/>
      <c r="N117" s="98"/>
    </row>
    <row r="118" spans="1:14" x14ac:dyDescent="0.2">
      <c r="A118" s="89">
        <f t="shared" si="8"/>
        <v>92</v>
      </c>
      <c r="B118" s="90">
        <f t="shared" si="9"/>
        <v>45505</v>
      </c>
      <c r="C118" s="112">
        <f t="shared" si="14"/>
        <v>6.5000000000000002E-2</v>
      </c>
      <c r="D118" s="91">
        <f t="shared" si="10"/>
        <v>1118.3599999999999</v>
      </c>
      <c r="E118" s="92">
        <f t="shared" si="15"/>
        <v>0</v>
      </c>
      <c r="F118" s="93">
        <f t="shared" si="11"/>
        <v>617.59</v>
      </c>
      <c r="G118" s="93">
        <f t="shared" si="12"/>
        <v>500.76999999999987</v>
      </c>
      <c r="H118" s="93">
        <f t="shared" si="13"/>
        <v>113515.49000000002</v>
      </c>
      <c r="I118" s="94">
        <f>IF(A118="","",SUM(F$27:F118))</f>
        <v>66486.249999999985</v>
      </c>
      <c r="J118" s="94">
        <f>IF(A118="","",SUM(G$27:G118))</f>
        <v>36484.509999999995</v>
      </c>
      <c r="K118" s="95"/>
      <c r="L118" s="99"/>
      <c r="M118" s="97"/>
      <c r="N118" s="98"/>
    </row>
    <row r="119" spans="1:14" x14ac:dyDescent="0.2">
      <c r="A119" s="89">
        <f t="shared" si="8"/>
        <v>93</v>
      </c>
      <c r="B119" s="90">
        <f t="shared" si="9"/>
        <v>45536</v>
      </c>
      <c r="C119" s="112">
        <f t="shared" si="14"/>
        <v>6.5000000000000002E-2</v>
      </c>
      <c r="D119" s="91">
        <f t="shared" si="10"/>
        <v>1118.3599999999999</v>
      </c>
      <c r="E119" s="92">
        <f t="shared" si="15"/>
        <v>0</v>
      </c>
      <c r="F119" s="93">
        <f t="shared" si="11"/>
        <v>614.88</v>
      </c>
      <c r="G119" s="93">
        <f t="shared" si="12"/>
        <v>503.4799999999999</v>
      </c>
      <c r="H119" s="93">
        <f t="shared" si="13"/>
        <v>113012.01000000002</v>
      </c>
      <c r="I119" s="94">
        <f>IF(A119="","",SUM(F$27:F119))</f>
        <v>67101.12999999999</v>
      </c>
      <c r="J119" s="94">
        <f>IF(A119="","",SUM(G$27:G119))</f>
        <v>36987.99</v>
      </c>
      <c r="K119" s="95"/>
      <c r="L119" s="99"/>
      <c r="M119" s="97"/>
      <c r="N119" s="98"/>
    </row>
    <row r="120" spans="1:14" x14ac:dyDescent="0.2">
      <c r="A120" s="89">
        <f t="shared" si="8"/>
        <v>94</v>
      </c>
      <c r="B120" s="90">
        <f t="shared" si="9"/>
        <v>45566</v>
      </c>
      <c r="C120" s="112">
        <f t="shared" si="14"/>
        <v>6.5000000000000002E-2</v>
      </c>
      <c r="D120" s="91">
        <f t="shared" si="10"/>
        <v>1118.3599999999999</v>
      </c>
      <c r="E120" s="92">
        <f t="shared" si="15"/>
        <v>0</v>
      </c>
      <c r="F120" s="93">
        <f t="shared" si="11"/>
        <v>612.15</v>
      </c>
      <c r="G120" s="93">
        <f t="shared" si="12"/>
        <v>506.20999999999992</v>
      </c>
      <c r="H120" s="93">
        <f t="shared" si="13"/>
        <v>112505.80000000002</v>
      </c>
      <c r="I120" s="94">
        <f>IF(A120="","",SUM(F$27:F120))</f>
        <v>67713.279999999984</v>
      </c>
      <c r="J120" s="94">
        <f>IF(A120="","",SUM(G$27:G120))</f>
        <v>37494.199999999997</v>
      </c>
      <c r="K120" s="95"/>
      <c r="L120" s="99"/>
      <c r="M120" s="97"/>
      <c r="N120" s="98"/>
    </row>
    <row r="121" spans="1:14" x14ac:dyDescent="0.2">
      <c r="A121" s="89">
        <f t="shared" si="8"/>
        <v>95</v>
      </c>
      <c r="B121" s="90">
        <f t="shared" si="9"/>
        <v>45597</v>
      </c>
      <c r="C121" s="112">
        <f t="shared" si="14"/>
        <v>6.5000000000000002E-2</v>
      </c>
      <c r="D121" s="91">
        <f t="shared" si="10"/>
        <v>1118.3599999999999</v>
      </c>
      <c r="E121" s="92">
        <f t="shared" si="15"/>
        <v>0</v>
      </c>
      <c r="F121" s="93">
        <f t="shared" si="11"/>
        <v>609.41</v>
      </c>
      <c r="G121" s="93">
        <f t="shared" si="12"/>
        <v>508.94999999999993</v>
      </c>
      <c r="H121" s="93">
        <f t="shared" si="13"/>
        <v>111996.85000000002</v>
      </c>
      <c r="I121" s="94">
        <f>IF(A121="","",SUM(F$27:F121))</f>
        <v>68322.689999999988</v>
      </c>
      <c r="J121" s="94">
        <f>IF(A121="","",SUM(G$27:G121))</f>
        <v>38003.149999999994</v>
      </c>
      <c r="K121" s="95"/>
      <c r="L121" s="99"/>
      <c r="M121" s="97"/>
      <c r="N121" s="98"/>
    </row>
    <row r="122" spans="1:14" x14ac:dyDescent="0.2">
      <c r="A122" s="89">
        <f t="shared" si="8"/>
        <v>96</v>
      </c>
      <c r="B122" s="90">
        <f t="shared" si="9"/>
        <v>45627</v>
      </c>
      <c r="C122" s="112">
        <f t="shared" si="14"/>
        <v>6.5000000000000002E-2</v>
      </c>
      <c r="D122" s="91">
        <f t="shared" si="10"/>
        <v>1118.3599999999999</v>
      </c>
      <c r="E122" s="92">
        <f t="shared" si="15"/>
        <v>0</v>
      </c>
      <c r="F122" s="93">
        <f t="shared" si="11"/>
        <v>606.65</v>
      </c>
      <c r="G122" s="93">
        <f t="shared" si="12"/>
        <v>511.70999999999992</v>
      </c>
      <c r="H122" s="93">
        <f t="shared" si="13"/>
        <v>111485.14000000001</v>
      </c>
      <c r="I122" s="94">
        <f>IF(A122="","",SUM(F$27:F122))</f>
        <v>68929.339999999982</v>
      </c>
      <c r="J122" s="94">
        <f>IF(A122="","",SUM(G$27:G122))</f>
        <v>38514.859999999993</v>
      </c>
      <c r="K122" s="95"/>
      <c r="L122" s="99"/>
      <c r="M122" s="97"/>
      <c r="N122" s="98"/>
    </row>
    <row r="123" spans="1:14" x14ac:dyDescent="0.2">
      <c r="A123" s="89">
        <f t="shared" si="8"/>
        <v>97</v>
      </c>
      <c r="B123" s="90">
        <f t="shared" si="9"/>
        <v>45658</v>
      </c>
      <c r="C123" s="112">
        <f t="shared" si="14"/>
        <v>6.5000000000000002E-2</v>
      </c>
      <c r="D123" s="91">
        <f t="shared" si="10"/>
        <v>1118.3599999999999</v>
      </c>
      <c r="E123" s="92">
        <f t="shared" si="15"/>
        <v>0</v>
      </c>
      <c r="F123" s="93">
        <f t="shared" si="11"/>
        <v>603.88</v>
      </c>
      <c r="G123" s="93">
        <f t="shared" si="12"/>
        <v>514.4799999999999</v>
      </c>
      <c r="H123" s="93">
        <f t="shared" si="13"/>
        <v>110970.66000000002</v>
      </c>
      <c r="I123" s="94">
        <f>IF(A123="","",SUM(F$27:F123))</f>
        <v>69533.219999999987</v>
      </c>
      <c r="J123" s="94">
        <f>IF(A123="","",SUM(G$27:G123))</f>
        <v>39029.339999999997</v>
      </c>
      <c r="K123" s="95"/>
      <c r="L123" s="99"/>
      <c r="M123" s="97"/>
      <c r="N123" s="98"/>
    </row>
    <row r="124" spans="1:14" x14ac:dyDescent="0.2">
      <c r="A124" s="89">
        <f t="shared" si="8"/>
        <v>98</v>
      </c>
      <c r="B124" s="90">
        <f t="shared" si="9"/>
        <v>45689</v>
      </c>
      <c r="C124" s="112">
        <f t="shared" si="14"/>
        <v>6.5000000000000002E-2</v>
      </c>
      <c r="D124" s="91">
        <f t="shared" si="10"/>
        <v>1118.3599999999999</v>
      </c>
      <c r="E124" s="92">
        <f t="shared" si="15"/>
        <v>0</v>
      </c>
      <c r="F124" s="93">
        <f t="shared" si="11"/>
        <v>601.09</v>
      </c>
      <c r="G124" s="93">
        <f t="shared" si="12"/>
        <v>517.26999999999987</v>
      </c>
      <c r="H124" s="93">
        <f t="shared" si="13"/>
        <v>110453.39000000001</v>
      </c>
      <c r="I124" s="94">
        <f>IF(A124="","",SUM(F$27:F124))</f>
        <v>70134.309999999983</v>
      </c>
      <c r="J124" s="94">
        <f>IF(A124="","",SUM(G$27:G124))</f>
        <v>39546.609999999993</v>
      </c>
      <c r="K124" s="95"/>
      <c r="L124" s="99"/>
      <c r="M124" s="97"/>
      <c r="N124" s="98"/>
    </row>
    <row r="125" spans="1:14" x14ac:dyDescent="0.2">
      <c r="A125" s="89">
        <f t="shared" si="8"/>
        <v>99</v>
      </c>
      <c r="B125" s="90">
        <f t="shared" si="9"/>
        <v>45717</v>
      </c>
      <c r="C125" s="112">
        <f t="shared" si="14"/>
        <v>6.5000000000000002E-2</v>
      </c>
      <c r="D125" s="91">
        <f t="shared" si="10"/>
        <v>1118.3599999999999</v>
      </c>
      <c r="E125" s="92">
        <f t="shared" si="15"/>
        <v>0</v>
      </c>
      <c r="F125" s="93">
        <f t="shared" si="11"/>
        <v>598.29</v>
      </c>
      <c r="G125" s="93">
        <f t="shared" si="12"/>
        <v>520.06999999999994</v>
      </c>
      <c r="H125" s="93">
        <f t="shared" si="13"/>
        <v>109933.32</v>
      </c>
      <c r="I125" s="94">
        <f>IF(A125="","",SUM(F$27:F125))</f>
        <v>70732.599999999977</v>
      </c>
      <c r="J125" s="94">
        <f>IF(A125="","",SUM(G$27:G125))</f>
        <v>40066.679999999993</v>
      </c>
      <c r="K125" s="95"/>
      <c r="L125" s="99"/>
      <c r="M125" s="97"/>
      <c r="N125" s="98"/>
    </row>
    <row r="126" spans="1:14" x14ac:dyDescent="0.2">
      <c r="A126" s="89">
        <f t="shared" si="8"/>
        <v>100</v>
      </c>
      <c r="B126" s="90">
        <f t="shared" si="9"/>
        <v>45748</v>
      </c>
      <c r="C126" s="112">
        <f t="shared" si="14"/>
        <v>6.5000000000000002E-2</v>
      </c>
      <c r="D126" s="91">
        <f t="shared" si="10"/>
        <v>1118.3599999999999</v>
      </c>
      <c r="E126" s="92">
        <f t="shared" si="15"/>
        <v>0</v>
      </c>
      <c r="F126" s="93">
        <f t="shared" si="11"/>
        <v>595.47</v>
      </c>
      <c r="G126" s="93">
        <f t="shared" si="12"/>
        <v>522.88999999999987</v>
      </c>
      <c r="H126" s="93">
        <f t="shared" si="13"/>
        <v>109410.43000000001</v>
      </c>
      <c r="I126" s="94">
        <f>IF(A126="","",SUM(F$27:F126))</f>
        <v>71328.069999999978</v>
      </c>
      <c r="J126" s="94">
        <f>IF(A126="","",SUM(G$27:G126))</f>
        <v>40589.569999999992</v>
      </c>
      <c r="K126" s="95"/>
      <c r="L126" s="99"/>
      <c r="M126" s="97"/>
      <c r="N126" s="98"/>
    </row>
    <row r="127" spans="1:14" x14ac:dyDescent="0.2">
      <c r="A127" s="89">
        <f t="shared" si="8"/>
        <v>101</v>
      </c>
      <c r="B127" s="90">
        <f t="shared" si="9"/>
        <v>45778</v>
      </c>
      <c r="C127" s="112">
        <f t="shared" si="14"/>
        <v>6.5000000000000002E-2</v>
      </c>
      <c r="D127" s="91">
        <f t="shared" si="10"/>
        <v>1118.3599999999999</v>
      </c>
      <c r="E127" s="92">
        <f t="shared" si="15"/>
        <v>0</v>
      </c>
      <c r="F127" s="93">
        <f t="shared" si="11"/>
        <v>592.64</v>
      </c>
      <c r="G127" s="93">
        <f t="shared" si="12"/>
        <v>525.71999999999991</v>
      </c>
      <c r="H127" s="93">
        <f t="shared" si="13"/>
        <v>108884.71</v>
      </c>
      <c r="I127" s="94">
        <f>IF(A127="","",SUM(F$27:F127))</f>
        <v>71920.709999999977</v>
      </c>
      <c r="J127" s="94">
        <f>IF(A127="","",SUM(G$27:G127))</f>
        <v>41115.289999999994</v>
      </c>
      <c r="K127" s="95"/>
      <c r="L127" s="99"/>
      <c r="M127" s="97"/>
      <c r="N127" s="98"/>
    </row>
    <row r="128" spans="1:14" x14ac:dyDescent="0.2">
      <c r="A128" s="89">
        <f t="shared" si="8"/>
        <v>102</v>
      </c>
      <c r="B128" s="90">
        <f t="shared" si="9"/>
        <v>45809</v>
      </c>
      <c r="C128" s="112">
        <f t="shared" si="14"/>
        <v>6.5000000000000002E-2</v>
      </c>
      <c r="D128" s="91">
        <f t="shared" si="10"/>
        <v>1118.3599999999999</v>
      </c>
      <c r="E128" s="92">
        <f t="shared" si="15"/>
        <v>0</v>
      </c>
      <c r="F128" s="93">
        <f t="shared" si="11"/>
        <v>589.79</v>
      </c>
      <c r="G128" s="93">
        <f t="shared" si="12"/>
        <v>528.56999999999994</v>
      </c>
      <c r="H128" s="93">
        <f t="shared" si="13"/>
        <v>108356.14</v>
      </c>
      <c r="I128" s="94">
        <f>IF(A128="","",SUM(F$27:F128))</f>
        <v>72510.499999999971</v>
      </c>
      <c r="J128" s="94">
        <f>IF(A128="","",SUM(G$27:G128))</f>
        <v>41643.859999999993</v>
      </c>
      <c r="K128" s="95"/>
      <c r="L128" s="99"/>
      <c r="M128" s="97"/>
      <c r="N128" s="98"/>
    </row>
    <row r="129" spans="1:14" x14ac:dyDescent="0.2">
      <c r="A129" s="89">
        <f t="shared" si="8"/>
        <v>103</v>
      </c>
      <c r="B129" s="90">
        <f t="shared" si="9"/>
        <v>45839</v>
      </c>
      <c r="C129" s="112">
        <f t="shared" si="14"/>
        <v>6.5000000000000002E-2</v>
      </c>
      <c r="D129" s="91">
        <f t="shared" si="10"/>
        <v>1118.3599999999999</v>
      </c>
      <c r="E129" s="92">
        <f t="shared" si="15"/>
        <v>0</v>
      </c>
      <c r="F129" s="93">
        <f t="shared" si="11"/>
        <v>586.92999999999995</v>
      </c>
      <c r="G129" s="93">
        <f t="shared" si="12"/>
        <v>531.42999999999995</v>
      </c>
      <c r="H129" s="93">
        <f t="shared" si="13"/>
        <v>107824.71</v>
      </c>
      <c r="I129" s="94">
        <f>IF(A129="","",SUM(F$27:F129))</f>
        <v>73097.429999999964</v>
      </c>
      <c r="J129" s="94">
        <f>IF(A129="","",SUM(G$27:G129))</f>
        <v>42175.289999999994</v>
      </c>
      <c r="K129" s="95"/>
      <c r="L129" s="99"/>
      <c r="M129" s="97"/>
      <c r="N129" s="98"/>
    </row>
    <row r="130" spans="1:14" x14ac:dyDescent="0.2">
      <c r="A130" s="89">
        <f t="shared" si="8"/>
        <v>104</v>
      </c>
      <c r="B130" s="90">
        <f t="shared" si="9"/>
        <v>45870</v>
      </c>
      <c r="C130" s="112">
        <f t="shared" si="14"/>
        <v>6.5000000000000002E-2</v>
      </c>
      <c r="D130" s="91">
        <f t="shared" si="10"/>
        <v>1118.3599999999999</v>
      </c>
      <c r="E130" s="92">
        <f t="shared" si="15"/>
        <v>0</v>
      </c>
      <c r="F130" s="93">
        <f t="shared" si="11"/>
        <v>584.04999999999995</v>
      </c>
      <c r="G130" s="93">
        <f t="shared" si="12"/>
        <v>534.30999999999995</v>
      </c>
      <c r="H130" s="93">
        <f t="shared" si="13"/>
        <v>107290.40000000001</v>
      </c>
      <c r="I130" s="94">
        <f>IF(A130="","",SUM(F$27:F130))</f>
        <v>73681.479999999967</v>
      </c>
      <c r="J130" s="94">
        <f>IF(A130="","",SUM(G$27:G130))</f>
        <v>42709.599999999991</v>
      </c>
      <c r="K130" s="95"/>
      <c r="L130" s="99"/>
      <c r="M130" s="97"/>
      <c r="N130" s="98"/>
    </row>
    <row r="131" spans="1:14" x14ac:dyDescent="0.2">
      <c r="A131" s="89">
        <f t="shared" si="8"/>
        <v>105</v>
      </c>
      <c r="B131" s="90">
        <f t="shared" si="9"/>
        <v>45901</v>
      </c>
      <c r="C131" s="112">
        <f t="shared" si="14"/>
        <v>6.5000000000000002E-2</v>
      </c>
      <c r="D131" s="91">
        <f t="shared" si="10"/>
        <v>1118.3599999999999</v>
      </c>
      <c r="E131" s="92">
        <f t="shared" si="15"/>
        <v>0</v>
      </c>
      <c r="F131" s="93">
        <f t="shared" si="11"/>
        <v>581.16</v>
      </c>
      <c r="G131" s="93">
        <f t="shared" si="12"/>
        <v>537.19999999999993</v>
      </c>
      <c r="H131" s="93">
        <f t="shared" si="13"/>
        <v>106753.20000000001</v>
      </c>
      <c r="I131" s="94">
        <f>IF(A131="","",SUM(F$27:F131))</f>
        <v>74262.63999999997</v>
      </c>
      <c r="J131" s="94">
        <f>IF(A131="","",SUM(G$27:G131))</f>
        <v>43246.799999999988</v>
      </c>
      <c r="K131" s="95"/>
      <c r="L131" s="99"/>
      <c r="M131" s="97"/>
      <c r="N131" s="98"/>
    </row>
    <row r="132" spans="1:14" x14ac:dyDescent="0.2">
      <c r="A132" s="89">
        <f t="shared" si="8"/>
        <v>106</v>
      </c>
      <c r="B132" s="90">
        <f t="shared" si="9"/>
        <v>45931</v>
      </c>
      <c r="C132" s="112">
        <f t="shared" si="14"/>
        <v>6.5000000000000002E-2</v>
      </c>
      <c r="D132" s="91">
        <f t="shared" si="10"/>
        <v>1118.3599999999999</v>
      </c>
      <c r="E132" s="92">
        <f t="shared" si="15"/>
        <v>0</v>
      </c>
      <c r="F132" s="93">
        <f t="shared" si="11"/>
        <v>578.25</v>
      </c>
      <c r="G132" s="93">
        <f t="shared" si="12"/>
        <v>540.1099999999999</v>
      </c>
      <c r="H132" s="93">
        <f t="shared" si="13"/>
        <v>106213.09000000001</v>
      </c>
      <c r="I132" s="94">
        <f>IF(A132="","",SUM(F$27:F132))</f>
        <v>74840.88999999997</v>
      </c>
      <c r="J132" s="94">
        <f>IF(A132="","",SUM(G$27:G132))</f>
        <v>43786.909999999989</v>
      </c>
      <c r="K132" s="95"/>
      <c r="L132" s="99"/>
      <c r="M132" s="97"/>
      <c r="N132" s="98"/>
    </row>
    <row r="133" spans="1:14" x14ac:dyDescent="0.2">
      <c r="A133" s="89">
        <f t="shared" si="8"/>
        <v>107</v>
      </c>
      <c r="B133" s="90">
        <f t="shared" si="9"/>
        <v>45962</v>
      </c>
      <c r="C133" s="112">
        <f t="shared" si="14"/>
        <v>6.5000000000000002E-2</v>
      </c>
      <c r="D133" s="91">
        <f t="shared" si="10"/>
        <v>1118.3599999999999</v>
      </c>
      <c r="E133" s="92">
        <f t="shared" si="15"/>
        <v>0</v>
      </c>
      <c r="F133" s="93">
        <f t="shared" si="11"/>
        <v>575.32000000000005</v>
      </c>
      <c r="G133" s="93">
        <f t="shared" si="12"/>
        <v>543.03999999999985</v>
      </c>
      <c r="H133" s="93">
        <f t="shared" si="13"/>
        <v>105670.05000000002</v>
      </c>
      <c r="I133" s="94">
        <f>IF(A133="","",SUM(F$27:F133))</f>
        <v>75416.209999999977</v>
      </c>
      <c r="J133" s="94">
        <f>IF(A133="","",SUM(G$27:G133))</f>
        <v>44329.94999999999</v>
      </c>
      <c r="K133" s="95"/>
      <c r="L133" s="99"/>
      <c r="M133" s="97"/>
      <c r="N133" s="98"/>
    </row>
    <row r="134" spans="1:14" x14ac:dyDescent="0.2">
      <c r="A134" s="89">
        <f t="shared" si="8"/>
        <v>108</v>
      </c>
      <c r="B134" s="90">
        <f t="shared" si="9"/>
        <v>45992</v>
      </c>
      <c r="C134" s="112">
        <f t="shared" si="14"/>
        <v>6.5000000000000002E-2</v>
      </c>
      <c r="D134" s="91">
        <f t="shared" si="10"/>
        <v>1118.3599999999999</v>
      </c>
      <c r="E134" s="92">
        <f t="shared" si="15"/>
        <v>0</v>
      </c>
      <c r="F134" s="93">
        <f t="shared" si="11"/>
        <v>572.38</v>
      </c>
      <c r="G134" s="93">
        <f t="shared" si="12"/>
        <v>545.9799999999999</v>
      </c>
      <c r="H134" s="93">
        <f t="shared" si="13"/>
        <v>105124.07000000002</v>
      </c>
      <c r="I134" s="94">
        <f>IF(A134="","",SUM(F$27:F134))</f>
        <v>75988.589999999982</v>
      </c>
      <c r="J134" s="94">
        <f>IF(A134="","",SUM(G$27:G134))</f>
        <v>44875.929999999993</v>
      </c>
      <c r="K134" s="95"/>
      <c r="L134" s="99"/>
      <c r="M134" s="97"/>
      <c r="N134" s="98"/>
    </row>
    <row r="135" spans="1:14" x14ac:dyDescent="0.2">
      <c r="A135" s="89">
        <f t="shared" si="8"/>
        <v>109</v>
      </c>
      <c r="B135" s="90">
        <f t="shared" si="9"/>
        <v>46023</v>
      </c>
      <c r="C135" s="112">
        <f t="shared" si="14"/>
        <v>6.5000000000000002E-2</v>
      </c>
      <c r="D135" s="91">
        <f t="shared" si="10"/>
        <v>1118.3599999999999</v>
      </c>
      <c r="E135" s="92">
        <f t="shared" si="15"/>
        <v>0</v>
      </c>
      <c r="F135" s="93">
        <f t="shared" si="11"/>
        <v>569.41999999999996</v>
      </c>
      <c r="G135" s="93">
        <f t="shared" si="12"/>
        <v>548.93999999999994</v>
      </c>
      <c r="H135" s="93">
        <f t="shared" si="13"/>
        <v>104575.13000000002</v>
      </c>
      <c r="I135" s="94">
        <f>IF(A135="","",SUM(F$27:F135))</f>
        <v>76558.00999999998</v>
      </c>
      <c r="J135" s="94">
        <f>IF(A135="","",SUM(G$27:G135))</f>
        <v>45424.869999999995</v>
      </c>
      <c r="K135" s="95"/>
      <c r="L135" s="99"/>
      <c r="M135" s="97"/>
      <c r="N135" s="98"/>
    </row>
    <row r="136" spans="1:14" x14ac:dyDescent="0.2">
      <c r="A136" s="89">
        <f t="shared" si="8"/>
        <v>110</v>
      </c>
      <c r="B136" s="90">
        <f t="shared" si="9"/>
        <v>46054</v>
      </c>
      <c r="C136" s="112">
        <f t="shared" si="14"/>
        <v>6.5000000000000002E-2</v>
      </c>
      <c r="D136" s="91">
        <f t="shared" si="10"/>
        <v>1118.3599999999999</v>
      </c>
      <c r="E136" s="92">
        <f t="shared" si="15"/>
        <v>0</v>
      </c>
      <c r="F136" s="93">
        <f t="shared" si="11"/>
        <v>566.45000000000005</v>
      </c>
      <c r="G136" s="93">
        <f t="shared" si="12"/>
        <v>551.90999999999985</v>
      </c>
      <c r="H136" s="93">
        <f t="shared" si="13"/>
        <v>104023.22000000002</v>
      </c>
      <c r="I136" s="94">
        <f>IF(A136="","",SUM(F$27:F136))</f>
        <v>77124.459999999977</v>
      </c>
      <c r="J136" s="94">
        <f>IF(A136="","",SUM(G$27:G136))</f>
        <v>45976.78</v>
      </c>
      <c r="K136" s="95"/>
      <c r="L136" s="99"/>
      <c r="M136" s="97"/>
      <c r="N136" s="98"/>
    </row>
    <row r="137" spans="1:14" x14ac:dyDescent="0.2">
      <c r="A137" s="89">
        <f t="shared" si="8"/>
        <v>111</v>
      </c>
      <c r="B137" s="90">
        <f t="shared" si="9"/>
        <v>46082</v>
      </c>
      <c r="C137" s="112">
        <f t="shared" si="14"/>
        <v>6.5000000000000002E-2</v>
      </c>
      <c r="D137" s="91">
        <f t="shared" si="10"/>
        <v>1118.3599999999999</v>
      </c>
      <c r="E137" s="92">
        <f t="shared" si="15"/>
        <v>0</v>
      </c>
      <c r="F137" s="93">
        <f t="shared" si="11"/>
        <v>563.46</v>
      </c>
      <c r="G137" s="93">
        <f t="shared" si="12"/>
        <v>554.89999999999986</v>
      </c>
      <c r="H137" s="93">
        <f t="shared" si="13"/>
        <v>103468.32000000002</v>
      </c>
      <c r="I137" s="94">
        <f>IF(A137="","",SUM(F$27:F137))</f>
        <v>77687.919999999984</v>
      </c>
      <c r="J137" s="94">
        <f>IF(A137="","",SUM(G$27:G137))</f>
        <v>46531.68</v>
      </c>
      <c r="K137" s="95"/>
      <c r="L137" s="99"/>
      <c r="M137" s="97"/>
      <c r="N137" s="98"/>
    </row>
    <row r="138" spans="1:14" x14ac:dyDescent="0.2">
      <c r="A138" s="89">
        <f t="shared" si="8"/>
        <v>112</v>
      </c>
      <c r="B138" s="90">
        <f t="shared" si="9"/>
        <v>46113</v>
      </c>
      <c r="C138" s="112">
        <f t="shared" si="14"/>
        <v>6.5000000000000002E-2</v>
      </c>
      <c r="D138" s="91">
        <f t="shared" si="10"/>
        <v>1118.3599999999999</v>
      </c>
      <c r="E138" s="92">
        <f t="shared" si="15"/>
        <v>0</v>
      </c>
      <c r="F138" s="93">
        <f t="shared" si="11"/>
        <v>560.45000000000005</v>
      </c>
      <c r="G138" s="93">
        <f t="shared" si="12"/>
        <v>557.90999999999985</v>
      </c>
      <c r="H138" s="93">
        <f t="shared" si="13"/>
        <v>102910.41000000002</v>
      </c>
      <c r="I138" s="94">
        <f>IF(A138="","",SUM(F$27:F138))</f>
        <v>78248.369999999981</v>
      </c>
      <c r="J138" s="94">
        <f>IF(A138="","",SUM(G$27:G138))</f>
        <v>47089.59</v>
      </c>
      <c r="K138" s="95"/>
      <c r="L138" s="99"/>
      <c r="M138" s="97"/>
      <c r="N138" s="98"/>
    </row>
    <row r="139" spans="1:14" x14ac:dyDescent="0.2">
      <c r="A139" s="89">
        <f t="shared" si="8"/>
        <v>113</v>
      </c>
      <c r="B139" s="90">
        <f t="shared" si="9"/>
        <v>46143</v>
      </c>
      <c r="C139" s="112">
        <f t="shared" si="14"/>
        <v>6.5000000000000002E-2</v>
      </c>
      <c r="D139" s="91">
        <f t="shared" si="10"/>
        <v>1118.3599999999999</v>
      </c>
      <c r="E139" s="92">
        <f t="shared" si="15"/>
        <v>0</v>
      </c>
      <c r="F139" s="93">
        <f t="shared" si="11"/>
        <v>557.42999999999995</v>
      </c>
      <c r="G139" s="93">
        <f t="shared" si="12"/>
        <v>560.92999999999995</v>
      </c>
      <c r="H139" s="93">
        <f t="shared" si="13"/>
        <v>102349.48000000003</v>
      </c>
      <c r="I139" s="94">
        <f>IF(A139="","",SUM(F$27:F139))</f>
        <v>78805.799999999974</v>
      </c>
      <c r="J139" s="94">
        <f>IF(A139="","",SUM(G$27:G139))</f>
        <v>47650.52</v>
      </c>
      <c r="K139" s="95"/>
      <c r="L139" s="99"/>
      <c r="M139" s="97"/>
      <c r="N139" s="98"/>
    </row>
    <row r="140" spans="1:14" x14ac:dyDescent="0.2">
      <c r="A140" s="89">
        <f t="shared" si="8"/>
        <v>114</v>
      </c>
      <c r="B140" s="90">
        <f t="shared" si="9"/>
        <v>46174</v>
      </c>
      <c r="C140" s="112">
        <f t="shared" si="14"/>
        <v>6.5000000000000002E-2</v>
      </c>
      <c r="D140" s="91">
        <f t="shared" si="10"/>
        <v>1118.3599999999999</v>
      </c>
      <c r="E140" s="92">
        <f t="shared" si="15"/>
        <v>0</v>
      </c>
      <c r="F140" s="93">
        <f t="shared" si="11"/>
        <v>554.39</v>
      </c>
      <c r="G140" s="93">
        <f t="shared" si="12"/>
        <v>563.96999999999991</v>
      </c>
      <c r="H140" s="93">
        <f t="shared" si="13"/>
        <v>101785.51000000002</v>
      </c>
      <c r="I140" s="94">
        <f>IF(A140="","",SUM(F$27:F140))</f>
        <v>79360.189999999973</v>
      </c>
      <c r="J140" s="94">
        <f>IF(A140="","",SUM(G$27:G140))</f>
        <v>48214.49</v>
      </c>
      <c r="K140" s="95"/>
      <c r="L140" s="99"/>
      <c r="M140" s="97"/>
      <c r="N140" s="98"/>
    </row>
    <row r="141" spans="1:14" x14ac:dyDescent="0.2">
      <c r="A141" s="89">
        <f t="shared" si="8"/>
        <v>115</v>
      </c>
      <c r="B141" s="90">
        <f t="shared" si="9"/>
        <v>46204</v>
      </c>
      <c r="C141" s="112">
        <f t="shared" si="14"/>
        <v>6.5000000000000002E-2</v>
      </c>
      <c r="D141" s="91">
        <f t="shared" si="10"/>
        <v>1118.3599999999999</v>
      </c>
      <c r="E141" s="92">
        <f t="shared" si="15"/>
        <v>0</v>
      </c>
      <c r="F141" s="93">
        <f t="shared" si="11"/>
        <v>551.34</v>
      </c>
      <c r="G141" s="93">
        <f t="shared" si="12"/>
        <v>567.01999999999987</v>
      </c>
      <c r="H141" s="93">
        <f t="shared" si="13"/>
        <v>101218.49000000002</v>
      </c>
      <c r="I141" s="94">
        <f>IF(A141="","",SUM(F$27:F141))</f>
        <v>79911.52999999997</v>
      </c>
      <c r="J141" s="94">
        <f>IF(A141="","",SUM(G$27:G141))</f>
        <v>48781.509999999995</v>
      </c>
      <c r="K141" s="95"/>
      <c r="L141" s="99"/>
      <c r="M141" s="97"/>
      <c r="N141" s="98"/>
    </row>
    <row r="142" spans="1:14" x14ac:dyDescent="0.2">
      <c r="A142" s="89">
        <f t="shared" si="8"/>
        <v>116</v>
      </c>
      <c r="B142" s="90">
        <f t="shared" si="9"/>
        <v>46235</v>
      </c>
      <c r="C142" s="112">
        <f t="shared" si="14"/>
        <v>6.5000000000000002E-2</v>
      </c>
      <c r="D142" s="91">
        <f t="shared" si="10"/>
        <v>1118.3599999999999</v>
      </c>
      <c r="E142" s="92">
        <f t="shared" si="15"/>
        <v>0</v>
      </c>
      <c r="F142" s="93">
        <f t="shared" si="11"/>
        <v>548.27</v>
      </c>
      <c r="G142" s="93">
        <f t="shared" si="12"/>
        <v>570.08999999999992</v>
      </c>
      <c r="H142" s="93">
        <f t="shared" si="13"/>
        <v>100648.40000000002</v>
      </c>
      <c r="I142" s="94">
        <f>IF(A142="","",SUM(F$27:F142))</f>
        <v>80459.799999999974</v>
      </c>
      <c r="J142" s="94">
        <f>IF(A142="","",SUM(G$27:G142))</f>
        <v>49351.599999999991</v>
      </c>
      <c r="K142" s="95"/>
      <c r="L142" s="99"/>
      <c r="M142" s="97"/>
      <c r="N142" s="98"/>
    </row>
    <row r="143" spans="1:14" x14ac:dyDescent="0.2">
      <c r="A143" s="89">
        <f t="shared" si="8"/>
        <v>117</v>
      </c>
      <c r="B143" s="90">
        <f t="shared" si="9"/>
        <v>46266</v>
      </c>
      <c r="C143" s="112">
        <f t="shared" si="14"/>
        <v>6.5000000000000002E-2</v>
      </c>
      <c r="D143" s="91">
        <f t="shared" si="10"/>
        <v>1118.3599999999999</v>
      </c>
      <c r="E143" s="92">
        <f t="shared" si="15"/>
        <v>0</v>
      </c>
      <c r="F143" s="93">
        <f t="shared" si="11"/>
        <v>545.17999999999995</v>
      </c>
      <c r="G143" s="93">
        <f t="shared" si="12"/>
        <v>573.17999999999995</v>
      </c>
      <c r="H143" s="93">
        <f t="shared" si="13"/>
        <v>100075.22000000003</v>
      </c>
      <c r="I143" s="94">
        <f>IF(A143="","",SUM(F$27:F143))</f>
        <v>81004.979999999967</v>
      </c>
      <c r="J143" s="94">
        <f>IF(A143="","",SUM(G$27:G143))</f>
        <v>49924.779999999992</v>
      </c>
      <c r="K143" s="95"/>
      <c r="L143" s="99"/>
      <c r="M143" s="97"/>
      <c r="N143" s="98"/>
    </row>
    <row r="144" spans="1:14" x14ac:dyDescent="0.2">
      <c r="A144" s="89">
        <f t="shared" si="8"/>
        <v>118</v>
      </c>
      <c r="B144" s="90">
        <f t="shared" si="9"/>
        <v>46296</v>
      </c>
      <c r="C144" s="112">
        <f t="shared" si="14"/>
        <v>6.5000000000000002E-2</v>
      </c>
      <c r="D144" s="91">
        <f t="shared" si="10"/>
        <v>1118.3599999999999</v>
      </c>
      <c r="E144" s="92">
        <f t="shared" si="15"/>
        <v>0</v>
      </c>
      <c r="F144" s="93">
        <f t="shared" si="11"/>
        <v>542.07000000000005</v>
      </c>
      <c r="G144" s="93">
        <f t="shared" si="12"/>
        <v>576.28999999999985</v>
      </c>
      <c r="H144" s="93">
        <f t="shared" si="13"/>
        <v>99498.930000000037</v>
      </c>
      <c r="I144" s="94">
        <f>IF(A144="","",SUM(F$27:F144))</f>
        <v>81547.049999999974</v>
      </c>
      <c r="J144" s="94">
        <f>IF(A144="","",SUM(G$27:G144))</f>
        <v>50501.069999999992</v>
      </c>
      <c r="K144" s="95"/>
      <c r="L144" s="99"/>
      <c r="M144" s="97"/>
      <c r="N144" s="98"/>
    </row>
    <row r="145" spans="1:14" x14ac:dyDescent="0.2">
      <c r="A145" s="89">
        <f t="shared" si="8"/>
        <v>119</v>
      </c>
      <c r="B145" s="90">
        <f t="shared" si="9"/>
        <v>46327</v>
      </c>
      <c r="C145" s="112">
        <f t="shared" si="14"/>
        <v>6.5000000000000002E-2</v>
      </c>
      <c r="D145" s="91">
        <f t="shared" si="10"/>
        <v>1118.3599999999999</v>
      </c>
      <c r="E145" s="92">
        <f t="shared" si="15"/>
        <v>0</v>
      </c>
      <c r="F145" s="93">
        <f t="shared" si="11"/>
        <v>538.95000000000005</v>
      </c>
      <c r="G145" s="93">
        <f t="shared" si="12"/>
        <v>579.40999999999985</v>
      </c>
      <c r="H145" s="93">
        <f t="shared" si="13"/>
        <v>98919.520000000033</v>
      </c>
      <c r="I145" s="94">
        <f>IF(A145="","",SUM(F$27:F145))</f>
        <v>82085.999999999971</v>
      </c>
      <c r="J145" s="94">
        <f>IF(A145="","",SUM(G$27:G145))</f>
        <v>51080.479999999996</v>
      </c>
      <c r="K145" s="95"/>
      <c r="L145" s="99"/>
      <c r="M145" s="97"/>
      <c r="N145" s="98"/>
    </row>
    <row r="146" spans="1:14" x14ac:dyDescent="0.2">
      <c r="A146" s="89">
        <f t="shared" si="8"/>
        <v>120</v>
      </c>
      <c r="B146" s="90">
        <f t="shared" si="9"/>
        <v>46357</v>
      </c>
      <c r="C146" s="112">
        <f t="shared" si="14"/>
        <v>6.5000000000000002E-2</v>
      </c>
      <c r="D146" s="91">
        <f t="shared" si="10"/>
        <v>1118.3599999999999</v>
      </c>
      <c r="E146" s="92">
        <f t="shared" si="15"/>
        <v>0</v>
      </c>
      <c r="F146" s="93">
        <f t="shared" si="11"/>
        <v>535.80999999999995</v>
      </c>
      <c r="G146" s="93">
        <f t="shared" si="12"/>
        <v>582.54999999999995</v>
      </c>
      <c r="H146" s="93">
        <f t="shared" si="13"/>
        <v>98336.97000000003</v>
      </c>
      <c r="I146" s="94">
        <f>IF(A146="","",SUM(F$27:F146))</f>
        <v>82621.809999999969</v>
      </c>
      <c r="J146" s="94">
        <f>IF(A146="","",SUM(G$27:G146))</f>
        <v>51663.03</v>
      </c>
      <c r="K146" s="95"/>
      <c r="L146" s="99"/>
      <c r="M146" s="97"/>
      <c r="N146" s="98"/>
    </row>
    <row r="147" spans="1:14" x14ac:dyDescent="0.2">
      <c r="A147" s="89">
        <f t="shared" si="8"/>
        <v>121</v>
      </c>
      <c r="B147" s="90">
        <f t="shared" si="9"/>
        <v>46388</v>
      </c>
      <c r="C147" s="112">
        <f t="shared" si="14"/>
        <v>6.5000000000000002E-2</v>
      </c>
      <c r="D147" s="91">
        <f t="shared" si="10"/>
        <v>1118.3599999999999</v>
      </c>
      <c r="E147" s="92">
        <f t="shared" si="15"/>
        <v>0</v>
      </c>
      <c r="F147" s="93">
        <f t="shared" si="11"/>
        <v>532.66</v>
      </c>
      <c r="G147" s="93">
        <f t="shared" si="12"/>
        <v>585.69999999999993</v>
      </c>
      <c r="H147" s="93">
        <f t="shared" si="13"/>
        <v>97751.270000000033</v>
      </c>
      <c r="I147" s="94">
        <f>IF(A147="","",SUM(F$27:F147))</f>
        <v>83154.469999999972</v>
      </c>
      <c r="J147" s="94">
        <f>IF(A147="","",SUM(G$27:G147))</f>
        <v>52248.729999999996</v>
      </c>
      <c r="K147" s="95"/>
      <c r="L147" s="99"/>
      <c r="M147" s="97"/>
      <c r="N147" s="98"/>
    </row>
    <row r="148" spans="1:14" x14ac:dyDescent="0.2">
      <c r="A148" s="89">
        <f t="shared" si="8"/>
        <v>122</v>
      </c>
      <c r="B148" s="90">
        <f t="shared" si="9"/>
        <v>46419</v>
      </c>
      <c r="C148" s="112">
        <f t="shared" si="14"/>
        <v>6.5000000000000002E-2</v>
      </c>
      <c r="D148" s="91">
        <f t="shared" si="10"/>
        <v>1118.3599999999999</v>
      </c>
      <c r="E148" s="92">
        <f t="shared" si="15"/>
        <v>0</v>
      </c>
      <c r="F148" s="93">
        <f t="shared" si="11"/>
        <v>529.49</v>
      </c>
      <c r="G148" s="93">
        <f t="shared" si="12"/>
        <v>588.86999999999989</v>
      </c>
      <c r="H148" s="93">
        <f t="shared" si="13"/>
        <v>97162.400000000038</v>
      </c>
      <c r="I148" s="94">
        <f>IF(A148="","",SUM(F$27:F148))</f>
        <v>83683.959999999977</v>
      </c>
      <c r="J148" s="94">
        <f>IF(A148="","",SUM(G$27:G148))</f>
        <v>52837.599999999999</v>
      </c>
      <c r="K148" s="95"/>
      <c r="L148" s="99"/>
      <c r="M148" s="97"/>
      <c r="N148" s="98"/>
    </row>
    <row r="149" spans="1:14" x14ac:dyDescent="0.2">
      <c r="A149" s="89">
        <f t="shared" si="8"/>
        <v>123</v>
      </c>
      <c r="B149" s="90">
        <f t="shared" si="9"/>
        <v>46447</v>
      </c>
      <c r="C149" s="112">
        <f t="shared" si="14"/>
        <v>6.5000000000000002E-2</v>
      </c>
      <c r="D149" s="91">
        <f t="shared" si="10"/>
        <v>1118.3599999999999</v>
      </c>
      <c r="E149" s="92">
        <f t="shared" si="15"/>
        <v>0</v>
      </c>
      <c r="F149" s="93">
        <f t="shared" si="11"/>
        <v>526.29999999999995</v>
      </c>
      <c r="G149" s="93">
        <f t="shared" si="12"/>
        <v>592.05999999999995</v>
      </c>
      <c r="H149" s="93">
        <f t="shared" si="13"/>
        <v>96570.34000000004</v>
      </c>
      <c r="I149" s="94">
        <f>IF(A149="","",SUM(F$27:F149))</f>
        <v>84210.25999999998</v>
      </c>
      <c r="J149" s="94">
        <f>IF(A149="","",SUM(G$27:G149))</f>
        <v>53429.659999999996</v>
      </c>
      <c r="K149" s="95"/>
      <c r="L149" s="99"/>
      <c r="M149" s="97"/>
      <c r="N149" s="98"/>
    </row>
    <row r="150" spans="1:14" x14ac:dyDescent="0.2">
      <c r="A150" s="89">
        <f t="shared" si="8"/>
        <v>124</v>
      </c>
      <c r="B150" s="90">
        <f t="shared" si="9"/>
        <v>46478</v>
      </c>
      <c r="C150" s="112">
        <f t="shared" si="14"/>
        <v>6.5000000000000002E-2</v>
      </c>
      <c r="D150" s="91">
        <f t="shared" si="10"/>
        <v>1118.3599999999999</v>
      </c>
      <c r="E150" s="92">
        <f t="shared" si="15"/>
        <v>0</v>
      </c>
      <c r="F150" s="93">
        <f t="shared" si="11"/>
        <v>523.09</v>
      </c>
      <c r="G150" s="93">
        <f t="shared" si="12"/>
        <v>595.26999999999987</v>
      </c>
      <c r="H150" s="93">
        <f t="shared" si="13"/>
        <v>95975.070000000036</v>
      </c>
      <c r="I150" s="94">
        <f>IF(A150="","",SUM(F$27:F150))</f>
        <v>84733.349999999977</v>
      </c>
      <c r="J150" s="94">
        <f>IF(A150="","",SUM(G$27:G150))</f>
        <v>54024.929999999993</v>
      </c>
      <c r="K150" s="95"/>
      <c r="L150" s="99"/>
      <c r="M150" s="97"/>
      <c r="N150" s="98"/>
    </row>
    <row r="151" spans="1:14" x14ac:dyDescent="0.2">
      <c r="A151" s="89">
        <f t="shared" si="8"/>
        <v>125</v>
      </c>
      <c r="B151" s="90">
        <f t="shared" si="9"/>
        <v>46508</v>
      </c>
      <c r="C151" s="112">
        <f t="shared" si="14"/>
        <v>6.5000000000000002E-2</v>
      </c>
      <c r="D151" s="91">
        <f t="shared" si="10"/>
        <v>1118.3599999999999</v>
      </c>
      <c r="E151" s="92">
        <f t="shared" si="15"/>
        <v>0</v>
      </c>
      <c r="F151" s="93">
        <f t="shared" si="11"/>
        <v>519.86</v>
      </c>
      <c r="G151" s="93">
        <f t="shared" si="12"/>
        <v>598.49999999999989</v>
      </c>
      <c r="H151" s="93">
        <f t="shared" si="13"/>
        <v>95376.570000000036</v>
      </c>
      <c r="I151" s="94">
        <f>IF(A151="","",SUM(F$27:F151))</f>
        <v>85253.209999999977</v>
      </c>
      <c r="J151" s="94">
        <f>IF(A151="","",SUM(G$27:G151))</f>
        <v>54623.429999999993</v>
      </c>
      <c r="K151" s="95"/>
      <c r="L151" s="99"/>
      <c r="M151" s="97"/>
      <c r="N151" s="98"/>
    </row>
    <row r="152" spans="1:14" x14ac:dyDescent="0.2">
      <c r="A152" s="89">
        <f t="shared" si="8"/>
        <v>126</v>
      </c>
      <c r="B152" s="90">
        <f t="shared" si="9"/>
        <v>46539</v>
      </c>
      <c r="C152" s="112">
        <f t="shared" si="14"/>
        <v>6.5000000000000002E-2</v>
      </c>
      <c r="D152" s="91">
        <f t="shared" si="10"/>
        <v>1118.3599999999999</v>
      </c>
      <c r="E152" s="92">
        <f t="shared" si="15"/>
        <v>0</v>
      </c>
      <c r="F152" s="93">
        <f t="shared" si="11"/>
        <v>516.62</v>
      </c>
      <c r="G152" s="93">
        <f t="shared" si="12"/>
        <v>601.7399999999999</v>
      </c>
      <c r="H152" s="93">
        <f t="shared" si="13"/>
        <v>94774.830000000031</v>
      </c>
      <c r="I152" s="94">
        <f>IF(A152="","",SUM(F$27:F152))</f>
        <v>85769.829999999973</v>
      </c>
      <c r="J152" s="94">
        <f>IF(A152="","",SUM(G$27:G152))</f>
        <v>55225.169999999991</v>
      </c>
      <c r="K152" s="95"/>
      <c r="L152" s="99"/>
      <c r="M152" s="97"/>
      <c r="N152" s="98"/>
    </row>
    <row r="153" spans="1:14" x14ac:dyDescent="0.2">
      <c r="A153" s="89">
        <f t="shared" si="8"/>
        <v>127</v>
      </c>
      <c r="B153" s="90">
        <f t="shared" si="9"/>
        <v>46569</v>
      </c>
      <c r="C153" s="112">
        <f t="shared" si="14"/>
        <v>6.5000000000000002E-2</v>
      </c>
      <c r="D153" s="91">
        <f t="shared" si="10"/>
        <v>1118.3599999999999</v>
      </c>
      <c r="E153" s="92">
        <f t="shared" si="15"/>
        <v>0</v>
      </c>
      <c r="F153" s="93">
        <f t="shared" si="11"/>
        <v>513.36</v>
      </c>
      <c r="G153" s="93">
        <f t="shared" si="12"/>
        <v>604.99999999999989</v>
      </c>
      <c r="H153" s="93">
        <f t="shared" si="13"/>
        <v>94169.830000000031</v>
      </c>
      <c r="I153" s="94">
        <f>IF(A153="","",SUM(F$27:F153))</f>
        <v>86283.189999999973</v>
      </c>
      <c r="J153" s="94">
        <f>IF(A153="","",SUM(G$27:G153))</f>
        <v>55830.169999999991</v>
      </c>
      <c r="K153" s="95"/>
      <c r="L153" s="99"/>
      <c r="M153" s="97"/>
      <c r="N153" s="98"/>
    </row>
    <row r="154" spans="1:14" x14ac:dyDescent="0.2">
      <c r="A154" s="89">
        <f t="shared" si="8"/>
        <v>128</v>
      </c>
      <c r="B154" s="90">
        <f t="shared" si="9"/>
        <v>46600</v>
      </c>
      <c r="C154" s="112">
        <f t="shared" si="14"/>
        <v>6.5000000000000002E-2</v>
      </c>
      <c r="D154" s="91">
        <f t="shared" si="10"/>
        <v>1118.3599999999999</v>
      </c>
      <c r="E154" s="92">
        <f t="shared" si="15"/>
        <v>0</v>
      </c>
      <c r="F154" s="93">
        <f t="shared" si="11"/>
        <v>510.09</v>
      </c>
      <c r="G154" s="93">
        <f t="shared" si="12"/>
        <v>608.27</v>
      </c>
      <c r="H154" s="93">
        <f t="shared" si="13"/>
        <v>93561.560000000027</v>
      </c>
      <c r="I154" s="94">
        <f>IF(A154="","",SUM(F$27:F154))</f>
        <v>86793.27999999997</v>
      </c>
      <c r="J154" s="94">
        <f>IF(A154="","",SUM(G$27:G154))</f>
        <v>56438.439999999988</v>
      </c>
      <c r="K154" s="95"/>
      <c r="L154" s="99"/>
      <c r="M154" s="97"/>
      <c r="N154" s="98"/>
    </row>
    <row r="155" spans="1:14" x14ac:dyDescent="0.2">
      <c r="A155" s="89">
        <f t="shared" ref="A155:A218" si="16">IF(A154&gt;=nper,"",A154+1)</f>
        <v>129</v>
      </c>
      <c r="B155" s="90">
        <f t="shared" ref="B155:B218" si="17">IF(A155="","",DATE(YEAR(fpdate),MONTH(fpdate)+(A155-1),DAY(fpdate)))</f>
        <v>46631</v>
      </c>
      <c r="C155" s="112">
        <f t="shared" si="14"/>
        <v>6.5000000000000002E-2</v>
      </c>
      <c r="D155" s="91">
        <f t="shared" ref="D155:D218" si="18">IF(A155="","",MIN(ROUND(IF(C155=$D$8,$D$11,IF(C155=C154,D154,-PMT(C155/12,nper-A155+1,H154))),2),H154+ROUND(C155/12*H154,2)))</f>
        <v>1118.3599999999999</v>
      </c>
      <c r="E155" s="92">
        <f t="shared" si="15"/>
        <v>0</v>
      </c>
      <c r="F155" s="93">
        <f t="shared" ref="F155:F218" si="19">IF(A155="","",ROUND(C155/12*H154,2))</f>
        <v>506.79</v>
      </c>
      <c r="G155" s="93">
        <f t="shared" ref="G155:G218" si="20">IF(A155="","",D155-F155+E155)</f>
        <v>611.56999999999994</v>
      </c>
      <c r="H155" s="93">
        <f t="shared" ref="H155:H218" si="21">IF(A155="","",H154-G155)</f>
        <v>92949.99000000002</v>
      </c>
      <c r="I155" s="94">
        <f>IF(A155="","",SUM(F$27:F155))</f>
        <v>87300.069999999963</v>
      </c>
      <c r="J155" s="94">
        <f>IF(A155="","",SUM(G$27:G155))</f>
        <v>57050.009999999987</v>
      </c>
      <c r="K155" s="95"/>
      <c r="L155" s="99"/>
      <c r="M155" s="97"/>
      <c r="N155" s="98"/>
    </row>
    <row r="156" spans="1:14" x14ac:dyDescent="0.2">
      <c r="A156" s="89">
        <f t="shared" si="16"/>
        <v>130</v>
      </c>
      <c r="B156" s="90">
        <f t="shared" si="17"/>
        <v>46661</v>
      </c>
      <c r="C156" s="112">
        <f t="shared" ref="C156:C219" si="22">IF(A156="","",IF(C155&lt;&gt;$D$8,C155,$D$8))</f>
        <v>6.5000000000000002E-2</v>
      </c>
      <c r="D156" s="91">
        <f t="shared" si="18"/>
        <v>1118.3599999999999</v>
      </c>
      <c r="E156" s="92">
        <f t="shared" ref="E156:E219" si="23">IF(A156="","",IF(ISBLANK(M156),0,M156-D156))</f>
        <v>0</v>
      </c>
      <c r="F156" s="93">
        <f t="shared" si="19"/>
        <v>503.48</v>
      </c>
      <c r="G156" s="93">
        <f t="shared" si="20"/>
        <v>614.87999999999988</v>
      </c>
      <c r="H156" s="93">
        <f t="shared" si="21"/>
        <v>92335.110000000015</v>
      </c>
      <c r="I156" s="94">
        <f>IF(A156="","",SUM(F$27:F156))</f>
        <v>87803.549999999959</v>
      </c>
      <c r="J156" s="94">
        <f>IF(A156="","",SUM(G$27:G156))</f>
        <v>57664.889999999985</v>
      </c>
      <c r="K156" s="95"/>
      <c r="L156" s="99"/>
      <c r="M156" s="97"/>
      <c r="N156" s="98"/>
    </row>
    <row r="157" spans="1:14" x14ac:dyDescent="0.2">
      <c r="A157" s="89">
        <f t="shared" si="16"/>
        <v>131</v>
      </c>
      <c r="B157" s="90">
        <f t="shared" si="17"/>
        <v>46692</v>
      </c>
      <c r="C157" s="112">
        <f t="shared" si="22"/>
        <v>6.5000000000000002E-2</v>
      </c>
      <c r="D157" s="91">
        <f t="shared" si="18"/>
        <v>1118.3599999999999</v>
      </c>
      <c r="E157" s="92">
        <f t="shared" si="23"/>
        <v>0</v>
      </c>
      <c r="F157" s="93">
        <f t="shared" si="19"/>
        <v>500.15</v>
      </c>
      <c r="G157" s="93">
        <f t="shared" si="20"/>
        <v>618.20999999999992</v>
      </c>
      <c r="H157" s="93">
        <f t="shared" si="21"/>
        <v>91716.900000000009</v>
      </c>
      <c r="I157" s="94">
        <f>IF(A157="","",SUM(F$27:F157))</f>
        <v>88303.699999999953</v>
      </c>
      <c r="J157" s="94">
        <f>IF(A157="","",SUM(G$27:G157))</f>
        <v>58283.099999999984</v>
      </c>
      <c r="K157" s="95"/>
      <c r="L157" s="99"/>
      <c r="M157" s="97"/>
      <c r="N157" s="98"/>
    </row>
    <row r="158" spans="1:14" x14ac:dyDescent="0.2">
      <c r="A158" s="89">
        <f t="shared" si="16"/>
        <v>132</v>
      </c>
      <c r="B158" s="90">
        <f t="shared" si="17"/>
        <v>46722</v>
      </c>
      <c r="C158" s="112">
        <f t="shared" si="22"/>
        <v>6.5000000000000002E-2</v>
      </c>
      <c r="D158" s="91">
        <f t="shared" si="18"/>
        <v>1118.3599999999999</v>
      </c>
      <c r="E158" s="92">
        <f t="shared" si="23"/>
        <v>0</v>
      </c>
      <c r="F158" s="93">
        <f t="shared" si="19"/>
        <v>496.8</v>
      </c>
      <c r="G158" s="93">
        <f t="shared" si="20"/>
        <v>621.55999999999995</v>
      </c>
      <c r="H158" s="93">
        <f t="shared" si="21"/>
        <v>91095.340000000011</v>
      </c>
      <c r="I158" s="94">
        <f>IF(A158="","",SUM(F$27:F158))</f>
        <v>88800.499999999956</v>
      </c>
      <c r="J158" s="94">
        <f>IF(A158="","",SUM(G$27:G158))</f>
        <v>58904.659999999982</v>
      </c>
      <c r="K158" s="95"/>
      <c r="L158" s="99"/>
      <c r="M158" s="97"/>
      <c r="N158" s="98"/>
    </row>
    <row r="159" spans="1:14" x14ac:dyDescent="0.2">
      <c r="A159" s="89">
        <f t="shared" si="16"/>
        <v>133</v>
      </c>
      <c r="B159" s="90">
        <f t="shared" si="17"/>
        <v>46753</v>
      </c>
      <c r="C159" s="112">
        <f t="shared" si="22"/>
        <v>6.5000000000000002E-2</v>
      </c>
      <c r="D159" s="91">
        <f t="shared" si="18"/>
        <v>1118.3599999999999</v>
      </c>
      <c r="E159" s="92">
        <f t="shared" si="23"/>
        <v>0</v>
      </c>
      <c r="F159" s="93">
        <f t="shared" si="19"/>
        <v>493.43</v>
      </c>
      <c r="G159" s="93">
        <f t="shared" si="20"/>
        <v>624.92999999999984</v>
      </c>
      <c r="H159" s="93">
        <f t="shared" si="21"/>
        <v>90470.410000000018</v>
      </c>
      <c r="I159" s="94">
        <f>IF(A159="","",SUM(F$27:F159))</f>
        <v>89293.929999999949</v>
      </c>
      <c r="J159" s="94">
        <f>IF(A159="","",SUM(G$27:G159))</f>
        <v>59529.589999999982</v>
      </c>
      <c r="K159" s="95"/>
      <c r="L159" s="99"/>
      <c r="M159" s="97"/>
      <c r="N159" s="98"/>
    </row>
    <row r="160" spans="1:14" x14ac:dyDescent="0.2">
      <c r="A160" s="89">
        <f t="shared" si="16"/>
        <v>134</v>
      </c>
      <c r="B160" s="90">
        <f t="shared" si="17"/>
        <v>46784</v>
      </c>
      <c r="C160" s="112">
        <f t="shared" si="22"/>
        <v>6.5000000000000002E-2</v>
      </c>
      <c r="D160" s="91">
        <f t="shared" si="18"/>
        <v>1118.3599999999999</v>
      </c>
      <c r="E160" s="92">
        <f t="shared" si="23"/>
        <v>0</v>
      </c>
      <c r="F160" s="93">
        <f t="shared" si="19"/>
        <v>490.05</v>
      </c>
      <c r="G160" s="93">
        <f t="shared" si="20"/>
        <v>628.30999999999995</v>
      </c>
      <c r="H160" s="93">
        <f t="shared" si="21"/>
        <v>89842.10000000002</v>
      </c>
      <c r="I160" s="94">
        <f>IF(A160="","",SUM(F$27:F160))</f>
        <v>89783.979999999952</v>
      </c>
      <c r="J160" s="94">
        <f>IF(A160="","",SUM(G$27:G160))</f>
        <v>60157.89999999998</v>
      </c>
      <c r="K160" s="95"/>
      <c r="L160" s="99"/>
      <c r="M160" s="97"/>
      <c r="N160" s="98"/>
    </row>
    <row r="161" spans="1:14" x14ac:dyDescent="0.2">
      <c r="A161" s="89">
        <f t="shared" si="16"/>
        <v>135</v>
      </c>
      <c r="B161" s="90">
        <f t="shared" si="17"/>
        <v>46813</v>
      </c>
      <c r="C161" s="112">
        <f t="shared" si="22"/>
        <v>6.5000000000000002E-2</v>
      </c>
      <c r="D161" s="91">
        <f t="shared" si="18"/>
        <v>1118.3599999999999</v>
      </c>
      <c r="E161" s="92">
        <f t="shared" si="23"/>
        <v>0</v>
      </c>
      <c r="F161" s="93">
        <f t="shared" si="19"/>
        <v>486.64</v>
      </c>
      <c r="G161" s="93">
        <f t="shared" si="20"/>
        <v>631.71999999999991</v>
      </c>
      <c r="H161" s="93">
        <f t="shared" si="21"/>
        <v>89210.380000000019</v>
      </c>
      <c r="I161" s="94">
        <f>IF(A161="","",SUM(F$27:F161))</f>
        <v>90270.619999999952</v>
      </c>
      <c r="J161" s="94">
        <f>IF(A161="","",SUM(G$27:G161))</f>
        <v>60789.619999999981</v>
      </c>
      <c r="K161" s="95"/>
      <c r="L161" s="99"/>
      <c r="M161" s="97"/>
      <c r="N161" s="98"/>
    </row>
    <row r="162" spans="1:14" x14ac:dyDescent="0.2">
      <c r="A162" s="89">
        <f t="shared" si="16"/>
        <v>136</v>
      </c>
      <c r="B162" s="90">
        <f t="shared" si="17"/>
        <v>46844</v>
      </c>
      <c r="C162" s="112">
        <f t="shared" si="22"/>
        <v>6.5000000000000002E-2</v>
      </c>
      <c r="D162" s="91">
        <f t="shared" si="18"/>
        <v>1118.3599999999999</v>
      </c>
      <c r="E162" s="92">
        <f t="shared" si="23"/>
        <v>0</v>
      </c>
      <c r="F162" s="93">
        <f t="shared" si="19"/>
        <v>483.22</v>
      </c>
      <c r="G162" s="93">
        <f t="shared" si="20"/>
        <v>635.13999999999987</v>
      </c>
      <c r="H162" s="93">
        <f t="shared" si="21"/>
        <v>88575.24000000002</v>
      </c>
      <c r="I162" s="94">
        <f>IF(A162="","",SUM(F$27:F162))</f>
        <v>90753.839999999953</v>
      </c>
      <c r="J162" s="94">
        <f>IF(A162="","",SUM(G$27:G162))</f>
        <v>61424.75999999998</v>
      </c>
      <c r="K162" s="95"/>
      <c r="L162" s="99"/>
      <c r="M162" s="97"/>
      <c r="N162" s="98"/>
    </row>
    <row r="163" spans="1:14" x14ac:dyDescent="0.2">
      <c r="A163" s="89">
        <f t="shared" si="16"/>
        <v>137</v>
      </c>
      <c r="B163" s="90">
        <f t="shared" si="17"/>
        <v>46874</v>
      </c>
      <c r="C163" s="112">
        <f t="shared" si="22"/>
        <v>6.5000000000000002E-2</v>
      </c>
      <c r="D163" s="91">
        <f t="shared" si="18"/>
        <v>1118.3599999999999</v>
      </c>
      <c r="E163" s="92">
        <f t="shared" si="23"/>
        <v>0</v>
      </c>
      <c r="F163" s="93">
        <f t="shared" si="19"/>
        <v>479.78</v>
      </c>
      <c r="G163" s="93">
        <f t="shared" si="20"/>
        <v>638.57999999999993</v>
      </c>
      <c r="H163" s="93">
        <f t="shared" si="21"/>
        <v>87936.660000000018</v>
      </c>
      <c r="I163" s="94">
        <f>IF(A163="","",SUM(F$27:F163))</f>
        <v>91233.619999999952</v>
      </c>
      <c r="J163" s="94">
        <f>IF(A163="","",SUM(G$27:G163))</f>
        <v>62063.339999999982</v>
      </c>
      <c r="K163" s="95"/>
      <c r="L163" s="99"/>
      <c r="M163" s="97"/>
      <c r="N163" s="98"/>
    </row>
    <row r="164" spans="1:14" x14ac:dyDescent="0.2">
      <c r="A164" s="89">
        <f t="shared" si="16"/>
        <v>138</v>
      </c>
      <c r="B164" s="90">
        <f t="shared" si="17"/>
        <v>46905</v>
      </c>
      <c r="C164" s="112">
        <f t="shared" si="22"/>
        <v>6.5000000000000002E-2</v>
      </c>
      <c r="D164" s="91">
        <f t="shared" si="18"/>
        <v>1118.3599999999999</v>
      </c>
      <c r="E164" s="92">
        <f t="shared" si="23"/>
        <v>0</v>
      </c>
      <c r="F164" s="93">
        <f t="shared" si="19"/>
        <v>476.32</v>
      </c>
      <c r="G164" s="93">
        <f t="shared" si="20"/>
        <v>642.04</v>
      </c>
      <c r="H164" s="93">
        <f t="shared" si="21"/>
        <v>87294.620000000024</v>
      </c>
      <c r="I164" s="94">
        <f>IF(A164="","",SUM(F$27:F164))</f>
        <v>91709.939999999959</v>
      </c>
      <c r="J164" s="94">
        <f>IF(A164="","",SUM(G$27:G164))</f>
        <v>62705.379999999983</v>
      </c>
      <c r="K164" s="95"/>
      <c r="L164" s="99"/>
      <c r="M164" s="97"/>
      <c r="N164" s="98"/>
    </row>
    <row r="165" spans="1:14" x14ac:dyDescent="0.2">
      <c r="A165" s="89">
        <f t="shared" si="16"/>
        <v>139</v>
      </c>
      <c r="B165" s="90">
        <f t="shared" si="17"/>
        <v>46935</v>
      </c>
      <c r="C165" s="112">
        <f t="shared" si="22"/>
        <v>6.5000000000000002E-2</v>
      </c>
      <c r="D165" s="91">
        <f t="shared" si="18"/>
        <v>1118.3599999999999</v>
      </c>
      <c r="E165" s="92">
        <f t="shared" si="23"/>
        <v>0</v>
      </c>
      <c r="F165" s="93">
        <f t="shared" si="19"/>
        <v>472.85</v>
      </c>
      <c r="G165" s="93">
        <f t="shared" si="20"/>
        <v>645.50999999999988</v>
      </c>
      <c r="H165" s="93">
        <f t="shared" si="21"/>
        <v>86649.11000000003</v>
      </c>
      <c r="I165" s="94">
        <f>IF(A165="","",SUM(F$27:F165))</f>
        <v>92182.789999999964</v>
      </c>
      <c r="J165" s="94">
        <f>IF(A165="","",SUM(G$27:G165))</f>
        <v>63350.889999999985</v>
      </c>
      <c r="K165" s="95"/>
      <c r="L165" s="99"/>
      <c r="M165" s="97"/>
      <c r="N165" s="98"/>
    </row>
    <row r="166" spans="1:14" x14ac:dyDescent="0.2">
      <c r="A166" s="89">
        <f t="shared" si="16"/>
        <v>140</v>
      </c>
      <c r="B166" s="90">
        <f t="shared" si="17"/>
        <v>46966</v>
      </c>
      <c r="C166" s="112">
        <f t="shared" si="22"/>
        <v>6.5000000000000002E-2</v>
      </c>
      <c r="D166" s="91">
        <f t="shared" si="18"/>
        <v>1118.3599999999999</v>
      </c>
      <c r="E166" s="92">
        <f t="shared" si="23"/>
        <v>0</v>
      </c>
      <c r="F166" s="93">
        <f t="shared" si="19"/>
        <v>469.35</v>
      </c>
      <c r="G166" s="93">
        <f t="shared" si="20"/>
        <v>649.00999999999988</v>
      </c>
      <c r="H166" s="93">
        <f t="shared" si="21"/>
        <v>86000.100000000035</v>
      </c>
      <c r="I166" s="94">
        <f>IF(A166="","",SUM(F$27:F166))</f>
        <v>92652.13999999997</v>
      </c>
      <c r="J166" s="94">
        <f>IF(A166="","",SUM(G$27:G166))</f>
        <v>63999.899999999987</v>
      </c>
      <c r="K166" s="95"/>
      <c r="L166" s="99"/>
      <c r="M166" s="97"/>
      <c r="N166" s="98"/>
    </row>
    <row r="167" spans="1:14" x14ac:dyDescent="0.2">
      <c r="A167" s="89">
        <f t="shared" si="16"/>
        <v>141</v>
      </c>
      <c r="B167" s="90">
        <f t="shared" si="17"/>
        <v>46997</v>
      </c>
      <c r="C167" s="112">
        <f t="shared" si="22"/>
        <v>6.5000000000000002E-2</v>
      </c>
      <c r="D167" s="91">
        <f t="shared" si="18"/>
        <v>1118.3599999999999</v>
      </c>
      <c r="E167" s="92">
        <f t="shared" si="23"/>
        <v>0</v>
      </c>
      <c r="F167" s="93">
        <f t="shared" si="19"/>
        <v>465.83</v>
      </c>
      <c r="G167" s="93">
        <f t="shared" si="20"/>
        <v>652.53</v>
      </c>
      <c r="H167" s="93">
        <f t="shared" si="21"/>
        <v>85347.570000000036</v>
      </c>
      <c r="I167" s="94">
        <f>IF(A167="","",SUM(F$27:F167))</f>
        <v>93117.969999999972</v>
      </c>
      <c r="J167" s="94">
        <f>IF(A167="","",SUM(G$27:G167))</f>
        <v>64652.429999999986</v>
      </c>
      <c r="K167" s="95"/>
      <c r="L167" s="99"/>
      <c r="M167" s="97"/>
      <c r="N167" s="98"/>
    </row>
    <row r="168" spans="1:14" x14ac:dyDescent="0.2">
      <c r="A168" s="89">
        <f t="shared" si="16"/>
        <v>142</v>
      </c>
      <c r="B168" s="90">
        <f t="shared" si="17"/>
        <v>47027</v>
      </c>
      <c r="C168" s="112">
        <f t="shared" si="22"/>
        <v>6.5000000000000002E-2</v>
      </c>
      <c r="D168" s="91">
        <f t="shared" si="18"/>
        <v>1118.3599999999999</v>
      </c>
      <c r="E168" s="92">
        <f t="shared" si="23"/>
        <v>0</v>
      </c>
      <c r="F168" s="93">
        <f t="shared" si="19"/>
        <v>462.3</v>
      </c>
      <c r="G168" s="93">
        <f t="shared" si="20"/>
        <v>656.06</v>
      </c>
      <c r="H168" s="93">
        <f t="shared" si="21"/>
        <v>84691.510000000038</v>
      </c>
      <c r="I168" s="94">
        <f>IF(A168="","",SUM(F$27:F168))</f>
        <v>93580.269999999975</v>
      </c>
      <c r="J168" s="94">
        <f>IF(A168="","",SUM(G$27:G168))</f>
        <v>65308.489999999983</v>
      </c>
      <c r="K168" s="95"/>
      <c r="L168" s="99"/>
      <c r="M168" s="97"/>
      <c r="N168" s="98"/>
    </row>
    <row r="169" spans="1:14" x14ac:dyDescent="0.2">
      <c r="A169" s="89">
        <f t="shared" si="16"/>
        <v>143</v>
      </c>
      <c r="B169" s="90">
        <f t="shared" si="17"/>
        <v>47058</v>
      </c>
      <c r="C169" s="112">
        <f t="shared" si="22"/>
        <v>6.5000000000000002E-2</v>
      </c>
      <c r="D169" s="91">
        <f t="shared" si="18"/>
        <v>1118.3599999999999</v>
      </c>
      <c r="E169" s="92">
        <f t="shared" si="23"/>
        <v>0</v>
      </c>
      <c r="F169" s="93">
        <f t="shared" si="19"/>
        <v>458.75</v>
      </c>
      <c r="G169" s="93">
        <f t="shared" si="20"/>
        <v>659.6099999999999</v>
      </c>
      <c r="H169" s="93">
        <f t="shared" si="21"/>
        <v>84031.900000000038</v>
      </c>
      <c r="I169" s="94">
        <f>IF(A169="","",SUM(F$27:F169))</f>
        <v>94039.019999999975</v>
      </c>
      <c r="J169" s="94">
        <f>IF(A169="","",SUM(G$27:G169))</f>
        <v>65968.099999999977</v>
      </c>
      <c r="K169" s="95"/>
      <c r="L169" s="99"/>
      <c r="M169" s="97"/>
      <c r="N169" s="98"/>
    </row>
    <row r="170" spans="1:14" x14ac:dyDescent="0.2">
      <c r="A170" s="89">
        <f t="shared" si="16"/>
        <v>144</v>
      </c>
      <c r="B170" s="90">
        <f t="shared" si="17"/>
        <v>47088</v>
      </c>
      <c r="C170" s="112">
        <f t="shared" si="22"/>
        <v>6.5000000000000002E-2</v>
      </c>
      <c r="D170" s="91">
        <f t="shared" si="18"/>
        <v>1118.3599999999999</v>
      </c>
      <c r="E170" s="92">
        <f t="shared" si="23"/>
        <v>0</v>
      </c>
      <c r="F170" s="93">
        <f t="shared" si="19"/>
        <v>455.17</v>
      </c>
      <c r="G170" s="93">
        <f t="shared" si="20"/>
        <v>663.18999999999983</v>
      </c>
      <c r="H170" s="93">
        <f t="shared" si="21"/>
        <v>83368.710000000036</v>
      </c>
      <c r="I170" s="94">
        <f>IF(A170="","",SUM(F$27:F170))</f>
        <v>94494.189999999973</v>
      </c>
      <c r="J170" s="94">
        <f>IF(A170="","",SUM(G$27:G170))</f>
        <v>66631.289999999979</v>
      </c>
      <c r="K170" s="95"/>
      <c r="L170" s="99"/>
      <c r="M170" s="97"/>
      <c r="N170" s="98"/>
    </row>
    <row r="171" spans="1:14" x14ac:dyDescent="0.2">
      <c r="A171" s="89">
        <f t="shared" si="16"/>
        <v>145</v>
      </c>
      <c r="B171" s="90">
        <f t="shared" si="17"/>
        <v>47119</v>
      </c>
      <c r="C171" s="112">
        <f t="shared" si="22"/>
        <v>6.5000000000000002E-2</v>
      </c>
      <c r="D171" s="91">
        <f t="shared" si="18"/>
        <v>1118.3599999999999</v>
      </c>
      <c r="E171" s="92">
        <f t="shared" si="23"/>
        <v>0</v>
      </c>
      <c r="F171" s="93">
        <f t="shared" si="19"/>
        <v>451.58</v>
      </c>
      <c r="G171" s="93">
        <f t="shared" si="20"/>
        <v>666.78</v>
      </c>
      <c r="H171" s="93">
        <f t="shared" si="21"/>
        <v>82701.930000000037</v>
      </c>
      <c r="I171" s="94">
        <f>IF(A171="","",SUM(F$27:F171))</f>
        <v>94945.769999999975</v>
      </c>
      <c r="J171" s="94">
        <f>IF(A171="","",SUM(G$27:G171))</f>
        <v>67298.069999999978</v>
      </c>
      <c r="K171" s="95"/>
      <c r="L171" s="99"/>
      <c r="M171" s="97"/>
      <c r="N171" s="98"/>
    </row>
    <row r="172" spans="1:14" x14ac:dyDescent="0.2">
      <c r="A172" s="89">
        <f t="shared" si="16"/>
        <v>146</v>
      </c>
      <c r="B172" s="90">
        <f t="shared" si="17"/>
        <v>47150</v>
      </c>
      <c r="C172" s="112">
        <f t="shared" si="22"/>
        <v>6.5000000000000002E-2</v>
      </c>
      <c r="D172" s="91">
        <f t="shared" si="18"/>
        <v>1118.3599999999999</v>
      </c>
      <c r="E172" s="92">
        <f t="shared" si="23"/>
        <v>0</v>
      </c>
      <c r="F172" s="93">
        <f t="shared" si="19"/>
        <v>447.97</v>
      </c>
      <c r="G172" s="93">
        <f t="shared" si="20"/>
        <v>670.38999999999987</v>
      </c>
      <c r="H172" s="93">
        <f t="shared" si="21"/>
        <v>82031.540000000037</v>
      </c>
      <c r="I172" s="94">
        <f>IF(A172="","",SUM(F$27:F172))</f>
        <v>95393.739999999976</v>
      </c>
      <c r="J172" s="94">
        <f>IF(A172="","",SUM(G$27:G172))</f>
        <v>67968.459999999977</v>
      </c>
      <c r="K172" s="95"/>
      <c r="L172" s="99"/>
      <c r="M172" s="97"/>
      <c r="N172" s="98"/>
    </row>
    <row r="173" spans="1:14" x14ac:dyDescent="0.2">
      <c r="A173" s="89">
        <f t="shared" si="16"/>
        <v>147</v>
      </c>
      <c r="B173" s="90">
        <f t="shared" si="17"/>
        <v>47178</v>
      </c>
      <c r="C173" s="112">
        <f t="shared" si="22"/>
        <v>6.5000000000000002E-2</v>
      </c>
      <c r="D173" s="91">
        <f t="shared" si="18"/>
        <v>1118.3599999999999</v>
      </c>
      <c r="E173" s="92">
        <f t="shared" si="23"/>
        <v>0</v>
      </c>
      <c r="F173" s="93">
        <f t="shared" si="19"/>
        <v>444.34</v>
      </c>
      <c r="G173" s="93">
        <f t="shared" si="20"/>
        <v>674.02</v>
      </c>
      <c r="H173" s="93">
        <f t="shared" si="21"/>
        <v>81357.520000000033</v>
      </c>
      <c r="I173" s="94">
        <f>IF(A173="","",SUM(F$27:F173))</f>
        <v>95838.079999999973</v>
      </c>
      <c r="J173" s="94">
        <f>IF(A173="","",SUM(G$27:G173))</f>
        <v>68642.479999999981</v>
      </c>
      <c r="K173" s="95"/>
      <c r="L173" s="99"/>
      <c r="M173" s="97"/>
      <c r="N173" s="98"/>
    </row>
    <row r="174" spans="1:14" x14ac:dyDescent="0.2">
      <c r="A174" s="89">
        <f t="shared" si="16"/>
        <v>148</v>
      </c>
      <c r="B174" s="90">
        <f t="shared" si="17"/>
        <v>47209</v>
      </c>
      <c r="C174" s="112">
        <f t="shared" si="22"/>
        <v>6.5000000000000002E-2</v>
      </c>
      <c r="D174" s="91">
        <f t="shared" si="18"/>
        <v>1118.3599999999999</v>
      </c>
      <c r="E174" s="92">
        <f t="shared" si="23"/>
        <v>0</v>
      </c>
      <c r="F174" s="93">
        <f t="shared" si="19"/>
        <v>440.69</v>
      </c>
      <c r="G174" s="93">
        <f t="shared" si="20"/>
        <v>677.66999999999985</v>
      </c>
      <c r="H174" s="93">
        <f t="shared" si="21"/>
        <v>80679.850000000035</v>
      </c>
      <c r="I174" s="94">
        <f>IF(A174="","",SUM(F$27:F174))</f>
        <v>96278.769999999975</v>
      </c>
      <c r="J174" s="94">
        <f>IF(A174="","",SUM(G$27:G174))</f>
        <v>69320.14999999998</v>
      </c>
      <c r="K174" s="95"/>
      <c r="L174" s="99"/>
      <c r="M174" s="97"/>
      <c r="N174" s="98"/>
    </row>
    <row r="175" spans="1:14" x14ac:dyDescent="0.2">
      <c r="A175" s="89">
        <f t="shared" si="16"/>
        <v>149</v>
      </c>
      <c r="B175" s="90">
        <f t="shared" si="17"/>
        <v>47239</v>
      </c>
      <c r="C175" s="112">
        <f t="shared" si="22"/>
        <v>6.5000000000000002E-2</v>
      </c>
      <c r="D175" s="91">
        <f t="shared" si="18"/>
        <v>1118.3599999999999</v>
      </c>
      <c r="E175" s="92">
        <f t="shared" si="23"/>
        <v>0</v>
      </c>
      <c r="F175" s="93">
        <f t="shared" si="19"/>
        <v>437.02</v>
      </c>
      <c r="G175" s="93">
        <f t="shared" si="20"/>
        <v>681.33999999999992</v>
      </c>
      <c r="H175" s="93">
        <f t="shared" si="21"/>
        <v>79998.510000000038</v>
      </c>
      <c r="I175" s="94">
        <f>IF(A175="","",SUM(F$27:F175))</f>
        <v>96715.789999999979</v>
      </c>
      <c r="J175" s="94">
        <f>IF(A175="","",SUM(G$27:G175))</f>
        <v>70001.489999999976</v>
      </c>
      <c r="K175" s="95"/>
      <c r="L175" s="99"/>
      <c r="M175" s="97"/>
      <c r="N175" s="98"/>
    </row>
    <row r="176" spans="1:14" x14ac:dyDescent="0.2">
      <c r="A176" s="89">
        <f t="shared" si="16"/>
        <v>150</v>
      </c>
      <c r="B176" s="90">
        <f t="shared" si="17"/>
        <v>47270</v>
      </c>
      <c r="C176" s="112">
        <f t="shared" si="22"/>
        <v>6.5000000000000002E-2</v>
      </c>
      <c r="D176" s="91">
        <f t="shared" si="18"/>
        <v>1118.3599999999999</v>
      </c>
      <c r="E176" s="92">
        <f t="shared" si="23"/>
        <v>0</v>
      </c>
      <c r="F176" s="93">
        <f t="shared" si="19"/>
        <v>433.33</v>
      </c>
      <c r="G176" s="93">
        <f t="shared" si="20"/>
        <v>685.03</v>
      </c>
      <c r="H176" s="93">
        <f t="shared" si="21"/>
        <v>79313.48000000004</v>
      </c>
      <c r="I176" s="94">
        <f>IF(A176="","",SUM(F$27:F176))</f>
        <v>97149.119999999981</v>
      </c>
      <c r="J176" s="94">
        <f>IF(A176="","",SUM(G$27:G176))</f>
        <v>70686.519999999975</v>
      </c>
      <c r="K176" s="95"/>
      <c r="L176" s="99"/>
      <c r="M176" s="97"/>
      <c r="N176" s="98"/>
    </row>
    <row r="177" spans="1:14" x14ac:dyDescent="0.2">
      <c r="A177" s="89">
        <f t="shared" si="16"/>
        <v>151</v>
      </c>
      <c r="B177" s="90">
        <f t="shared" si="17"/>
        <v>47300</v>
      </c>
      <c r="C177" s="112">
        <f t="shared" si="22"/>
        <v>6.5000000000000002E-2</v>
      </c>
      <c r="D177" s="91">
        <f t="shared" si="18"/>
        <v>1118.3599999999999</v>
      </c>
      <c r="E177" s="92">
        <f t="shared" si="23"/>
        <v>0</v>
      </c>
      <c r="F177" s="93">
        <f t="shared" si="19"/>
        <v>429.61</v>
      </c>
      <c r="G177" s="93">
        <f t="shared" si="20"/>
        <v>688.74999999999989</v>
      </c>
      <c r="H177" s="93">
        <f t="shared" si="21"/>
        <v>78624.73000000004</v>
      </c>
      <c r="I177" s="94">
        <f>IF(A177="","",SUM(F$27:F177))</f>
        <v>97578.729999999981</v>
      </c>
      <c r="J177" s="94">
        <f>IF(A177="","",SUM(G$27:G177))</f>
        <v>71375.269999999975</v>
      </c>
      <c r="K177" s="95"/>
      <c r="L177" s="99"/>
      <c r="M177" s="97"/>
      <c r="N177" s="98"/>
    </row>
    <row r="178" spans="1:14" x14ac:dyDescent="0.2">
      <c r="A178" s="89">
        <f t="shared" si="16"/>
        <v>152</v>
      </c>
      <c r="B178" s="90">
        <f t="shared" si="17"/>
        <v>47331</v>
      </c>
      <c r="C178" s="112">
        <f t="shared" si="22"/>
        <v>6.5000000000000002E-2</v>
      </c>
      <c r="D178" s="91">
        <f t="shared" si="18"/>
        <v>1118.3599999999999</v>
      </c>
      <c r="E178" s="92">
        <f t="shared" si="23"/>
        <v>0</v>
      </c>
      <c r="F178" s="93">
        <f t="shared" si="19"/>
        <v>425.88</v>
      </c>
      <c r="G178" s="93">
        <f t="shared" si="20"/>
        <v>692.4799999999999</v>
      </c>
      <c r="H178" s="93">
        <f t="shared" si="21"/>
        <v>77932.250000000044</v>
      </c>
      <c r="I178" s="94">
        <f>IF(A178="","",SUM(F$27:F178))</f>
        <v>98004.609999999986</v>
      </c>
      <c r="J178" s="94">
        <f>IF(A178="","",SUM(G$27:G178))</f>
        <v>72067.749999999971</v>
      </c>
      <c r="K178" s="95"/>
      <c r="L178" s="99"/>
      <c r="M178" s="97"/>
      <c r="N178" s="98"/>
    </row>
    <row r="179" spans="1:14" x14ac:dyDescent="0.2">
      <c r="A179" s="89">
        <f t="shared" si="16"/>
        <v>153</v>
      </c>
      <c r="B179" s="90">
        <f t="shared" si="17"/>
        <v>47362</v>
      </c>
      <c r="C179" s="112">
        <f t="shared" si="22"/>
        <v>6.5000000000000002E-2</v>
      </c>
      <c r="D179" s="91">
        <f t="shared" si="18"/>
        <v>1118.3599999999999</v>
      </c>
      <c r="E179" s="92">
        <f t="shared" si="23"/>
        <v>0</v>
      </c>
      <c r="F179" s="93">
        <f t="shared" si="19"/>
        <v>422.13</v>
      </c>
      <c r="G179" s="93">
        <f t="shared" si="20"/>
        <v>696.2299999999999</v>
      </c>
      <c r="H179" s="93">
        <f t="shared" si="21"/>
        <v>77236.020000000048</v>
      </c>
      <c r="I179" s="94">
        <f>IF(A179="","",SUM(F$27:F179))</f>
        <v>98426.739999999991</v>
      </c>
      <c r="J179" s="94">
        <f>IF(A179="","",SUM(G$27:G179))</f>
        <v>72763.979999999967</v>
      </c>
      <c r="K179" s="95"/>
      <c r="L179" s="99"/>
      <c r="M179" s="97"/>
      <c r="N179" s="98"/>
    </row>
    <row r="180" spans="1:14" x14ac:dyDescent="0.2">
      <c r="A180" s="89">
        <f t="shared" si="16"/>
        <v>154</v>
      </c>
      <c r="B180" s="90">
        <f t="shared" si="17"/>
        <v>47392</v>
      </c>
      <c r="C180" s="112">
        <f t="shared" si="22"/>
        <v>6.5000000000000002E-2</v>
      </c>
      <c r="D180" s="91">
        <f t="shared" si="18"/>
        <v>1118.3599999999999</v>
      </c>
      <c r="E180" s="92">
        <f t="shared" si="23"/>
        <v>0</v>
      </c>
      <c r="F180" s="93">
        <f t="shared" si="19"/>
        <v>418.36</v>
      </c>
      <c r="G180" s="93">
        <f t="shared" si="20"/>
        <v>699.99999999999989</v>
      </c>
      <c r="H180" s="93">
        <f t="shared" si="21"/>
        <v>76536.020000000048</v>
      </c>
      <c r="I180" s="94">
        <f>IF(A180="","",SUM(F$27:F180))</f>
        <v>98845.099999999991</v>
      </c>
      <c r="J180" s="94">
        <f>IF(A180="","",SUM(G$27:G180))</f>
        <v>73463.979999999967</v>
      </c>
      <c r="K180" s="95"/>
      <c r="L180" s="99"/>
      <c r="M180" s="97"/>
      <c r="N180" s="98"/>
    </row>
    <row r="181" spans="1:14" x14ac:dyDescent="0.2">
      <c r="A181" s="89">
        <f t="shared" si="16"/>
        <v>155</v>
      </c>
      <c r="B181" s="90">
        <f t="shared" si="17"/>
        <v>47423</v>
      </c>
      <c r="C181" s="112">
        <f t="shared" si="22"/>
        <v>6.5000000000000002E-2</v>
      </c>
      <c r="D181" s="91">
        <f t="shared" si="18"/>
        <v>1118.3599999999999</v>
      </c>
      <c r="E181" s="92">
        <f t="shared" si="23"/>
        <v>0</v>
      </c>
      <c r="F181" s="93">
        <f t="shared" si="19"/>
        <v>414.57</v>
      </c>
      <c r="G181" s="93">
        <f t="shared" si="20"/>
        <v>703.79</v>
      </c>
      <c r="H181" s="93">
        <f t="shared" si="21"/>
        <v>75832.230000000054</v>
      </c>
      <c r="I181" s="94">
        <f>IF(A181="","",SUM(F$27:F181))</f>
        <v>99259.67</v>
      </c>
      <c r="J181" s="94">
        <f>IF(A181="","",SUM(G$27:G181))</f>
        <v>74167.76999999996</v>
      </c>
      <c r="K181" s="95"/>
      <c r="L181" s="99"/>
      <c r="M181" s="97"/>
      <c r="N181" s="98"/>
    </row>
    <row r="182" spans="1:14" x14ac:dyDescent="0.2">
      <c r="A182" s="89">
        <f t="shared" si="16"/>
        <v>156</v>
      </c>
      <c r="B182" s="90">
        <f t="shared" si="17"/>
        <v>47453</v>
      </c>
      <c r="C182" s="112">
        <f t="shared" si="22"/>
        <v>6.5000000000000002E-2</v>
      </c>
      <c r="D182" s="91">
        <f t="shared" si="18"/>
        <v>1118.3599999999999</v>
      </c>
      <c r="E182" s="92">
        <f t="shared" si="23"/>
        <v>0</v>
      </c>
      <c r="F182" s="93">
        <f t="shared" si="19"/>
        <v>410.76</v>
      </c>
      <c r="G182" s="93">
        <f t="shared" si="20"/>
        <v>707.59999999999991</v>
      </c>
      <c r="H182" s="93">
        <f t="shared" si="21"/>
        <v>75124.630000000048</v>
      </c>
      <c r="I182" s="94">
        <f>IF(A182="","",SUM(F$27:F182))</f>
        <v>99670.43</v>
      </c>
      <c r="J182" s="94">
        <f>IF(A182="","",SUM(G$27:G182))</f>
        <v>74875.369999999966</v>
      </c>
      <c r="K182" s="95"/>
      <c r="L182" s="99"/>
      <c r="M182" s="97"/>
      <c r="N182" s="98"/>
    </row>
    <row r="183" spans="1:14" x14ac:dyDescent="0.2">
      <c r="A183" s="89">
        <f t="shared" si="16"/>
        <v>157</v>
      </c>
      <c r="B183" s="90">
        <f t="shared" si="17"/>
        <v>47484</v>
      </c>
      <c r="C183" s="112">
        <f t="shared" si="22"/>
        <v>6.5000000000000002E-2</v>
      </c>
      <c r="D183" s="91">
        <f t="shared" si="18"/>
        <v>1118.3599999999999</v>
      </c>
      <c r="E183" s="92">
        <f t="shared" si="23"/>
        <v>0</v>
      </c>
      <c r="F183" s="93">
        <f t="shared" si="19"/>
        <v>406.93</v>
      </c>
      <c r="G183" s="93">
        <f t="shared" si="20"/>
        <v>711.42999999999984</v>
      </c>
      <c r="H183" s="93">
        <f t="shared" si="21"/>
        <v>74413.200000000055</v>
      </c>
      <c r="I183" s="94">
        <f>IF(A183="","",SUM(F$27:F183))</f>
        <v>100077.35999999999</v>
      </c>
      <c r="J183" s="94">
        <f>IF(A183="","",SUM(G$27:G183))</f>
        <v>75586.799999999959</v>
      </c>
      <c r="K183" s="95"/>
      <c r="L183" s="99"/>
      <c r="M183" s="97"/>
      <c r="N183" s="98"/>
    </row>
    <row r="184" spans="1:14" x14ac:dyDescent="0.2">
      <c r="A184" s="89">
        <f t="shared" si="16"/>
        <v>158</v>
      </c>
      <c r="B184" s="90">
        <f t="shared" si="17"/>
        <v>47515</v>
      </c>
      <c r="C184" s="112">
        <f t="shared" si="22"/>
        <v>6.5000000000000002E-2</v>
      </c>
      <c r="D184" s="91">
        <f t="shared" si="18"/>
        <v>1118.3599999999999</v>
      </c>
      <c r="E184" s="92">
        <f t="shared" si="23"/>
        <v>0</v>
      </c>
      <c r="F184" s="93">
        <f t="shared" si="19"/>
        <v>403.07</v>
      </c>
      <c r="G184" s="93">
        <f t="shared" si="20"/>
        <v>715.29</v>
      </c>
      <c r="H184" s="93">
        <f t="shared" si="21"/>
        <v>73697.910000000062</v>
      </c>
      <c r="I184" s="94">
        <f>IF(A184="","",SUM(F$27:F184))</f>
        <v>100480.43</v>
      </c>
      <c r="J184" s="94">
        <f>IF(A184="","",SUM(G$27:G184))</f>
        <v>76302.089999999953</v>
      </c>
      <c r="K184" s="95"/>
      <c r="L184" s="99"/>
      <c r="M184" s="97"/>
      <c r="N184" s="98"/>
    </row>
    <row r="185" spans="1:14" x14ac:dyDescent="0.2">
      <c r="A185" s="89">
        <f t="shared" si="16"/>
        <v>159</v>
      </c>
      <c r="B185" s="90">
        <f t="shared" si="17"/>
        <v>47543</v>
      </c>
      <c r="C185" s="112">
        <f t="shared" si="22"/>
        <v>6.5000000000000002E-2</v>
      </c>
      <c r="D185" s="91">
        <f t="shared" si="18"/>
        <v>1118.3599999999999</v>
      </c>
      <c r="E185" s="92">
        <f t="shared" si="23"/>
        <v>0</v>
      </c>
      <c r="F185" s="93">
        <f t="shared" si="19"/>
        <v>399.2</v>
      </c>
      <c r="G185" s="93">
        <f t="shared" si="20"/>
        <v>719.15999999999985</v>
      </c>
      <c r="H185" s="93">
        <f t="shared" si="21"/>
        <v>72978.750000000058</v>
      </c>
      <c r="I185" s="94">
        <f>IF(A185="","",SUM(F$27:F185))</f>
        <v>100879.62999999999</v>
      </c>
      <c r="J185" s="94">
        <f>IF(A185="","",SUM(G$27:G185))</f>
        <v>77021.249999999956</v>
      </c>
      <c r="K185" s="95"/>
      <c r="L185" s="99"/>
      <c r="M185" s="97"/>
      <c r="N185" s="98"/>
    </row>
    <row r="186" spans="1:14" x14ac:dyDescent="0.2">
      <c r="A186" s="89">
        <f t="shared" si="16"/>
        <v>160</v>
      </c>
      <c r="B186" s="90">
        <f t="shared" si="17"/>
        <v>47574</v>
      </c>
      <c r="C186" s="112">
        <f t="shared" si="22"/>
        <v>6.5000000000000002E-2</v>
      </c>
      <c r="D186" s="91">
        <f t="shared" si="18"/>
        <v>1118.3599999999999</v>
      </c>
      <c r="E186" s="92">
        <f t="shared" si="23"/>
        <v>0</v>
      </c>
      <c r="F186" s="93">
        <f t="shared" si="19"/>
        <v>395.3</v>
      </c>
      <c r="G186" s="93">
        <f t="shared" si="20"/>
        <v>723.06</v>
      </c>
      <c r="H186" s="93">
        <f t="shared" si="21"/>
        <v>72255.690000000061</v>
      </c>
      <c r="I186" s="94">
        <f>IF(A186="","",SUM(F$27:F186))</f>
        <v>101274.93</v>
      </c>
      <c r="J186" s="94">
        <f>IF(A186="","",SUM(G$27:G186))</f>
        <v>77744.309999999954</v>
      </c>
      <c r="K186" s="95"/>
      <c r="L186" s="99"/>
      <c r="M186" s="97"/>
      <c r="N186" s="98"/>
    </row>
    <row r="187" spans="1:14" x14ac:dyDescent="0.2">
      <c r="A187" s="89">
        <f t="shared" si="16"/>
        <v>161</v>
      </c>
      <c r="B187" s="90">
        <f t="shared" si="17"/>
        <v>47604</v>
      </c>
      <c r="C187" s="112">
        <f t="shared" si="22"/>
        <v>6.5000000000000002E-2</v>
      </c>
      <c r="D187" s="91">
        <f t="shared" si="18"/>
        <v>1118.3599999999999</v>
      </c>
      <c r="E187" s="92">
        <f t="shared" si="23"/>
        <v>0</v>
      </c>
      <c r="F187" s="93">
        <f t="shared" si="19"/>
        <v>391.38</v>
      </c>
      <c r="G187" s="93">
        <f t="shared" si="20"/>
        <v>726.9799999999999</v>
      </c>
      <c r="H187" s="93">
        <f t="shared" si="21"/>
        <v>71528.710000000065</v>
      </c>
      <c r="I187" s="94">
        <f>IF(A187="","",SUM(F$27:F187))</f>
        <v>101666.31</v>
      </c>
      <c r="J187" s="94">
        <f>IF(A187="","",SUM(G$27:G187))</f>
        <v>78471.28999999995</v>
      </c>
      <c r="K187" s="95"/>
      <c r="L187" s="99"/>
      <c r="M187" s="97"/>
      <c r="N187" s="98"/>
    </row>
    <row r="188" spans="1:14" x14ac:dyDescent="0.2">
      <c r="A188" s="89">
        <f t="shared" si="16"/>
        <v>162</v>
      </c>
      <c r="B188" s="90">
        <f t="shared" si="17"/>
        <v>47635</v>
      </c>
      <c r="C188" s="112">
        <f t="shared" si="22"/>
        <v>6.5000000000000002E-2</v>
      </c>
      <c r="D188" s="91">
        <f t="shared" si="18"/>
        <v>1118.3599999999999</v>
      </c>
      <c r="E188" s="92">
        <f t="shared" si="23"/>
        <v>0</v>
      </c>
      <c r="F188" s="93">
        <f t="shared" si="19"/>
        <v>387.45</v>
      </c>
      <c r="G188" s="93">
        <f t="shared" si="20"/>
        <v>730.90999999999985</v>
      </c>
      <c r="H188" s="93">
        <f t="shared" si="21"/>
        <v>70797.800000000061</v>
      </c>
      <c r="I188" s="94">
        <f>IF(A188="","",SUM(F$27:F188))</f>
        <v>102053.75999999999</v>
      </c>
      <c r="J188" s="94">
        <f>IF(A188="","",SUM(G$27:G188))</f>
        <v>79202.199999999953</v>
      </c>
      <c r="K188" s="95"/>
      <c r="L188" s="99"/>
      <c r="M188" s="97"/>
      <c r="N188" s="98"/>
    </row>
    <row r="189" spans="1:14" x14ac:dyDescent="0.2">
      <c r="A189" s="89">
        <f t="shared" si="16"/>
        <v>163</v>
      </c>
      <c r="B189" s="90">
        <f t="shared" si="17"/>
        <v>47665</v>
      </c>
      <c r="C189" s="112">
        <f t="shared" si="22"/>
        <v>6.5000000000000002E-2</v>
      </c>
      <c r="D189" s="91">
        <f t="shared" si="18"/>
        <v>1118.3599999999999</v>
      </c>
      <c r="E189" s="92">
        <f t="shared" si="23"/>
        <v>0</v>
      </c>
      <c r="F189" s="93">
        <f t="shared" si="19"/>
        <v>383.49</v>
      </c>
      <c r="G189" s="93">
        <f t="shared" si="20"/>
        <v>734.86999999999989</v>
      </c>
      <c r="H189" s="93">
        <f t="shared" si="21"/>
        <v>70062.930000000066</v>
      </c>
      <c r="I189" s="94">
        <f>IF(A189="","",SUM(F$27:F189))</f>
        <v>102437.25</v>
      </c>
      <c r="J189" s="94">
        <f>IF(A189="","",SUM(G$27:G189))</f>
        <v>79937.069999999949</v>
      </c>
      <c r="K189" s="95"/>
      <c r="L189" s="99"/>
      <c r="M189" s="97"/>
      <c r="N189" s="98"/>
    </row>
    <row r="190" spans="1:14" x14ac:dyDescent="0.2">
      <c r="A190" s="89">
        <f t="shared" si="16"/>
        <v>164</v>
      </c>
      <c r="B190" s="90">
        <f t="shared" si="17"/>
        <v>47696</v>
      </c>
      <c r="C190" s="112">
        <f t="shared" si="22"/>
        <v>6.5000000000000002E-2</v>
      </c>
      <c r="D190" s="91">
        <f t="shared" si="18"/>
        <v>1118.3599999999999</v>
      </c>
      <c r="E190" s="92">
        <f t="shared" si="23"/>
        <v>0</v>
      </c>
      <c r="F190" s="93">
        <f t="shared" si="19"/>
        <v>379.51</v>
      </c>
      <c r="G190" s="93">
        <f t="shared" si="20"/>
        <v>738.84999999999991</v>
      </c>
      <c r="H190" s="93">
        <f t="shared" si="21"/>
        <v>69324.08000000006</v>
      </c>
      <c r="I190" s="94">
        <f>IF(A190="","",SUM(F$27:F190))</f>
        <v>102816.76</v>
      </c>
      <c r="J190" s="94">
        <f>IF(A190="","",SUM(G$27:G190))</f>
        <v>80675.919999999955</v>
      </c>
      <c r="K190" s="95"/>
      <c r="L190" s="99"/>
      <c r="M190" s="97"/>
      <c r="N190" s="98"/>
    </row>
    <row r="191" spans="1:14" x14ac:dyDescent="0.2">
      <c r="A191" s="89">
        <f t="shared" si="16"/>
        <v>165</v>
      </c>
      <c r="B191" s="90">
        <f t="shared" si="17"/>
        <v>47727</v>
      </c>
      <c r="C191" s="112">
        <f t="shared" si="22"/>
        <v>6.5000000000000002E-2</v>
      </c>
      <c r="D191" s="91">
        <f t="shared" si="18"/>
        <v>1118.3599999999999</v>
      </c>
      <c r="E191" s="92">
        <f t="shared" si="23"/>
        <v>0</v>
      </c>
      <c r="F191" s="93">
        <f t="shared" si="19"/>
        <v>375.51</v>
      </c>
      <c r="G191" s="93">
        <f t="shared" si="20"/>
        <v>742.84999999999991</v>
      </c>
      <c r="H191" s="93">
        <f t="shared" si="21"/>
        <v>68581.230000000054</v>
      </c>
      <c r="I191" s="94">
        <f>IF(A191="","",SUM(F$27:F191))</f>
        <v>103192.26999999999</v>
      </c>
      <c r="J191" s="94">
        <f>IF(A191="","",SUM(G$27:G191))</f>
        <v>81418.76999999996</v>
      </c>
      <c r="K191" s="95"/>
      <c r="L191" s="99"/>
      <c r="M191" s="97"/>
      <c r="N191" s="98"/>
    </row>
    <row r="192" spans="1:14" x14ac:dyDescent="0.2">
      <c r="A192" s="89">
        <f t="shared" si="16"/>
        <v>166</v>
      </c>
      <c r="B192" s="90">
        <f t="shared" si="17"/>
        <v>47757</v>
      </c>
      <c r="C192" s="112">
        <f t="shared" si="22"/>
        <v>6.5000000000000002E-2</v>
      </c>
      <c r="D192" s="91">
        <f t="shared" si="18"/>
        <v>1118.3599999999999</v>
      </c>
      <c r="E192" s="92">
        <f t="shared" si="23"/>
        <v>0</v>
      </c>
      <c r="F192" s="93">
        <f t="shared" si="19"/>
        <v>371.48</v>
      </c>
      <c r="G192" s="93">
        <f t="shared" si="20"/>
        <v>746.87999999999988</v>
      </c>
      <c r="H192" s="93">
        <f t="shared" si="21"/>
        <v>67834.350000000049</v>
      </c>
      <c r="I192" s="94">
        <f>IF(A192="","",SUM(F$27:F192))</f>
        <v>103563.74999999999</v>
      </c>
      <c r="J192" s="94">
        <f>IF(A192="","",SUM(G$27:G192))</f>
        <v>82165.649999999965</v>
      </c>
      <c r="K192" s="95"/>
      <c r="L192" s="99"/>
      <c r="M192" s="97"/>
      <c r="N192" s="98"/>
    </row>
    <row r="193" spans="1:14" x14ac:dyDescent="0.2">
      <c r="A193" s="89">
        <f t="shared" si="16"/>
        <v>167</v>
      </c>
      <c r="B193" s="90">
        <f t="shared" si="17"/>
        <v>47788</v>
      </c>
      <c r="C193" s="112">
        <f t="shared" si="22"/>
        <v>6.5000000000000002E-2</v>
      </c>
      <c r="D193" s="91">
        <f t="shared" si="18"/>
        <v>1118.3599999999999</v>
      </c>
      <c r="E193" s="92">
        <f t="shared" si="23"/>
        <v>0</v>
      </c>
      <c r="F193" s="93">
        <f t="shared" si="19"/>
        <v>367.44</v>
      </c>
      <c r="G193" s="93">
        <f t="shared" si="20"/>
        <v>750.91999999999985</v>
      </c>
      <c r="H193" s="93">
        <f t="shared" si="21"/>
        <v>67083.430000000051</v>
      </c>
      <c r="I193" s="94">
        <f>IF(A193="","",SUM(F$27:F193))</f>
        <v>103931.18999999999</v>
      </c>
      <c r="J193" s="94">
        <f>IF(A193="","",SUM(G$27:G193))</f>
        <v>82916.569999999963</v>
      </c>
      <c r="K193" s="95"/>
      <c r="L193" s="99"/>
      <c r="M193" s="97"/>
      <c r="N193" s="98"/>
    </row>
    <row r="194" spans="1:14" x14ac:dyDescent="0.2">
      <c r="A194" s="89">
        <f t="shared" si="16"/>
        <v>168</v>
      </c>
      <c r="B194" s="90">
        <f t="shared" si="17"/>
        <v>47818</v>
      </c>
      <c r="C194" s="112">
        <f t="shared" si="22"/>
        <v>6.5000000000000002E-2</v>
      </c>
      <c r="D194" s="91">
        <f t="shared" si="18"/>
        <v>1118.3599999999999</v>
      </c>
      <c r="E194" s="92">
        <f t="shared" si="23"/>
        <v>0</v>
      </c>
      <c r="F194" s="93">
        <f t="shared" si="19"/>
        <v>363.37</v>
      </c>
      <c r="G194" s="93">
        <f t="shared" si="20"/>
        <v>754.9899999999999</v>
      </c>
      <c r="H194" s="93">
        <f t="shared" si="21"/>
        <v>66328.440000000046</v>
      </c>
      <c r="I194" s="94">
        <f>IF(A194="","",SUM(F$27:F194))</f>
        <v>104294.55999999998</v>
      </c>
      <c r="J194" s="94">
        <f>IF(A194="","",SUM(G$27:G194))</f>
        <v>83671.559999999969</v>
      </c>
      <c r="K194" s="95"/>
      <c r="L194" s="99"/>
      <c r="M194" s="97"/>
      <c r="N194" s="98"/>
    </row>
    <row r="195" spans="1:14" x14ac:dyDescent="0.2">
      <c r="A195" s="89">
        <f t="shared" si="16"/>
        <v>169</v>
      </c>
      <c r="B195" s="90">
        <f t="shared" si="17"/>
        <v>47849</v>
      </c>
      <c r="C195" s="112">
        <f t="shared" si="22"/>
        <v>6.5000000000000002E-2</v>
      </c>
      <c r="D195" s="91">
        <f t="shared" si="18"/>
        <v>1118.3599999999999</v>
      </c>
      <c r="E195" s="92">
        <f t="shared" si="23"/>
        <v>0</v>
      </c>
      <c r="F195" s="93">
        <f t="shared" si="19"/>
        <v>359.28</v>
      </c>
      <c r="G195" s="93">
        <f t="shared" si="20"/>
        <v>759.07999999999993</v>
      </c>
      <c r="H195" s="93">
        <f t="shared" si="21"/>
        <v>65569.360000000044</v>
      </c>
      <c r="I195" s="94">
        <f>IF(A195="","",SUM(F$27:F195))</f>
        <v>104653.83999999998</v>
      </c>
      <c r="J195" s="94">
        <f>IF(A195="","",SUM(G$27:G195))</f>
        <v>84430.63999999997</v>
      </c>
      <c r="K195" s="95"/>
      <c r="L195" s="99"/>
      <c r="M195" s="97"/>
      <c r="N195" s="98"/>
    </row>
    <row r="196" spans="1:14" x14ac:dyDescent="0.2">
      <c r="A196" s="89">
        <f t="shared" si="16"/>
        <v>170</v>
      </c>
      <c r="B196" s="90">
        <f t="shared" si="17"/>
        <v>47880</v>
      </c>
      <c r="C196" s="112">
        <f t="shared" si="22"/>
        <v>6.5000000000000002E-2</v>
      </c>
      <c r="D196" s="91">
        <f t="shared" si="18"/>
        <v>1118.3599999999999</v>
      </c>
      <c r="E196" s="92">
        <f t="shared" si="23"/>
        <v>0</v>
      </c>
      <c r="F196" s="93">
        <f t="shared" si="19"/>
        <v>355.17</v>
      </c>
      <c r="G196" s="93">
        <f t="shared" si="20"/>
        <v>763.18999999999983</v>
      </c>
      <c r="H196" s="93">
        <f t="shared" si="21"/>
        <v>64806.170000000042</v>
      </c>
      <c r="I196" s="94">
        <f>IF(A196="","",SUM(F$27:F196))</f>
        <v>105009.00999999998</v>
      </c>
      <c r="J196" s="94">
        <f>IF(A196="","",SUM(G$27:G196))</f>
        <v>85193.829999999973</v>
      </c>
      <c r="K196" s="95"/>
      <c r="L196" s="99"/>
      <c r="M196" s="97"/>
      <c r="N196" s="98"/>
    </row>
    <row r="197" spans="1:14" x14ac:dyDescent="0.2">
      <c r="A197" s="89">
        <f t="shared" si="16"/>
        <v>171</v>
      </c>
      <c r="B197" s="90">
        <f t="shared" si="17"/>
        <v>47908</v>
      </c>
      <c r="C197" s="112">
        <f t="shared" si="22"/>
        <v>6.5000000000000002E-2</v>
      </c>
      <c r="D197" s="91">
        <f t="shared" si="18"/>
        <v>1118.3599999999999</v>
      </c>
      <c r="E197" s="92">
        <f t="shared" si="23"/>
        <v>0</v>
      </c>
      <c r="F197" s="93">
        <f t="shared" si="19"/>
        <v>351.03</v>
      </c>
      <c r="G197" s="93">
        <f t="shared" si="20"/>
        <v>767.32999999999993</v>
      </c>
      <c r="H197" s="93">
        <f t="shared" si="21"/>
        <v>64038.84000000004</v>
      </c>
      <c r="I197" s="94">
        <f>IF(A197="","",SUM(F$27:F197))</f>
        <v>105360.03999999998</v>
      </c>
      <c r="J197" s="94">
        <f>IF(A197="","",SUM(G$27:G197))</f>
        <v>85961.159999999974</v>
      </c>
      <c r="K197" s="95"/>
      <c r="L197" s="99"/>
      <c r="M197" s="97"/>
      <c r="N197" s="98"/>
    </row>
    <row r="198" spans="1:14" x14ac:dyDescent="0.2">
      <c r="A198" s="89">
        <f t="shared" si="16"/>
        <v>172</v>
      </c>
      <c r="B198" s="90">
        <f t="shared" si="17"/>
        <v>47939</v>
      </c>
      <c r="C198" s="112">
        <f t="shared" si="22"/>
        <v>6.5000000000000002E-2</v>
      </c>
      <c r="D198" s="91">
        <f t="shared" si="18"/>
        <v>1118.3599999999999</v>
      </c>
      <c r="E198" s="92">
        <f t="shared" si="23"/>
        <v>0</v>
      </c>
      <c r="F198" s="93">
        <f t="shared" si="19"/>
        <v>346.88</v>
      </c>
      <c r="G198" s="93">
        <f t="shared" si="20"/>
        <v>771.4799999999999</v>
      </c>
      <c r="H198" s="93">
        <f t="shared" si="21"/>
        <v>63267.360000000037</v>
      </c>
      <c r="I198" s="94">
        <f>IF(A198="","",SUM(F$27:F198))</f>
        <v>105706.91999999998</v>
      </c>
      <c r="J198" s="94">
        <f>IF(A198="","",SUM(G$27:G198))</f>
        <v>86732.63999999997</v>
      </c>
      <c r="K198" s="95"/>
      <c r="L198" s="99"/>
      <c r="M198" s="97"/>
      <c r="N198" s="98"/>
    </row>
    <row r="199" spans="1:14" x14ac:dyDescent="0.2">
      <c r="A199" s="89">
        <f t="shared" si="16"/>
        <v>173</v>
      </c>
      <c r="B199" s="90">
        <f t="shared" si="17"/>
        <v>47969</v>
      </c>
      <c r="C199" s="112">
        <f t="shared" si="22"/>
        <v>6.5000000000000002E-2</v>
      </c>
      <c r="D199" s="91">
        <f t="shared" si="18"/>
        <v>1118.3599999999999</v>
      </c>
      <c r="E199" s="92">
        <f t="shared" si="23"/>
        <v>0</v>
      </c>
      <c r="F199" s="93">
        <f t="shared" si="19"/>
        <v>342.7</v>
      </c>
      <c r="G199" s="93">
        <f t="shared" si="20"/>
        <v>775.65999999999985</v>
      </c>
      <c r="H199" s="93">
        <f t="shared" si="21"/>
        <v>62491.700000000041</v>
      </c>
      <c r="I199" s="94">
        <f>IF(A199="","",SUM(F$27:F199))</f>
        <v>106049.61999999998</v>
      </c>
      <c r="J199" s="94">
        <f>IF(A199="","",SUM(G$27:G199))</f>
        <v>87508.299999999974</v>
      </c>
      <c r="K199" s="95"/>
      <c r="L199" s="99"/>
      <c r="M199" s="97"/>
      <c r="N199" s="98"/>
    </row>
    <row r="200" spans="1:14" x14ac:dyDescent="0.2">
      <c r="A200" s="89">
        <f t="shared" si="16"/>
        <v>174</v>
      </c>
      <c r="B200" s="90">
        <f t="shared" si="17"/>
        <v>48000</v>
      </c>
      <c r="C200" s="112">
        <f t="shared" si="22"/>
        <v>6.5000000000000002E-2</v>
      </c>
      <c r="D200" s="91">
        <f t="shared" si="18"/>
        <v>1118.3599999999999</v>
      </c>
      <c r="E200" s="92">
        <f t="shared" si="23"/>
        <v>0</v>
      </c>
      <c r="F200" s="93">
        <f t="shared" si="19"/>
        <v>338.5</v>
      </c>
      <c r="G200" s="93">
        <f t="shared" si="20"/>
        <v>779.8599999999999</v>
      </c>
      <c r="H200" s="93">
        <f t="shared" si="21"/>
        <v>61711.84000000004</v>
      </c>
      <c r="I200" s="94">
        <f>IF(A200="","",SUM(F$27:F200))</f>
        <v>106388.11999999998</v>
      </c>
      <c r="J200" s="94">
        <f>IF(A200="","",SUM(G$27:G200))</f>
        <v>88288.159999999974</v>
      </c>
      <c r="K200" s="95"/>
      <c r="L200" s="99"/>
      <c r="M200" s="97"/>
      <c r="N200" s="98"/>
    </row>
    <row r="201" spans="1:14" x14ac:dyDescent="0.2">
      <c r="A201" s="89">
        <f t="shared" si="16"/>
        <v>175</v>
      </c>
      <c r="B201" s="90">
        <f t="shared" si="17"/>
        <v>48030</v>
      </c>
      <c r="C201" s="112">
        <f t="shared" si="22"/>
        <v>6.5000000000000002E-2</v>
      </c>
      <c r="D201" s="91">
        <f t="shared" si="18"/>
        <v>1118.3599999999999</v>
      </c>
      <c r="E201" s="92">
        <f t="shared" si="23"/>
        <v>0</v>
      </c>
      <c r="F201" s="93">
        <f t="shared" si="19"/>
        <v>334.27</v>
      </c>
      <c r="G201" s="93">
        <f t="shared" si="20"/>
        <v>784.08999999999992</v>
      </c>
      <c r="H201" s="93">
        <f t="shared" si="21"/>
        <v>60927.750000000044</v>
      </c>
      <c r="I201" s="94">
        <f>IF(A201="","",SUM(F$27:F201))</f>
        <v>106722.38999999998</v>
      </c>
      <c r="J201" s="94">
        <f>IF(A201="","",SUM(G$27:G201))</f>
        <v>89072.249999999971</v>
      </c>
      <c r="K201" s="95"/>
      <c r="L201" s="99"/>
      <c r="M201" s="97"/>
      <c r="N201" s="98"/>
    </row>
    <row r="202" spans="1:14" x14ac:dyDescent="0.2">
      <c r="A202" s="89">
        <f t="shared" si="16"/>
        <v>176</v>
      </c>
      <c r="B202" s="90">
        <f t="shared" si="17"/>
        <v>48061</v>
      </c>
      <c r="C202" s="112">
        <f t="shared" si="22"/>
        <v>6.5000000000000002E-2</v>
      </c>
      <c r="D202" s="91">
        <f t="shared" si="18"/>
        <v>1118.3599999999999</v>
      </c>
      <c r="E202" s="92">
        <f t="shared" si="23"/>
        <v>0</v>
      </c>
      <c r="F202" s="93">
        <f t="shared" si="19"/>
        <v>330.03</v>
      </c>
      <c r="G202" s="93">
        <f t="shared" si="20"/>
        <v>788.32999999999993</v>
      </c>
      <c r="H202" s="93">
        <f t="shared" si="21"/>
        <v>60139.420000000042</v>
      </c>
      <c r="I202" s="94">
        <f>IF(A202="","",SUM(F$27:F202))</f>
        <v>107052.41999999998</v>
      </c>
      <c r="J202" s="94">
        <f>IF(A202="","",SUM(G$27:G202))</f>
        <v>89860.579999999973</v>
      </c>
      <c r="K202" s="95"/>
      <c r="L202" s="99"/>
      <c r="M202" s="97"/>
      <c r="N202" s="98"/>
    </row>
    <row r="203" spans="1:14" x14ac:dyDescent="0.2">
      <c r="A203" s="89">
        <f t="shared" si="16"/>
        <v>177</v>
      </c>
      <c r="B203" s="90">
        <f t="shared" si="17"/>
        <v>48092</v>
      </c>
      <c r="C203" s="112">
        <f t="shared" si="22"/>
        <v>6.5000000000000002E-2</v>
      </c>
      <c r="D203" s="91">
        <f t="shared" si="18"/>
        <v>1118.3599999999999</v>
      </c>
      <c r="E203" s="92">
        <f t="shared" si="23"/>
        <v>0</v>
      </c>
      <c r="F203" s="93">
        <f t="shared" si="19"/>
        <v>325.76</v>
      </c>
      <c r="G203" s="93">
        <f t="shared" si="20"/>
        <v>792.59999999999991</v>
      </c>
      <c r="H203" s="93">
        <f t="shared" si="21"/>
        <v>59346.820000000043</v>
      </c>
      <c r="I203" s="94">
        <f>IF(A203="","",SUM(F$27:F203))</f>
        <v>107378.17999999998</v>
      </c>
      <c r="J203" s="94">
        <f>IF(A203="","",SUM(G$27:G203))</f>
        <v>90653.179999999978</v>
      </c>
      <c r="K203" s="95"/>
      <c r="L203" s="99"/>
      <c r="M203" s="97"/>
      <c r="N203" s="98"/>
    </row>
    <row r="204" spans="1:14" x14ac:dyDescent="0.2">
      <c r="A204" s="89">
        <f t="shared" si="16"/>
        <v>178</v>
      </c>
      <c r="B204" s="90">
        <f t="shared" si="17"/>
        <v>48122</v>
      </c>
      <c r="C204" s="112">
        <f t="shared" si="22"/>
        <v>6.5000000000000002E-2</v>
      </c>
      <c r="D204" s="91">
        <f t="shared" si="18"/>
        <v>1118.3599999999999</v>
      </c>
      <c r="E204" s="92">
        <f t="shared" si="23"/>
        <v>0</v>
      </c>
      <c r="F204" s="93">
        <f t="shared" si="19"/>
        <v>321.45999999999998</v>
      </c>
      <c r="G204" s="93">
        <f t="shared" si="20"/>
        <v>796.89999999999986</v>
      </c>
      <c r="H204" s="93">
        <f t="shared" si="21"/>
        <v>58549.920000000042</v>
      </c>
      <c r="I204" s="94">
        <f>IF(A204="","",SUM(F$27:F204))</f>
        <v>107699.63999999998</v>
      </c>
      <c r="J204" s="94">
        <f>IF(A204="","",SUM(G$27:G204))</f>
        <v>91450.079999999973</v>
      </c>
      <c r="K204" s="95"/>
      <c r="L204" s="99"/>
      <c r="M204" s="97"/>
      <c r="N204" s="98"/>
    </row>
    <row r="205" spans="1:14" x14ac:dyDescent="0.2">
      <c r="A205" s="89">
        <f t="shared" si="16"/>
        <v>179</v>
      </c>
      <c r="B205" s="90">
        <f t="shared" si="17"/>
        <v>48153</v>
      </c>
      <c r="C205" s="112">
        <f t="shared" si="22"/>
        <v>6.5000000000000002E-2</v>
      </c>
      <c r="D205" s="91">
        <f t="shared" si="18"/>
        <v>1118.3599999999999</v>
      </c>
      <c r="E205" s="92">
        <f t="shared" si="23"/>
        <v>0</v>
      </c>
      <c r="F205" s="93">
        <f t="shared" si="19"/>
        <v>317.14999999999998</v>
      </c>
      <c r="G205" s="93">
        <f t="shared" si="20"/>
        <v>801.20999999999992</v>
      </c>
      <c r="H205" s="93">
        <f t="shared" si="21"/>
        <v>57748.710000000043</v>
      </c>
      <c r="I205" s="94">
        <f>IF(A205="","",SUM(F$27:F205))</f>
        <v>108016.78999999998</v>
      </c>
      <c r="J205" s="94">
        <f>IF(A205="","",SUM(G$27:G205))</f>
        <v>92251.289999999979</v>
      </c>
      <c r="K205" s="95"/>
      <c r="L205" s="99"/>
      <c r="M205" s="97"/>
      <c r="N205" s="98"/>
    </row>
    <row r="206" spans="1:14" x14ac:dyDescent="0.2">
      <c r="A206" s="89">
        <f t="shared" si="16"/>
        <v>180</v>
      </c>
      <c r="B206" s="90">
        <f t="shared" si="17"/>
        <v>48183</v>
      </c>
      <c r="C206" s="112">
        <f t="shared" si="22"/>
        <v>6.5000000000000002E-2</v>
      </c>
      <c r="D206" s="91">
        <f t="shared" si="18"/>
        <v>1118.3599999999999</v>
      </c>
      <c r="E206" s="92">
        <f t="shared" si="23"/>
        <v>0</v>
      </c>
      <c r="F206" s="93">
        <f t="shared" si="19"/>
        <v>312.81</v>
      </c>
      <c r="G206" s="93">
        <f t="shared" si="20"/>
        <v>805.55</v>
      </c>
      <c r="H206" s="93">
        <f t="shared" si="21"/>
        <v>56943.16000000004</v>
      </c>
      <c r="I206" s="94">
        <f>IF(A206="","",SUM(F$27:F206))</f>
        <v>108329.59999999998</v>
      </c>
      <c r="J206" s="94">
        <f>IF(A206="","",SUM(G$27:G206))</f>
        <v>93056.839999999982</v>
      </c>
      <c r="K206" s="95"/>
      <c r="L206" s="99"/>
      <c r="M206" s="97"/>
      <c r="N206" s="98"/>
    </row>
    <row r="207" spans="1:14" x14ac:dyDescent="0.2">
      <c r="A207" s="89">
        <f t="shared" si="16"/>
        <v>181</v>
      </c>
      <c r="B207" s="90">
        <f t="shared" si="17"/>
        <v>48214</v>
      </c>
      <c r="C207" s="112">
        <f t="shared" si="22"/>
        <v>6.5000000000000002E-2</v>
      </c>
      <c r="D207" s="91">
        <f t="shared" si="18"/>
        <v>1118.3599999999999</v>
      </c>
      <c r="E207" s="92">
        <f t="shared" si="23"/>
        <v>0</v>
      </c>
      <c r="F207" s="93">
        <f t="shared" si="19"/>
        <v>308.44</v>
      </c>
      <c r="G207" s="93">
        <f t="shared" si="20"/>
        <v>809.91999999999985</v>
      </c>
      <c r="H207" s="93">
        <f t="shared" si="21"/>
        <v>56133.240000000042</v>
      </c>
      <c r="I207" s="94">
        <f>IF(A207="","",SUM(F$27:F207))</f>
        <v>108638.03999999998</v>
      </c>
      <c r="J207" s="94">
        <f>IF(A207="","",SUM(G$27:G207))</f>
        <v>93866.75999999998</v>
      </c>
      <c r="K207" s="95"/>
      <c r="L207" s="99"/>
      <c r="M207" s="97"/>
      <c r="N207" s="98"/>
    </row>
    <row r="208" spans="1:14" x14ac:dyDescent="0.2">
      <c r="A208" s="89">
        <f t="shared" si="16"/>
        <v>182</v>
      </c>
      <c r="B208" s="90">
        <f t="shared" si="17"/>
        <v>48245</v>
      </c>
      <c r="C208" s="112">
        <f t="shared" si="22"/>
        <v>6.5000000000000002E-2</v>
      </c>
      <c r="D208" s="91">
        <f t="shared" si="18"/>
        <v>1118.3599999999999</v>
      </c>
      <c r="E208" s="92">
        <f t="shared" si="23"/>
        <v>0</v>
      </c>
      <c r="F208" s="93">
        <f t="shared" si="19"/>
        <v>304.06</v>
      </c>
      <c r="G208" s="93">
        <f t="shared" si="20"/>
        <v>814.3</v>
      </c>
      <c r="H208" s="93">
        <f t="shared" si="21"/>
        <v>55318.940000000039</v>
      </c>
      <c r="I208" s="94">
        <f>IF(A208="","",SUM(F$27:F208))</f>
        <v>108942.09999999998</v>
      </c>
      <c r="J208" s="94">
        <f>IF(A208="","",SUM(G$27:G208))</f>
        <v>94681.059999999983</v>
      </c>
      <c r="K208" s="95"/>
      <c r="L208" s="99"/>
      <c r="M208" s="97"/>
      <c r="N208" s="98"/>
    </row>
    <row r="209" spans="1:14" x14ac:dyDescent="0.2">
      <c r="A209" s="89">
        <f t="shared" si="16"/>
        <v>183</v>
      </c>
      <c r="B209" s="90">
        <f t="shared" si="17"/>
        <v>48274</v>
      </c>
      <c r="C209" s="112">
        <f t="shared" si="22"/>
        <v>6.5000000000000002E-2</v>
      </c>
      <c r="D209" s="91">
        <f t="shared" si="18"/>
        <v>1118.3599999999999</v>
      </c>
      <c r="E209" s="92">
        <f t="shared" si="23"/>
        <v>0</v>
      </c>
      <c r="F209" s="93">
        <f t="shared" si="19"/>
        <v>299.64</v>
      </c>
      <c r="G209" s="93">
        <f t="shared" si="20"/>
        <v>818.71999999999991</v>
      </c>
      <c r="H209" s="93">
        <f t="shared" si="21"/>
        <v>54500.220000000038</v>
      </c>
      <c r="I209" s="94">
        <f>IF(A209="","",SUM(F$27:F209))</f>
        <v>109241.73999999998</v>
      </c>
      <c r="J209" s="94">
        <f>IF(A209="","",SUM(G$27:G209))</f>
        <v>95499.779999999984</v>
      </c>
      <c r="K209" s="95"/>
      <c r="L209" s="99"/>
      <c r="M209" s="97"/>
      <c r="N209" s="98"/>
    </row>
    <row r="210" spans="1:14" x14ac:dyDescent="0.2">
      <c r="A210" s="89">
        <f t="shared" si="16"/>
        <v>184</v>
      </c>
      <c r="B210" s="90">
        <f t="shared" si="17"/>
        <v>48305</v>
      </c>
      <c r="C210" s="112">
        <f t="shared" si="22"/>
        <v>6.5000000000000002E-2</v>
      </c>
      <c r="D210" s="91">
        <f t="shared" si="18"/>
        <v>1118.3599999999999</v>
      </c>
      <c r="E210" s="92">
        <f t="shared" si="23"/>
        <v>0</v>
      </c>
      <c r="F210" s="93">
        <f t="shared" si="19"/>
        <v>295.20999999999998</v>
      </c>
      <c r="G210" s="93">
        <f t="shared" si="20"/>
        <v>823.14999999999986</v>
      </c>
      <c r="H210" s="93">
        <f t="shared" si="21"/>
        <v>53677.070000000036</v>
      </c>
      <c r="I210" s="94">
        <f>IF(A210="","",SUM(F$27:F210))</f>
        <v>109536.94999999998</v>
      </c>
      <c r="J210" s="94">
        <f>IF(A210="","",SUM(G$27:G210))</f>
        <v>96322.929999999978</v>
      </c>
      <c r="K210" s="95"/>
      <c r="L210" s="99"/>
      <c r="M210" s="97"/>
      <c r="N210" s="98"/>
    </row>
    <row r="211" spans="1:14" x14ac:dyDescent="0.2">
      <c r="A211" s="89">
        <f t="shared" si="16"/>
        <v>185</v>
      </c>
      <c r="B211" s="90">
        <f t="shared" si="17"/>
        <v>48335</v>
      </c>
      <c r="C211" s="112">
        <f t="shared" si="22"/>
        <v>6.5000000000000002E-2</v>
      </c>
      <c r="D211" s="91">
        <f t="shared" si="18"/>
        <v>1118.3599999999999</v>
      </c>
      <c r="E211" s="92">
        <f t="shared" si="23"/>
        <v>0</v>
      </c>
      <c r="F211" s="93">
        <f t="shared" si="19"/>
        <v>290.75</v>
      </c>
      <c r="G211" s="93">
        <f t="shared" si="20"/>
        <v>827.6099999999999</v>
      </c>
      <c r="H211" s="93">
        <f t="shared" si="21"/>
        <v>52849.460000000036</v>
      </c>
      <c r="I211" s="94">
        <f>IF(A211="","",SUM(F$27:F211))</f>
        <v>109827.69999999998</v>
      </c>
      <c r="J211" s="94">
        <f>IF(A211="","",SUM(G$27:G211))</f>
        <v>97150.539999999979</v>
      </c>
      <c r="K211" s="95"/>
      <c r="L211" s="99"/>
      <c r="M211" s="97"/>
      <c r="N211" s="98"/>
    </row>
    <row r="212" spans="1:14" x14ac:dyDescent="0.2">
      <c r="A212" s="89">
        <f t="shared" si="16"/>
        <v>186</v>
      </c>
      <c r="B212" s="90">
        <f t="shared" si="17"/>
        <v>48366</v>
      </c>
      <c r="C212" s="112">
        <f t="shared" si="22"/>
        <v>6.5000000000000002E-2</v>
      </c>
      <c r="D212" s="91">
        <f t="shared" si="18"/>
        <v>1118.3599999999999</v>
      </c>
      <c r="E212" s="92">
        <f t="shared" si="23"/>
        <v>0</v>
      </c>
      <c r="F212" s="93">
        <f t="shared" si="19"/>
        <v>286.27</v>
      </c>
      <c r="G212" s="93">
        <f t="shared" si="20"/>
        <v>832.08999999999992</v>
      </c>
      <c r="H212" s="93">
        <f t="shared" si="21"/>
        <v>52017.370000000039</v>
      </c>
      <c r="I212" s="94">
        <f>IF(A212="","",SUM(F$27:F212))</f>
        <v>110113.96999999999</v>
      </c>
      <c r="J212" s="94">
        <f>IF(A212="","",SUM(G$27:G212))</f>
        <v>97982.629999999976</v>
      </c>
      <c r="K212" s="95"/>
      <c r="L212" s="99"/>
      <c r="M212" s="97"/>
      <c r="N212" s="98"/>
    </row>
    <row r="213" spans="1:14" x14ac:dyDescent="0.2">
      <c r="A213" s="89">
        <f t="shared" si="16"/>
        <v>187</v>
      </c>
      <c r="B213" s="90">
        <f t="shared" si="17"/>
        <v>48396</v>
      </c>
      <c r="C213" s="112">
        <f t="shared" si="22"/>
        <v>6.5000000000000002E-2</v>
      </c>
      <c r="D213" s="91">
        <f t="shared" si="18"/>
        <v>1118.3599999999999</v>
      </c>
      <c r="E213" s="92">
        <f t="shared" si="23"/>
        <v>0</v>
      </c>
      <c r="F213" s="93">
        <f t="shared" si="19"/>
        <v>281.76</v>
      </c>
      <c r="G213" s="93">
        <f t="shared" si="20"/>
        <v>836.59999999999991</v>
      </c>
      <c r="H213" s="93">
        <f t="shared" si="21"/>
        <v>51180.77000000004</v>
      </c>
      <c r="I213" s="94">
        <f>IF(A213="","",SUM(F$27:F213))</f>
        <v>110395.72999999998</v>
      </c>
      <c r="J213" s="94">
        <f>IF(A213="","",SUM(G$27:G213))</f>
        <v>98819.229999999981</v>
      </c>
      <c r="K213" s="95"/>
      <c r="L213" s="99"/>
      <c r="M213" s="97"/>
      <c r="N213" s="98"/>
    </row>
    <row r="214" spans="1:14" x14ac:dyDescent="0.2">
      <c r="A214" s="89">
        <f t="shared" si="16"/>
        <v>188</v>
      </c>
      <c r="B214" s="90">
        <f t="shared" si="17"/>
        <v>48427</v>
      </c>
      <c r="C214" s="112">
        <f t="shared" si="22"/>
        <v>6.5000000000000002E-2</v>
      </c>
      <c r="D214" s="91">
        <f t="shared" si="18"/>
        <v>1118.3599999999999</v>
      </c>
      <c r="E214" s="92">
        <f t="shared" si="23"/>
        <v>0</v>
      </c>
      <c r="F214" s="93">
        <f t="shared" si="19"/>
        <v>277.23</v>
      </c>
      <c r="G214" s="93">
        <f t="shared" si="20"/>
        <v>841.12999999999988</v>
      </c>
      <c r="H214" s="93">
        <f t="shared" si="21"/>
        <v>50339.640000000043</v>
      </c>
      <c r="I214" s="94">
        <f>IF(A214="","",SUM(F$27:F214))</f>
        <v>110672.95999999998</v>
      </c>
      <c r="J214" s="94">
        <f>IF(A214="","",SUM(G$27:G214))</f>
        <v>99660.359999999986</v>
      </c>
      <c r="K214" s="95"/>
      <c r="L214" s="99"/>
      <c r="M214" s="97"/>
      <c r="N214" s="98"/>
    </row>
    <row r="215" spans="1:14" x14ac:dyDescent="0.2">
      <c r="A215" s="89">
        <f t="shared" si="16"/>
        <v>189</v>
      </c>
      <c r="B215" s="90">
        <f t="shared" si="17"/>
        <v>48458</v>
      </c>
      <c r="C215" s="112">
        <f t="shared" si="22"/>
        <v>6.5000000000000002E-2</v>
      </c>
      <c r="D215" s="91">
        <f t="shared" si="18"/>
        <v>1118.3599999999999</v>
      </c>
      <c r="E215" s="92">
        <f t="shared" si="23"/>
        <v>0</v>
      </c>
      <c r="F215" s="93">
        <f t="shared" si="19"/>
        <v>272.67</v>
      </c>
      <c r="G215" s="93">
        <f t="shared" si="20"/>
        <v>845.68999999999983</v>
      </c>
      <c r="H215" s="93">
        <f t="shared" si="21"/>
        <v>49493.950000000041</v>
      </c>
      <c r="I215" s="94">
        <f>IF(A215="","",SUM(F$27:F215))</f>
        <v>110945.62999999998</v>
      </c>
      <c r="J215" s="94">
        <f>IF(A215="","",SUM(G$27:G215))</f>
        <v>100506.04999999999</v>
      </c>
      <c r="K215" s="95"/>
      <c r="L215" s="99"/>
      <c r="M215" s="97"/>
      <c r="N215" s="98"/>
    </row>
    <row r="216" spans="1:14" x14ac:dyDescent="0.2">
      <c r="A216" s="89">
        <f t="shared" si="16"/>
        <v>190</v>
      </c>
      <c r="B216" s="90">
        <f t="shared" si="17"/>
        <v>48488</v>
      </c>
      <c r="C216" s="112">
        <f t="shared" si="22"/>
        <v>6.5000000000000002E-2</v>
      </c>
      <c r="D216" s="91">
        <f t="shared" si="18"/>
        <v>1118.3599999999999</v>
      </c>
      <c r="E216" s="92">
        <f t="shared" si="23"/>
        <v>0</v>
      </c>
      <c r="F216" s="93">
        <f t="shared" si="19"/>
        <v>268.08999999999997</v>
      </c>
      <c r="G216" s="93">
        <f t="shared" si="20"/>
        <v>850.27</v>
      </c>
      <c r="H216" s="93">
        <f t="shared" si="21"/>
        <v>48643.680000000044</v>
      </c>
      <c r="I216" s="94">
        <f>IF(A216="","",SUM(F$27:F216))</f>
        <v>111213.71999999997</v>
      </c>
      <c r="J216" s="94">
        <f>IF(A216="","",SUM(G$27:G216))</f>
        <v>101356.31999999999</v>
      </c>
      <c r="K216" s="95"/>
      <c r="L216" s="99"/>
      <c r="M216" s="97"/>
      <c r="N216" s="98"/>
    </row>
    <row r="217" spans="1:14" x14ac:dyDescent="0.2">
      <c r="A217" s="89">
        <f t="shared" si="16"/>
        <v>191</v>
      </c>
      <c r="B217" s="90">
        <f t="shared" si="17"/>
        <v>48519</v>
      </c>
      <c r="C217" s="112">
        <f t="shared" si="22"/>
        <v>6.5000000000000002E-2</v>
      </c>
      <c r="D217" s="91">
        <f t="shared" si="18"/>
        <v>1118.3599999999999</v>
      </c>
      <c r="E217" s="92">
        <f t="shared" si="23"/>
        <v>0</v>
      </c>
      <c r="F217" s="93">
        <f t="shared" si="19"/>
        <v>263.49</v>
      </c>
      <c r="G217" s="93">
        <f t="shared" si="20"/>
        <v>854.86999999999989</v>
      </c>
      <c r="H217" s="93">
        <f t="shared" si="21"/>
        <v>47788.810000000041</v>
      </c>
      <c r="I217" s="94">
        <f>IF(A217="","",SUM(F$27:F217))</f>
        <v>111477.20999999998</v>
      </c>
      <c r="J217" s="94">
        <f>IF(A217="","",SUM(G$27:G217))</f>
        <v>102211.18999999999</v>
      </c>
      <c r="K217" s="95"/>
      <c r="L217" s="99"/>
      <c r="M217" s="97"/>
      <c r="N217" s="98"/>
    </row>
    <row r="218" spans="1:14" x14ac:dyDescent="0.2">
      <c r="A218" s="89">
        <f t="shared" si="16"/>
        <v>192</v>
      </c>
      <c r="B218" s="90">
        <f t="shared" si="17"/>
        <v>48549</v>
      </c>
      <c r="C218" s="112">
        <f t="shared" si="22"/>
        <v>6.5000000000000002E-2</v>
      </c>
      <c r="D218" s="91">
        <f t="shared" si="18"/>
        <v>1118.3599999999999</v>
      </c>
      <c r="E218" s="92">
        <f t="shared" si="23"/>
        <v>0</v>
      </c>
      <c r="F218" s="93">
        <f t="shared" si="19"/>
        <v>258.86</v>
      </c>
      <c r="G218" s="93">
        <f t="shared" si="20"/>
        <v>859.49999999999989</v>
      </c>
      <c r="H218" s="93">
        <f t="shared" si="21"/>
        <v>46929.310000000041</v>
      </c>
      <c r="I218" s="94">
        <f>IF(A218="","",SUM(F$27:F218))</f>
        <v>111736.06999999998</v>
      </c>
      <c r="J218" s="94">
        <f>IF(A218="","",SUM(G$27:G218))</f>
        <v>103070.68999999999</v>
      </c>
      <c r="K218" s="95"/>
      <c r="L218" s="99"/>
      <c r="M218" s="97"/>
      <c r="N218" s="98"/>
    </row>
    <row r="219" spans="1:14" x14ac:dyDescent="0.2">
      <c r="A219" s="89">
        <f t="shared" ref="A219:A250" si="24">IF(A218&gt;=nper,"",A218+1)</f>
        <v>193</v>
      </c>
      <c r="B219" s="90">
        <f t="shared" ref="B219:B397" si="25">IF(A219="","",DATE(YEAR(fpdate),MONTH(fpdate)+(A219-1),DAY(fpdate)))</f>
        <v>48580</v>
      </c>
      <c r="C219" s="112">
        <f t="shared" si="22"/>
        <v>6.5000000000000002E-2</v>
      </c>
      <c r="D219" s="91">
        <f t="shared" ref="D219:D282" si="26">IF(A219="","",MIN(ROUND(IF(C219=$D$8,$D$11,IF(C219=C218,D218,-PMT(C219/12,nper-A219+1,H218))),2),H218+ROUND(C219/12*H218,2)))</f>
        <v>1118.3599999999999</v>
      </c>
      <c r="E219" s="92">
        <f t="shared" si="23"/>
        <v>0</v>
      </c>
      <c r="F219" s="93">
        <f t="shared" ref="F219:F250" si="27">IF(A219="","",ROUND(C219/12*H218,2))</f>
        <v>254.2</v>
      </c>
      <c r="G219" s="93">
        <f t="shared" ref="G219:G250" si="28">IF(A219="","",D219-F219+E219)</f>
        <v>864.15999999999985</v>
      </c>
      <c r="H219" s="93">
        <f t="shared" ref="H219:H250" si="29">IF(A219="","",H218-G219)</f>
        <v>46065.150000000038</v>
      </c>
      <c r="I219" s="94">
        <f>IF(A219="","",SUM(F$27:F219))</f>
        <v>111990.26999999997</v>
      </c>
      <c r="J219" s="94">
        <f>IF(A219="","",SUM(G$27:G219))</f>
        <v>103934.84999999999</v>
      </c>
      <c r="K219" s="95"/>
      <c r="L219" s="99"/>
      <c r="M219" s="97"/>
      <c r="N219" s="98"/>
    </row>
    <row r="220" spans="1:14" x14ac:dyDescent="0.2">
      <c r="A220" s="89">
        <f t="shared" si="24"/>
        <v>194</v>
      </c>
      <c r="B220" s="90">
        <f t="shared" si="25"/>
        <v>48611</v>
      </c>
      <c r="C220" s="112">
        <f t="shared" ref="C220:C283" si="30">IF(A220="","",IF(C219&lt;&gt;$D$8,C219,$D$8))</f>
        <v>6.5000000000000002E-2</v>
      </c>
      <c r="D220" s="91">
        <f t="shared" si="26"/>
        <v>1118.3599999999999</v>
      </c>
      <c r="E220" s="92">
        <f t="shared" ref="E220:E283" si="31">IF(A220="","",IF(ISBLANK(M220),0,M220-D220))</f>
        <v>0</v>
      </c>
      <c r="F220" s="93">
        <f t="shared" si="27"/>
        <v>249.52</v>
      </c>
      <c r="G220" s="93">
        <f t="shared" si="28"/>
        <v>868.83999999999992</v>
      </c>
      <c r="H220" s="93">
        <f t="shared" si="29"/>
        <v>45196.310000000041</v>
      </c>
      <c r="I220" s="94">
        <f>IF(A220="","",SUM(F$27:F220))</f>
        <v>112239.78999999998</v>
      </c>
      <c r="J220" s="94">
        <f>IF(A220="","",SUM(G$27:G220))</f>
        <v>104803.68999999999</v>
      </c>
      <c r="K220" s="95"/>
      <c r="L220" s="99"/>
      <c r="M220" s="97"/>
      <c r="N220" s="98"/>
    </row>
    <row r="221" spans="1:14" x14ac:dyDescent="0.2">
      <c r="A221" s="89">
        <f t="shared" si="24"/>
        <v>195</v>
      </c>
      <c r="B221" s="90">
        <f t="shared" si="25"/>
        <v>48639</v>
      </c>
      <c r="C221" s="112">
        <f t="shared" si="30"/>
        <v>6.5000000000000002E-2</v>
      </c>
      <c r="D221" s="91">
        <f t="shared" si="26"/>
        <v>1118.3599999999999</v>
      </c>
      <c r="E221" s="92">
        <f t="shared" si="31"/>
        <v>0</v>
      </c>
      <c r="F221" s="93">
        <f t="shared" si="27"/>
        <v>244.81</v>
      </c>
      <c r="G221" s="93">
        <f t="shared" si="28"/>
        <v>873.55</v>
      </c>
      <c r="H221" s="93">
        <f t="shared" si="29"/>
        <v>44322.760000000038</v>
      </c>
      <c r="I221" s="94">
        <f>IF(A221="","",SUM(F$27:F221))</f>
        <v>112484.59999999998</v>
      </c>
      <c r="J221" s="94">
        <f>IF(A221="","",SUM(G$27:G221))</f>
        <v>105677.23999999999</v>
      </c>
      <c r="K221" s="95"/>
      <c r="L221" s="99"/>
      <c r="M221" s="97"/>
      <c r="N221" s="98"/>
    </row>
    <row r="222" spans="1:14" x14ac:dyDescent="0.2">
      <c r="A222" s="89">
        <f t="shared" si="24"/>
        <v>196</v>
      </c>
      <c r="B222" s="90">
        <f t="shared" si="25"/>
        <v>48670</v>
      </c>
      <c r="C222" s="112">
        <f t="shared" si="30"/>
        <v>6.5000000000000002E-2</v>
      </c>
      <c r="D222" s="91">
        <f t="shared" si="26"/>
        <v>1118.3599999999999</v>
      </c>
      <c r="E222" s="92">
        <f t="shared" si="31"/>
        <v>0</v>
      </c>
      <c r="F222" s="93">
        <f t="shared" si="27"/>
        <v>240.08</v>
      </c>
      <c r="G222" s="93">
        <f t="shared" si="28"/>
        <v>878.27999999999986</v>
      </c>
      <c r="H222" s="93">
        <f t="shared" si="29"/>
        <v>43444.48000000004</v>
      </c>
      <c r="I222" s="94">
        <f>IF(A222="","",SUM(F$27:F222))</f>
        <v>112724.67999999998</v>
      </c>
      <c r="J222" s="94">
        <f>IF(A222="","",SUM(G$27:G222))</f>
        <v>106555.51999999999</v>
      </c>
      <c r="K222" s="95"/>
      <c r="L222" s="99"/>
      <c r="M222" s="97"/>
      <c r="N222" s="98"/>
    </row>
    <row r="223" spans="1:14" x14ac:dyDescent="0.2">
      <c r="A223" s="89">
        <f t="shared" si="24"/>
        <v>197</v>
      </c>
      <c r="B223" s="90">
        <f t="shared" si="25"/>
        <v>48700</v>
      </c>
      <c r="C223" s="112">
        <f t="shared" si="30"/>
        <v>6.5000000000000002E-2</v>
      </c>
      <c r="D223" s="91">
        <f t="shared" si="26"/>
        <v>1118.3599999999999</v>
      </c>
      <c r="E223" s="92">
        <f t="shared" si="31"/>
        <v>0</v>
      </c>
      <c r="F223" s="93">
        <f t="shared" si="27"/>
        <v>235.32</v>
      </c>
      <c r="G223" s="93">
        <f t="shared" si="28"/>
        <v>883.04</v>
      </c>
      <c r="H223" s="93">
        <f t="shared" si="29"/>
        <v>42561.440000000039</v>
      </c>
      <c r="I223" s="94">
        <f>IF(A223="","",SUM(F$27:F223))</f>
        <v>112959.99999999999</v>
      </c>
      <c r="J223" s="94">
        <f>IF(A223="","",SUM(G$27:G223))</f>
        <v>107438.55999999998</v>
      </c>
      <c r="K223" s="95"/>
      <c r="L223" s="99"/>
      <c r="M223" s="97"/>
      <c r="N223" s="98"/>
    </row>
    <row r="224" spans="1:14" x14ac:dyDescent="0.2">
      <c r="A224" s="89">
        <f t="shared" si="24"/>
        <v>198</v>
      </c>
      <c r="B224" s="90">
        <f t="shared" si="25"/>
        <v>48731</v>
      </c>
      <c r="C224" s="112">
        <f t="shared" si="30"/>
        <v>6.5000000000000002E-2</v>
      </c>
      <c r="D224" s="91">
        <f t="shared" si="26"/>
        <v>1118.3599999999999</v>
      </c>
      <c r="E224" s="92">
        <f t="shared" si="31"/>
        <v>0</v>
      </c>
      <c r="F224" s="93">
        <f t="shared" si="27"/>
        <v>230.54</v>
      </c>
      <c r="G224" s="93">
        <f t="shared" si="28"/>
        <v>887.81999999999994</v>
      </c>
      <c r="H224" s="93">
        <f t="shared" si="29"/>
        <v>41673.620000000039</v>
      </c>
      <c r="I224" s="94">
        <f>IF(A224="","",SUM(F$27:F224))</f>
        <v>113190.53999999998</v>
      </c>
      <c r="J224" s="94">
        <f>IF(A224="","",SUM(G$27:G224))</f>
        <v>108326.37999999999</v>
      </c>
      <c r="K224" s="95"/>
      <c r="L224" s="99"/>
      <c r="M224" s="97"/>
      <c r="N224" s="98"/>
    </row>
    <row r="225" spans="1:14" x14ac:dyDescent="0.2">
      <c r="A225" s="89">
        <f t="shared" si="24"/>
        <v>199</v>
      </c>
      <c r="B225" s="90">
        <f t="shared" si="25"/>
        <v>48761</v>
      </c>
      <c r="C225" s="112">
        <f t="shared" si="30"/>
        <v>6.5000000000000002E-2</v>
      </c>
      <c r="D225" s="91">
        <f t="shared" si="26"/>
        <v>1118.3599999999999</v>
      </c>
      <c r="E225" s="92">
        <f t="shared" si="31"/>
        <v>0</v>
      </c>
      <c r="F225" s="93">
        <f t="shared" si="27"/>
        <v>225.73</v>
      </c>
      <c r="G225" s="93">
        <f t="shared" si="28"/>
        <v>892.62999999999988</v>
      </c>
      <c r="H225" s="93">
        <f t="shared" si="29"/>
        <v>40780.990000000042</v>
      </c>
      <c r="I225" s="94">
        <f>IF(A225="","",SUM(F$27:F225))</f>
        <v>113416.26999999997</v>
      </c>
      <c r="J225" s="94">
        <f>IF(A225="","",SUM(G$27:G225))</f>
        <v>109219.01</v>
      </c>
      <c r="K225" s="95"/>
      <c r="L225" s="99"/>
      <c r="M225" s="97"/>
      <c r="N225" s="98"/>
    </row>
    <row r="226" spans="1:14" x14ac:dyDescent="0.2">
      <c r="A226" s="89">
        <f t="shared" si="24"/>
        <v>200</v>
      </c>
      <c r="B226" s="90">
        <f t="shared" si="25"/>
        <v>48792</v>
      </c>
      <c r="C226" s="112">
        <f t="shared" si="30"/>
        <v>6.5000000000000002E-2</v>
      </c>
      <c r="D226" s="91">
        <f t="shared" si="26"/>
        <v>1118.3599999999999</v>
      </c>
      <c r="E226" s="92">
        <f t="shared" si="31"/>
        <v>0</v>
      </c>
      <c r="F226" s="93">
        <f t="shared" si="27"/>
        <v>220.9</v>
      </c>
      <c r="G226" s="93">
        <f t="shared" si="28"/>
        <v>897.45999999999992</v>
      </c>
      <c r="H226" s="93">
        <f t="shared" si="29"/>
        <v>39883.530000000042</v>
      </c>
      <c r="I226" s="94">
        <f>IF(A226="","",SUM(F$27:F226))</f>
        <v>113637.16999999997</v>
      </c>
      <c r="J226" s="94">
        <f>IF(A226="","",SUM(G$27:G226))</f>
        <v>110116.47</v>
      </c>
      <c r="K226" s="95"/>
      <c r="L226" s="99"/>
      <c r="M226" s="97"/>
      <c r="N226" s="98"/>
    </row>
    <row r="227" spans="1:14" x14ac:dyDescent="0.2">
      <c r="A227" s="89">
        <f t="shared" si="24"/>
        <v>201</v>
      </c>
      <c r="B227" s="90">
        <f t="shared" si="25"/>
        <v>48823</v>
      </c>
      <c r="C227" s="112">
        <f t="shared" si="30"/>
        <v>6.5000000000000002E-2</v>
      </c>
      <c r="D227" s="91">
        <f t="shared" si="26"/>
        <v>1118.3599999999999</v>
      </c>
      <c r="E227" s="92">
        <f t="shared" si="31"/>
        <v>0</v>
      </c>
      <c r="F227" s="93">
        <f t="shared" si="27"/>
        <v>216.04</v>
      </c>
      <c r="G227" s="93">
        <f t="shared" si="28"/>
        <v>902.31999999999994</v>
      </c>
      <c r="H227" s="93">
        <f t="shared" si="29"/>
        <v>38981.210000000043</v>
      </c>
      <c r="I227" s="94">
        <f>IF(A227="","",SUM(F$27:F227))</f>
        <v>113853.20999999996</v>
      </c>
      <c r="J227" s="94">
        <f>IF(A227="","",SUM(G$27:G227))</f>
        <v>111018.79000000001</v>
      </c>
      <c r="K227" s="95"/>
      <c r="L227" s="99"/>
      <c r="M227" s="97"/>
      <c r="N227" s="98"/>
    </row>
    <row r="228" spans="1:14" x14ac:dyDescent="0.2">
      <c r="A228" s="89">
        <f t="shared" si="24"/>
        <v>202</v>
      </c>
      <c r="B228" s="90">
        <f t="shared" si="25"/>
        <v>48853</v>
      </c>
      <c r="C228" s="112">
        <f t="shared" si="30"/>
        <v>6.5000000000000002E-2</v>
      </c>
      <c r="D228" s="91">
        <f t="shared" si="26"/>
        <v>1118.3599999999999</v>
      </c>
      <c r="E228" s="92">
        <f t="shared" si="31"/>
        <v>0</v>
      </c>
      <c r="F228" s="93">
        <f t="shared" si="27"/>
        <v>211.15</v>
      </c>
      <c r="G228" s="93">
        <f t="shared" si="28"/>
        <v>907.20999999999992</v>
      </c>
      <c r="H228" s="93">
        <f t="shared" si="29"/>
        <v>38074.000000000044</v>
      </c>
      <c r="I228" s="94">
        <f>IF(A228="","",SUM(F$27:F228))</f>
        <v>114064.35999999996</v>
      </c>
      <c r="J228" s="94">
        <f>IF(A228="","",SUM(G$27:G228))</f>
        <v>111926.00000000001</v>
      </c>
      <c r="K228" s="95"/>
      <c r="L228" s="99"/>
      <c r="M228" s="97"/>
      <c r="N228" s="98"/>
    </row>
    <row r="229" spans="1:14" x14ac:dyDescent="0.2">
      <c r="A229" s="89">
        <f t="shared" si="24"/>
        <v>203</v>
      </c>
      <c r="B229" s="90">
        <f t="shared" si="25"/>
        <v>48884</v>
      </c>
      <c r="C229" s="112">
        <f t="shared" si="30"/>
        <v>6.5000000000000002E-2</v>
      </c>
      <c r="D229" s="91">
        <f t="shared" si="26"/>
        <v>1118.3599999999999</v>
      </c>
      <c r="E229" s="92">
        <f t="shared" si="31"/>
        <v>0</v>
      </c>
      <c r="F229" s="93">
        <f t="shared" si="27"/>
        <v>206.23</v>
      </c>
      <c r="G229" s="93">
        <f t="shared" si="28"/>
        <v>912.12999999999988</v>
      </c>
      <c r="H229" s="93">
        <f t="shared" si="29"/>
        <v>37161.870000000046</v>
      </c>
      <c r="I229" s="94">
        <f>IF(A229="","",SUM(F$27:F229))</f>
        <v>114270.58999999995</v>
      </c>
      <c r="J229" s="94">
        <f>IF(A229="","",SUM(G$27:G229))</f>
        <v>112838.13000000002</v>
      </c>
      <c r="K229" s="95"/>
      <c r="L229" s="99"/>
      <c r="M229" s="97"/>
      <c r="N229" s="98"/>
    </row>
    <row r="230" spans="1:14" x14ac:dyDescent="0.2">
      <c r="A230" s="89">
        <f t="shared" si="24"/>
        <v>204</v>
      </c>
      <c r="B230" s="90">
        <f t="shared" si="25"/>
        <v>48914</v>
      </c>
      <c r="C230" s="112">
        <f t="shared" si="30"/>
        <v>6.5000000000000002E-2</v>
      </c>
      <c r="D230" s="91">
        <f t="shared" si="26"/>
        <v>1118.3599999999999</v>
      </c>
      <c r="E230" s="92">
        <f t="shared" si="31"/>
        <v>0</v>
      </c>
      <c r="F230" s="93">
        <f t="shared" si="27"/>
        <v>201.29</v>
      </c>
      <c r="G230" s="93">
        <f t="shared" si="28"/>
        <v>917.06999999999994</v>
      </c>
      <c r="H230" s="93">
        <f t="shared" si="29"/>
        <v>36244.800000000047</v>
      </c>
      <c r="I230" s="94">
        <f>IF(A230="","",SUM(F$27:F230))</f>
        <v>114471.87999999995</v>
      </c>
      <c r="J230" s="94">
        <f>IF(A230="","",SUM(G$27:G230))</f>
        <v>113755.20000000003</v>
      </c>
      <c r="K230" s="95"/>
      <c r="L230" s="99"/>
      <c r="M230" s="97"/>
      <c r="N230" s="98"/>
    </row>
    <row r="231" spans="1:14" x14ac:dyDescent="0.2">
      <c r="A231" s="89">
        <f t="shared" si="24"/>
        <v>205</v>
      </c>
      <c r="B231" s="90">
        <f t="shared" si="25"/>
        <v>48945</v>
      </c>
      <c r="C231" s="112">
        <f t="shared" si="30"/>
        <v>6.5000000000000002E-2</v>
      </c>
      <c r="D231" s="91">
        <f t="shared" si="26"/>
        <v>1118.3599999999999</v>
      </c>
      <c r="E231" s="92">
        <f t="shared" si="31"/>
        <v>0</v>
      </c>
      <c r="F231" s="93">
        <f t="shared" si="27"/>
        <v>196.33</v>
      </c>
      <c r="G231" s="93">
        <f t="shared" si="28"/>
        <v>922.02999999999986</v>
      </c>
      <c r="H231" s="93">
        <f t="shared" si="29"/>
        <v>35322.770000000048</v>
      </c>
      <c r="I231" s="94">
        <f>IF(A231="","",SUM(F$27:F231))</f>
        <v>114668.20999999995</v>
      </c>
      <c r="J231" s="94">
        <f>IF(A231="","",SUM(G$27:G231))</f>
        <v>114677.23000000003</v>
      </c>
      <c r="K231" s="95"/>
      <c r="L231" s="99"/>
      <c r="M231" s="97"/>
      <c r="N231" s="98"/>
    </row>
    <row r="232" spans="1:14" x14ac:dyDescent="0.2">
      <c r="A232" s="89">
        <f t="shared" si="24"/>
        <v>206</v>
      </c>
      <c r="B232" s="90">
        <f t="shared" si="25"/>
        <v>48976</v>
      </c>
      <c r="C232" s="112">
        <f t="shared" si="30"/>
        <v>6.5000000000000002E-2</v>
      </c>
      <c r="D232" s="91">
        <f t="shared" si="26"/>
        <v>1118.3599999999999</v>
      </c>
      <c r="E232" s="92">
        <f t="shared" si="31"/>
        <v>0</v>
      </c>
      <c r="F232" s="93">
        <f t="shared" si="27"/>
        <v>191.33</v>
      </c>
      <c r="G232" s="93">
        <f t="shared" si="28"/>
        <v>927.02999999999986</v>
      </c>
      <c r="H232" s="93">
        <f t="shared" si="29"/>
        <v>34395.740000000049</v>
      </c>
      <c r="I232" s="94">
        <f>IF(A232="","",SUM(F$27:F232))</f>
        <v>114859.53999999995</v>
      </c>
      <c r="J232" s="94">
        <f>IF(A232="","",SUM(G$27:G232))</f>
        <v>115604.26000000002</v>
      </c>
      <c r="K232" s="95"/>
      <c r="L232" s="99"/>
      <c r="M232" s="97"/>
      <c r="N232" s="98"/>
    </row>
    <row r="233" spans="1:14" x14ac:dyDescent="0.2">
      <c r="A233" s="89">
        <f t="shared" si="24"/>
        <v>207</v>
      </c>
      <c r="B233" s="90">
        <f t="shared" si="25"/>
        <v>49004</v>
      </c>
      <c r="C233" s="112">
        <f t="shared" si="30"/>
        <v>6.5000000000000002E-2</v>
      </c>
      <c r="D233" s="91">
        <f t="shared" si="26"/>
        <v>1118.3599999999999</v>
      </c>
      <c r="E233" s="92">
        <f t="shared" si="31"/>
        <v>0</v>
      </c>
      <c r="F233" s="93">
        <f t="shared" si="27"/>
        <v>186.31</v>
      </c>
      <c r="G233" s="93">
        <f t="shared" si="28"/>
        <v>932.05</v>
      </c>
      <c r="H233" s="93">
        <f t="shared" si="29"/>
        <v>33463.690000000046</v>
      </c>
      <c r="I233" s="94">
        <f>IF(A233="","",SUM(F$27:F233))</f>
        <v>115045.84999999995</v>
      </c>
      <c r="J233" s="94">
        <f>IF(A233="","",SUM(G$27:G233))</f>
        <v>116536.31000000003</v>
      </c>
      <c r="K233" s="95"/>
      <c r="L233" s="99"/>
      <c r="M233" s="97"/>
      <c r="N233" s="98"/>
    </row>
    <row r="234" spans="1:14" x14ac:dyDescent="0.2">
      <c r="A234" s="89">
        <f t="shared" si="24"/>
        <v>208</v>
      </c>
      <c r="B234" s="90">
        <f t="shared" si="25"/>
        <v>49035</v>
      </c>
      <c r="C234" s="112">
        <f t="shared" si="30"/>
        <v>6.5000000000000002E-2</v>
      </c>
      <c r="D234" s="91">
        <f t="shared" si="26"/>
        <v>1118.3599999999999</v>
      </c>
      <c r="E234" s="92">
        <f t="shared" si="31"/>
        <v>0</v>
      </c>
      <c r="F234" s="93">
        <f t="shared" si="27"/>
        <v>181.26</v>
      </c>
      <c r="G234" s="93">
        <f t="shared" si="28"/>
        <v>937.09999999999991</v>
      </c>
      <c r="H234" s="93">
        <f t="shared" si="29"/>
        <v>32526.590000000047</v>
      </c>
      <c r="I234" s="94">
        <f>IF(A234="","",SUM(F$27:F234))</f>
        <v>115227.10999999994</v>
      </c>
      <c r="J234" s="94">
        <f>IF(A234="","",SUM(G$27:G234))</f>
        <v>117473.41000000003</v>
      </c>
      <c r="K234" s="95"/>
      <c r="L234" s="99"/>
      <c r="M234" s="97"/>
      <c r="N234" s="98"/>
    </row>
    <row r="235" spans="1:14" x14ac:dyDescent="0.2">
      <c r="A235" s="89">
        <f t="shared" si="24"/>
        <v>209</v>
      </c>
      <c r="B235" s="90">
        <f t="shared" si="25"/>
        <v>49065</v>
      </c>
      <c r="C235" s="112">
        <f t="shared" si="30"/>
        <v>6.5000000000000002E-2</v>
      </c>
      <c r="D235" s="91">
        <f t="shared" si="26"/>
        <v>1118.3599999999999</v>
      </c>
      <c r="E235" s="92">
        <f t="shared" si="31"/>
        <v>0</v>
      </c>
      <c r="F235" s="93">
        <f t="shared" si="27"/>
        <v>176.19</v>
      </c>
      <c r="G235" s="93">
        <f t="shared" si="28"/>
        <v>942.16999999999985</v>
      </c>
      <c r="H235" s="93">
        <f t="shared" si="29"/>
        <v>31584.420000000049</v>
      </c>
      <c r="I235" s="94">
        <f>IF(A235="","",SUM(F$27:F235))</f>
        <v>115403.29999999994</v>
      </c>
      <c r="J235" s="94">
        <f>IF(A235="","",SUM(G$27:G235))</f>
        <v>118415.58000000003</v>
      </c>
      <c r="K235" s="95"/>
      <c r="L235" s="99"/>
      <c r="M235" s="97"/>
      <c r="N235" s="98"/>
    </row>
    <row r="236" spans="1:14" x14ac:dyDescent="0.2">
      <c r="A236" s="89">
        <f t="shared" si="24"/>
        <v>210</v>
      </c>
      <c r="B236" s="90">
        <f t="shared" si="25"/>
        <v>49096</v>
      </c>
      <c r="C236" s="112">
        <f t="shared" si="30"/>
        <v>6.5000000000000002E-2</v>
      </c>
      <c r="D236" s="91">
        <f t="shared" si="26"/>
        <v>1118.3599999999999</v>
      </c>
      <c r="E236" s="92">
        <f t="shared" si="31"/>
        <v>0</v>
      </c>
      <c r="F236" s="93">
        <f t="shared" si="27"/>
        <v>171.08</v>
      </c>
      <c r="G236" s="93">
        <f t="shared" si="28"/>
        <v>947.27999999999986</v>
      </c>
      <c r="H236" s="93">
        <f t="shared" si="29"/>
        <v>30637.14000000005</v>
      </c>
      <c r="I236" s="94">
        <f>IF(A236="","",SUM(F$27:F236))</f>
        <v>115574.37999999995</v>
      </c>
      <c r="J236" s="94">
        <f>IF(A236="","",SUM(G$27:G236))</f>
        <v>119362.86000000003</v>
      </c>
      <c r="K236" s="95"/>
      <c r="L236" s="99"/>
      <c r="M236" s="97"/>
      <c r="N236" s="98"/>
    </row>
    <row r="237" spans="1:14" x14ac:dyDescent="0.2">
      <c r="A237" s="89">
        <f t="shared" si="24"/>
        <v>211</v>
      </c>
      <c r="B237" s="90">
        <f t="shared" si="25"/>
        <v>49126</v>
      </c>
      <c r="C237" s="112">
        <f t="shared" si="30"/>
        <v>6.5000000000000002E-2</v>
      </c>
      <c r="D237" s="91">
        <f t="shared" si="26"/>
        <v>1118.3599999999999</v>
      </c>
      <c r="E237" s="92">
        <f t="shared" si="31"/>
        <v>0</v>
      </c>
      <c r="F237" s="93">
        <f t="shared" si="27"/>
        <v>165.95</v>
      </c>
      <c r="G237" s="93">
        <f t="shared" si="28"/>
        <v>952.40999999999985</v>
      </c>
      <c r="H237" s="93">
        <f t="shared" si="29"/>
        <v>29684.73000000005</v>
      </c>
      <c r="I237" s="94">
        <f>IF(A237="","",SUM(F$27:F237))</f>
        <v>115740.32999999994</v>
      </c>
      <c r="J237" s="94">
        <f>IF(A237="","",SUM(G$27:G237))</f>
        <v>120315.27000000003</v>
      </c>
      <c r="K237" s="95"/>
      <c r="L237" s="99"/>
      <c r="M237" s="97"/>
      <c r="N237" s="98"/>
    </row>
    <row r="238" spans="1:14" x14ac:dyDescent="0.2">
      <c r="A238" s="89">
        <f t="shared" si="24"/>
        <v>212</v>
      </c>
      <c r="B238" s="90">
        <f t="shared" si="25"/>
        <v>49157</v>
      </c>
      <c r="C238" s="112">
        <f t="shared" si="30"/>
        <v>6.5000000000000002E-2</v>
      </c>
      <c r="D238" s="91">
        <f t="shared" si="26"/>
        <v>1118.3599999999999</v>
      </c>
      <c r="E238" s="92">
        <f t="shared" si="31"/>
        <v>0</v>
      </c>
      <c r="F238" s="93">
        <f t="shared" si="27"/>
        <v>160.79</v>
      </c>
      <c r="G238" s="93">
        <f t="shared" si="28"/>
        <v>957.56999999999994</v>
      </c>
      <c r="H238" s="93">
        <f t="shared" si="29"/>
        <v>28727.160000000051</v>
      </c>
      <c r="I238" s="94">
        <f>IF(A238="","",SUM(F$27:F238))</f>
        <v>115901.11999999994</v>
      </c>
      <c r="J238" s="94">
        <f>IF(A238="","",SUM(G$27:G238))</f>
        <v>121272.84000000004</v>
      </c>
      <c r="K238" s="95"/>
      <c r="L238" s="99"/>
      <c r="M238" s="97"/>
      <c r="N238" s="98"/>
    </row>
    <row r="239" spans="1:14" x14ac:dyDescent="0.2">
      <c r="A239" s="89">
        <f t="shared" si="24"/>
        <v>213</v>
      </c>
      <c r="B239" s="90">
        <f t="shared" si="25"/>
        <v>49188</v>
      </c>
      <c r="C239" s="112">
        <f t="shared" si="30"/>
        <v>6.5000000000000002E-2</v>
      </c>
      <c r="D239" s="91">
        <f t="shared" si="26"/>
        <v>1118.3599999999999</v>
      </c>
      <c r="E239" s="92">
        <f t="shared" si="31"/>
        <v>0</v>
      </c>
      <c r="F239" s="93">
        <f t="shared" si="27"/>
        <v>155.61000000000001</v>
      </c>
      <c r="G239" s="93">
        <f t="shared" si="28"/>
        <v>962.74999999999989</v>
      </c>
      <c r="H239" s="93">
        <f t="shared" si="29"/>
        <v>27764.410000000051</v>
      </c>
      <c r="I239" s="94">
        <f>IF(A239="","",SUM(F$27:F239))</f>
        <v>116056.72999999994</v>
      </c>
      <c r="J239" s="94">
        <f>IF(A239="","",SUM(G$27:G239))</f>
        <v>122235.59000000004</v>
      </c>
      <c r="K239" s="95"/>
      <c r="L239" s="99"/>
      <c r="M239" s="97"/>
      <c r="N239" s="98"/>
    </row>
    <row r="240" spans="1:14" x14ac:dyDescent="0.2">
      <c r="A240" s="89">
        <f t="shared" si="24"/>
        <v>214</v>
      </c>
      <c r="B240" s="90">
        <f t="shared" si="25"/>
        <v>49218</v>
      </c>
      <c r="C240" s="112">
        <f t="shared" si="30"/>
        <v>6.5000000000000002E-2</v>
      </c>
      <c r="D240" s="91">
        <f t="shared" si="26"/>
        <v>1118.3599999999999</v>
      </c>
      <c r="E240" s="92">
        <f t="shared" si="31"/>
        <v>0</v>
      </c>
      <c r="F240" s="93">
        <f t="shared" si="27"/>
        <v>150.38999999999999</v>
      </c>
      <c r="G240" s="93">
        <f t="shared" si="28"/>
        <v>967.96999999999991</v>
      </c>
      <c r="H240" s="93">
        <f t="shared" si="29"/>
        <v>26796.44000000005</v>
      </c>
      <c r="I240" s="94">
        <f>IF(A240="","",SUM(F$27:F240))</f>
        <v>116207.11999999994</v>
      </c>
      <c r="J240" s="94">
        <f>IF(A240="","",SUM(G$27:G240))</f>
        <v>123203.56000000004</v>
      </c>
      <c r="K240" s="95"/>
      <c r="L240" s="99"/>
      <c r="M240" s="97"/>
      <c r="N240" s="98"/>
    </row>
    <row r="241" spans="1:14" x14ac:dyDescent="0.2">
      <c r="A241" s="89">
        <f t="shared" si="24"/>
        <v>215</v>
      </c>
      <c r="B241" s="90">
        <f t="shared" si="25"/>
        <v>49249</v>
      </c>
      <c r="C241" s="112">
        <f t="shared" si="30"/>
        <v>6.5000000000000002E-2</v>
      </c>
      <c r="D241" s="91">
        <f t="shared" si="26"/>
        <v>1118.3599999999999</v>
      </c>
      <c r="E241" s="92">
        <f t="shared" si="31"/>
        <v>0</v>
      </c>
      <c r="F241" s="93">
        <f t="shared" si="27"/>
        <v>145.15</v>
      </c>
      <c r="G241" s="93">
        <f t="shared" si="28"/>
        <v>973.20999999999992</v>
      </c>
      <c r="H241" s="93">
        <f t="shared" si="29"/>
        <v>25823.23000000005</v>
      </c>
      <c r="I241" s="94">
        <f>IF(A241="","",SUM(F$27:F241))</f>
        <v>116352.26999999993</v>
      </c>
      <c r="J241" s="94">
        <f>IF(A241="","",SUM(G$27:G241))</f>
        <v>124176.77000000005</v>
      </c>
      <c r="K241" s="95"/>
      <c r="L241" s="99"/>
      <c r="M241" s="97"/>
      <c r="N241" s="98"/>
    </row>
    <row r="242" spans="1:14" x14ac:dyDescent="0.2">
      <c r="A242" s="89">
        <f t="shared" si="24"/>
        <v>216</v>
      </c>
      <c r="B242" s="90">
        <f t="shared" si="25"/>
        <v>49279</v>
      </c>
      <c r="C242" s="112">
        <f t="shared" si="30"/>
        <v>6.5000000000000002E-2</v>
      </c>
      <c r="D242" s="91">
        <f t="shared" si="26"/>
        <v>1118.3599999999999</v>
      </c>
      <c r="E242" s="92">
        <f t="shared" si="31"/>
        <v>0</v>
      </c>
      <c r="F242" s="93">
        <f t="shared" si="27"/>
        <v>139.88</v>
      </c>
      <c r="G242" s="93">
        <f t="shared" si="28"/>
        <v>978.4799999999999</v>
      </c>
      <c r="H242" s="93">
        <f t="shared" si="29"/>
        <v>24844.750000000051</v>
      </c>
      <c r="I242" s="94">
        <f>IF(A242="","",SUM(F$27:F242))</f>
        <v>116492.14999999994</v>
      </c>
      <c r="J242" s="94">
        <f>IF(A242="","",SUM(G$27:G242))</f>
        <v>125155.25000000004</v>
      </c>
      <c r="K242" s="95"/>
      <c r="L242" s="99"/>
      <c r="M242" s="97"/>
      <c r="N242" s="98"/>
    </row>
    <row r="243" spans="1:14" x14ac:dyDescent="0.2">
      <c r="A243" s="89">
        <f t="shared" si="24"/>
        <v>217</v>
      </c>
      <c r="B243" s="90">
        <f t="shared" si="25"/>
        <v>49310</v>
      </c>
      <c r="C243" s="112">
        <f t="shared" si="30"/>
        <v>6.5000000000000002E-2</v>
      </c>
      <c r="D243" s="91">
        <f t="shared" si="26"/>
        <v>1118.3599999999999</v>
      </c>
      <c r="E243" s="92">
        <f t="shared" si="31"/>
        <v>0</v>
      </c>
      <c r="F243" s="93">
        <f t="shared" si="27"/>
        <v>134.58000000000001</v>
      </c>
      <c r="G243" s="93">
        <f t="shared" si="28"/>
        <v>983.77999999999986</v>
      </c>
      <c r="H243" s="93">
        <f t="shared" si="29"/>
        <v>23860.970000000052</v>
      </c>
      <c r="I243" s="94">
        <f>IF(A243="","",SUM(F$27:F243))</f>
        <v>116626.72999999994</v>
      </c>
      <c r="J243" s="94">
        <f>IF(A243="","",SUM(G$27:G243))</f>
        <v>126139.03000000004</v>
      </c>
      <c r="K243" s="95"/>
      <c r="L243" s="99"/>
      <c r="M243" s="97"/>
      <c r="N243" s="98"/>
    </row>
    <row r="244" spans="1:14" x14ac:dyDescent="0.2">
      <c r="A244" s="89">
        <f t="shared" si="24"/>
        <v>218</v>
      </c>
      <c r="B244" s="90">
        <f t="shared" si="25"/>
        <v>49341</v>
      </c>
      <c r="C244" s="112">
        <f t="shared" si="30"/>
        <v>6.5000000000000002E-2</v>
      </c>
      <c r="D244" s="91">
        <f t="shared" si="26"/>
        <v>1118.3599999999999</v>
      </c>
      <c r="E244" s="92">
        <f t="shared" si="31"/>
        <v>0</v>
      </c>
      <c r="F244" s="93">
        <f t="shared" si="27"/>
        <v>129.25</v>
      </c>
      <c r="G244" s="93">
        <f t="shared" si="28"/>
        <v>989.1099999999999</v>
      </c>
      <c r="H244" s="93">
        <f t="shared" si="29"/>
        <v>22871.860000000052</v>
      </c>
      <c r="I244" s="94">
        <f>IF(A244="","",SUM(F$27:F244))</f>
        <v>116755.97999999994</v>
      </c>
      <c r="J244" s="94">
        <f>IF(A244="","",SUM(G$27:G244))</f>
        <v>127128.14000000004</v>
      </c>
      <c r="K244" s="95"/>
      <c r="L244" s="99"/>
      <c r="M244" s="97"/>
      <c r="N244" s="98"/>
    </row>
    <row r="245" spans="1:14" x14ac:dyDescent="0.2">
      <c r="A245" s="89">
        <f t="shared" si="24"/>
        <v>219</v>
      </c>
      <c r="B245" s="90">
        <f t="shared" si="25"/>
        <v>49369</v>
      </c>
      <c r="C245" s="112">
        <f t="shared" si="30"/>
        <v>6.5000000000000002E-2</v>
      </c>
      <c r="D245" s="91">
        <f t="shared" si="26"/>
        <v>1118.3599999999999</v>
      </c>
      <c r="E245" s="92">
        <f t="shared" si="31"/>
        <v>0</v>
      </c>
      <c r="F245" s="93">
        <f t="shared" si="27"/>
        <v>123.89</v>
      </c>
      <c r="G245" s="93">
        <f t="shared" si="28"/>
        <v>994.46999999999991</v>
      </c>
      <c r="H245" s="93">
        <f t="shared" si="29"/>
        <v>21877.39000000005</v>
      </c>
      <c r="I245" s="94">
        <f>IF(A245="","",SUM(F$27:F245))</f>
        <v>116879.86999999994</v>
      </c>
      <c r="J245" s="94">
        <f>IF(A245="","",SUM(G$27:G245))</f>
        <v>128122.61000000004</v>
      </c>
      <c r="K245" s="95"/>
      <c r="L245" s="99"/>
      <c r="M245" s="97"/>
      <c r="N245" s="98"/>
    </row>
    <row r="246" spans="1:14" x14ac:dyDescent="0.2">
      <c r="A246" s="89">
        <f t="shared" si="24"/>
        <v>220</v>
      </c>
      <c r="B246" s="90">
        <f t="shared" si="25"/>
        <v>49400</v>
      </c>
      <c r="C246" s="112">
        <f t="shared" si="30"/>
        <v>6.5000000000000002E-2</v>
      </c>
      <c r="D246" s="91">
        <f t="shared" si="26"/>
        <v>1118.3599999999999</v>
      </c>
      <c r="E246" s="92">
        <f t="shared" si="31"/>
        <v>0</v>
      </c>
      <c r="F246" s="93">
        <f t="shared" si="27"/>
        <v>118.5</v>
      </c>
      <c r="G246" s="93">
        <f t="shared" si="28"/>
        <v>999.8599999999999</v>
      </c>
      <c r="H246" s="93">
        <f t="shared" si="29"/>
        <v>20877.53000000005</v>
      </c>
      <c r="I246" s="94">
        <f>IF(A246="","",SUM(F$27:F246))</f>
        <v>116998.36999999994</v>
      </c>
      <c r="J246" s="94">
        <f>IF(A246="","",SUM(G$27:G246))</f>
        <v>129122.47000000004</v>
      </c>
      <c r="K246" s="95"/>
      <c r="L246" s="99"/>
      <c r="M246" s="97"/>
      <c r="N246" s="98"/>
    </row>
    <row r="247" spans="1:14" x14ac:dyDescent="0.2">
      <c r="A247" s="89">
        <f t="shared" si="24"/>
        <v>221</v>
      </c>
      <c r="B247" s="90">
        <f t="shared" si="25"/>
        <v>49430</v>
      </c>
      <c r="C247" s="112">
        <f t="shared" si="30"/>
        <v>6.5000000000000002E-2</v>
      </c>
      <c r="D247" s="91">
        <f t="shared" si="26"/>
        <v>1118.3599999999999</v>
      </c>
      <c r="E247" s="92">
        <f t="shared" si="31"/>
        <v>0</v>
      </c>
      <c r="F247" s="93">
        <f t="shared" si="27"/>
        <v>113.09</v>
      </c>
      <c r="G247" s="93">
        <f t="shared" si="28"/>
        <v>1005.2699999999999</v>
      </c>
      <c r="H247" s="93">
        <f t="shared" si="29"/>
        <v>19872.260000000049</v>
      </c>
      <c r="I247" s="94">
        <f>IF(A247="","",SUM(F$27:F247))</f>
        <v>117111.45999999993</v>
      </c>
      <c r="J247" s="94">
        <f>IF(A247="","",SUM(G$27:G247))</f>
        <v>130127.74000000005</v>
      </c>
      <c r="K247" s="95"/>
      <c r="L247" s="99"/>
      <c r="M247" s="97"/>
      <c r="N247" s="98"/>
    </row>
    <row r="248" spans="1:14" x14ac:dyDescent="0.2">
      <c r="A248" s="89">
        <f t="shared" si="24"/>
        <v>222</v>
      </c>
      <c r="B248" s="90">
        <f t="shared" si="25"/>
        <v>49461</v>
      </c>
      <c r="C248" s="112">
        <f t="shared" si="30"/>
        <v>6.5000000000000002E-2</v>
      </c>
      <c r="D248" s="91">
        <f t="shared" si="26"/>
        <v>1118.3599999999999</v>
      </c>
      <c r="E248" s="92">
        <f t="shared" si="31"/>
        <v>0</v>
      </c>
      <c r="F248" s="93">
        <f t="shared" si="27"/>
        <v>107.64</v>
      </c>
      <c r="G248" s="93">
        <f t="shared" si="28"/>
        <v>1010.7199999999999</v>
      </c>
      <c r="H248" s="93">
        <f t="shared" si="29"/>
        <v>18861.540000000048</v>
      </c>
      <c r="I248" s="94">
        <f>IF(A248="","",SUM(F$27:F248))</f>
        <v>117219.09999999993</v>
      </c>
      <c r="J248" s="94">
        <f>IF(A248="","",SUM(G$27:G248))</f>
        <v>131138.46000000005</v>
      </c>
      <c r="K248" s="95"/>
      <c r="L248" s="99"/>
      <c r="M248" s="97"/>
      <c r="N248" s="98"/>
    </row>
    <row r="249" spans="1:14" x14ac:dyDescent="0.2">
      <c r="A249" s="89">
        <f t="shared" si="24"/>
        <v>223</v>
      </c>
      <c r="B249" s="90">
        <f t="shared" si="25"/>
        <v>49491</v>
      </c>
      <c r="C249" s="112">
        <f t="shared" si="30"/>
        <v>6.5000000000000002E-2</v>
      </c>
      <c r="D249" s="91">
        <f t="shared" si="26"/>
        <v>1118.3599999999999</v>
      </c>
      <c r="E249" s="92">
        <f t="shared" si="31"/>
        <v>0</v>
      </c>
      <c r="F249" s="93">
        <f t="shared" si="27"/>
        <v>102.17</v>
      </c>
      <c r="G249" s="93">
        <f t="shared" si="28"/>
        <v>1016.1899999999999</v>
      </c>
      <c r="H249" s="93">
        <f t="shared" si="29"/>
        <v>17845.350000000049</v>
      </c>
      <c r="I249" s="94">
        <f>IF(A249="","",SUM(F$27:F249))</f>
        <v>117321.26999999993</v>
      </c>
      <c r="J249" s="94">
        <f>IF(A249="","",SUM(G$27:G249))</f>
        <v>132154.65000000005</v>
      </c>
      <c r="K249" s="95"/>
      <c r="L249" s="99"/>
      <c r="M249" s="97"/>
      <c r="N249" s="98"/>
    </row>
    <row r="250" spans="1:14" x14ac:dyDescent="0.2">
      <c r="A250" s="89">
        <f t="shared" si="24"/>
        <v>224</v>
      </c>
      <c r="B250" s="90">
        <f t="shared" si="25"/>
        <v>49522</v>
      </c>
      <c r="C250" s="112">
        <f t="shared" si="30"/>
        <v>6.5000000000000002E-2</v>
      </c>
      <c r="D250" s="91">
        <f t="shared" si="26"/>
        <v>1118.3599999999999</v>
      </c>
      <c r="E250" s="92">
        <f t="shared" si="31"/>
        <v>0</v>
      </c>
      <c r="F250" s="93">
        <f t="shared" si="27"/>
        <v>96.66</v>
      </c>
      <c r="G250" s="93">
        <f t="shared" si="28"/>
        <v>1021.6999999999999</v>
      </c>
      <c r="H250" s="93">
        <f t="shared" si="29"/>
        <v>16823.650000000049</v>
      </c>
      <c r="I250" s="94">
        <f>IF(A250="","",SUM(F$27:F250))</f>
        <v>117417.92999999993</v>
      </c>
      <c r="J250" s="94">
        <f>IF(A250="","",SUM(G$27:G250))</f>
        <v>133176.35000000006</v>
      </c>
      <c r="K250" s="95"/>
      <c r="L250" s="99"/>
      <c r="M250" s="97"/>
      <c r="N250" s="98"/>
    </row>
    <row r="251" spans="1:14" x14ac:dyDescent="0.2">
      <c r="A251" s="89">
        <f t="shared" ref="A251:A270" si="32">IF(A250&gt;=nper,"",A250+1)</f>
        <v>225</v>
      </c>
      <c r="B251" s="90">
        <f t="shared" si="25"/>
        <v>49553</v>
      </c>
      <c r="C251" s="112">
        <f t="shared" si="30"/>
        <v>6.5000000000000002E-2</v>
      </c>
      <c r="D251" s="91">
        <f t="shared" si="26"/>
        <v>1118.3599999999999</v>
      </c>
      <c r="E251" s="92">
        <f t="shared" si="31"/>
        <v>0</v>
      </c>
      <c r="F251" s="93">
        <f t="shared" ref="F251:F270" si="33">IF(A251="","",ROUND(C251/12*H250,2))</f>
        <v>91.13</v>
      </c>
      <c r="G251" s="93">
        <f t="shared" ref="G251:G270" si="34">IF(A251="","",D251-F251+E251)</f>
        <v>1027.23</v>
      </c>
      <c r="H251" s="93">
        <f t="shared" ref="H251:H270" si="35">IF(A251="","",H250-G251)</f>
        <v>15796.420000000049</v>
      </c>
      <c r="I251" s="94">
        <f>IF(A251="","",SUM(F$27:F251))</f>
        <v>117509.05999999994</v>
      </c>
      <c r="J251" s="94">
        <f>IF(A251="","",SUM(G$27:G251))</f>
        <v>134203.58000000007</v>
      </c>
      <c r="K251" s="95"/>
      <c r="L251" s="99"/>
      <c r="M251" s="97"/>
      <c r="N251" s="98"/>
    </row>
    <row r="252" spans="1:14" x14ac:dyDescent="0.2">
      <c r="A252" s="89">
        <f t="shared" si="32"/>
        <v>226</v>
      </c>
      <c r="B252" s="90">
        <f t="shared" si="25"/>
        <v>49583</v>
      </c>
      <c r="C252" s="112">
        <f t="shared" si="30"/>
        <v>6.5000000000000002E-2</v>
      </c>
      <c r="D252" s="91">
        <f t="shared" si="26"/>
        <v>1118.3599999999999</v>
      </c>
      <c r="E252" s="92">
        <f t="shared" si="31"/>
        <v>0</v>
      </c>
      <c r="F252" s="93">
        <f t="shared" si="33"/>
        <v>85.56</v>
      </c>
      <c r="G252" s="93">
        <f t="shared" si="34"/>
        <v>1032.8</v>
      </c>
      <c r="H252" s="93">
        <f t="shared" si="35"/>
        <v>14763.62000000005</v>
      </c>
      <c r="I252" s="94">
        <f>IF(A252="","",SUM(F$27:F252))</f>
        <v>117594.61999999994</v>
      </c>
      <c r="J252" s="94">
        <f>IF(A252="","",SUM(G$27:G252))</f>
        <v>135236.38000000006</v>
      </c>
      <c r="K252" s="95"/>
      <c r="L252" s="99"/>
      <c r="M252" s="97"/>
      <c r="N252" s="98"/>
    </row>
    <row r="253" spans="1:14" x14ac:dyDescent="0.2">
      <c r="A253" s="89">
        <f t="shared" si="32"/>
        <v>227</v>
      </c>
      <c r="B253" s="90">
        <f t="shared" si="25"/>
        <v>49614</v>
      </c>
      <c r="C253" s="112">
        <f t="shared" si="30"/>
        <v>6.5000000000000002E-2</v>
      </c>
      <c r="D253" s="91">
        <f t="shared" si="26"/>
        <v>1118.3599999999999</v>
      </c>
      <c r="E253" s="92">
        <f t="shared" si="31"/>
        <v>0</v>
      </c>
      <c r="F253" s="93">
        <f t="shared" si="33"/>
        <v>79.97</v>
      </c>
      <c r="G253" s="93">
        <f t="shared" si="34"/>
        <v>1038.3899999999999</v>
      </c>
      <c r="H253" s="93">
        <f t="shared" si="35"/>
        <v>13725.23000000005</v>
      </c>
      <c r="I253" s="94">
        <f>IF(A253="","",SUM(F$27:F253))</f>
        <v>117674.58999999994</v>
      </c>
      <c r="J253" s="94">
        <f>IF(A253="","",SUM(G$27:G253))</f>
        <v>136274.77000000008</v>
      </c>
      <c r="K253" s="95"/>
      <c r="L253" s="99"/>
      <c r="M253" s="97"/>
      <c r="N253" s="98"/>
    </row>
    <row r="254" spans="1:14" x14ac:dyDescent="0.2">
      <c r="A254" s="89">
        <f t="shared" si="32"/>
        <v>228</v>
      </c>
      <c r="B254" s="90">
        <f t="shared" si="25"/>
        <v>49644</v>
      </c>
      <c r="C254" s="112">
        <f t="shared" si="30"/>
        <v>6.5000000000000002E-2</v>
      </c>
      <c r="D254" s="91">
        <f t="shared" si="26"/>
        <v>1118.3599999999999</v>
      </c>
      <c r="E254" s="92">
        <f t="shared" si="31"/>
        <v>0</v>
      </c>
      <c r="F254" s="93">
        <f t="shared" si="33"/>
        <v>74.34</v>
      </c>
      <c r="G254" s="93">
        <f t="shared" si="34"/>
        <v>1044.02</v>
      </c>
      <c r="H254" s="93">
        <f t="shared" si="35"/>
        <v>12681.21000000005</v>
      </c>
      <c r="I254" s="94">
        <f>IF(A254="","",SUM(F$27:F254))</f>
        <v>117748.92999999993</v>
      </c>
      <c r="J254" s="94">
        <f>IF(A254="","",SUM(G$27:G254))</f>
        <v>137318.79000000007</v>
      </c>
      <c r="K254" s="95"/>
      <c r="L254" s="99"/>
      <c r="M254" s="97"/>
      <c r="N254" s="98"/>
    </row>
    <row r="255" spans="1:14" x14ac:dyDescent="0.2">
      <c r="A255" s="89">
        <f t="shared" si="32"/>
        <v>229</v>
      </c>
      <c r="B255" s="90">
        <f t="shared" si="25"/>
        <v>49675</v>
      </c>
      <c r="C255" s="112">
        <f t="shared" si="30"/>
        <v>6.5000000000000002E-2</v>
      </c>
      <c r="D255" s="91">
        <f t="shared" si="26"/>
        <v>1118.3599999999999</v>
      </c>
      <c r="E255" s="92">
        <f t="shared" si="31"/>
        <v>0</v>
      </c>
      <c r="F255" s="93">
        <f t="shared" si="33"/>
        <v>68.69</v>
      </c>
      <c r="G255" s="93">
        <f t="shared" si="34"/>
        <v>1049.6699999999998</v>
      </c>
      <c r="H255" s="93">
        <f t="shared" si="35"/>
        <v>11631.54000000005</v>
      </c>
      <c r="I255" s="94">
        <f>IF(A255="","",SUM(F$27:F255))</f>
        <v>117817.61999999994</v>
      </c>
      <c r="J255" s="94">
        <f>IF(A255="","",SUM(G$27:G255))</f>
        <v>138368.46000000008</v>
      </c>
      <c r="K255" s="95"/>
      <c r="L255" s="99"/>
      <c r="M255" s="97"/>
      <c r="N255" s="98"/>
    </row>
    <row r="256" spans="1:14" x14ac:dyDescent="0.2">
      <c r="A256" s="89">
        <f t="shared" si="32"/>
        <v>230</v>
      </c>
      <c r="B256" s="90">
        <f t="shared" si="25"/>
        <v>49706</v>
      </c>
      <c r="C256" s="112">
        <f t="shared" si="30"/>
        <v>6.5000000000000002E-2</v>
      </c>
      <c r="D256" s="91">
        <f t="shared" si="26"/>
        <v>1118.3599999999999</v>
      </c>
      <c r="E256" s="92">
        <f t="shared" si="31"/>
        <v>0</v>
      </c>
      <c r="F256" s="93">
        <f t="shared" si="33"/>
        <v>63</v>
      </c>
      <c r="G256" s="93">
        <f t="shared" si="34"/>
        <v>1055.3599999999999</v>
      </c>
      <c r="H256" s="93">
        <f t="shared" si="35"/>
        <v>10576.180000000049</v>
      </c>
      <c r="I256" s="94">
        <f>IF(A256="","",SUM(F$27:F256))</f>
        <v>117880.61999999994</v>
      </c>
      <c r="J256" s="94">
        <f>IF(A256="","",SUM(G$27:G256))</f>
        <v>139423.82000000007</v>
      </c>
      <c r="K256" s="95"/>
      <c r="L256" s="99"/>
      <c r="M256" s="97"/>
      <c r="N256" s="98"/>
    </row>
    <row r="257" spans="1:14" x14ac:dyDescent="0.2">
      <c r="A257" s="89">
        <f t="shared" si="32"/>
        <v>231</v>
      </c>
      <c r="B257" s="90">
        <f t="shared" si="25"/>
        <v>49735</v>
      </c>
      <c r="C257" s="112">
        <f t="shared" si="30"/>
        <v>6.5000000000000002E-2</v>
      </c>
      <c r="D257" s="91">
        <f t="shared" si="26"/>
        <v>1118.3599999999999</v>
      </c>
      <c r="E257" s="92">
        <f t="shared" si="31"/>
        <v>0</v>
      </c>
      <c r="F257" s="93">
        <f t="shared" si="33"/>
        <v>57.29</v>
      </c>
      <c r="G257" s="93">
        <f t="shared" si="34"/>
        <v>1061.07</v>
      </c>
      <c r="H257" s="93">
        <f t="shared" si="35"/>
        <v>9515.1100000000497</v>
      </c>
      <c r="I257" s="94">
        <f>IF(A257="","",SUM(F$27:F257))</f>
        <v>117937.90999999993</v>
      </c>
      <c r="J257" s="94">
        <f>IF(A257="","",SUM(G$27:G257))</f>
        <v>140484.89000000007</v>
      </c>
      <c r="K257" s="95"/>
      <c r="L257" s="99"/>
      <c r="M257" s="97"/>
      <c r="N257" s="98"/>
    </row>
    <row r="258" spans="1:14" x14ac:dyDescent="0.2">
      <c r="A258" s="89">
        <f t="shared" si="32"/>
        <v>232</v>
      </c>
      <c r="B258" s="90">
        <f t="shared" si="25"/>
        <v>49766</v>
      </c>
      <c r="C258" s="112">
        <f t="shared" si="30"/>
        <v>6.5000000000000002E-2</v>
      </c>
      <c r="D258" s="91">
        <f t="shared" si="26"/>
        <v>1118.3599999999999</v>
      </c>
      <c r="E258" s="92">
        <f t="shared" si="31"/>
        <v>0</v>
      </c>
      <c r="F258" s="93">
        <f t="shared" si="33"/>
        <v>51.54</v>
      </c>
      <c r="G258" s="93">
        <f t="shared" si="34"/>
        <v>1066.82</v>
      </c>
      <c r="H258" s="93">
        <f t="shared" si="35"/>
        <v>8448.29000000005</v>
      </c>
      <c r="I258" s="94">
        <f>IF(A258="","",SUM(F$27:F258))</f>
        <v>117989.44999999992</v>
      </c>
      <c r="J258" s="94">
        <f>IF(A258="","",SUM(G$27:G258))</f>
        <v>141551.71000000008</v>
      </c>
      <c r="K258" s="95"/>
      <c r="L258" s="99"/>
      <c r="M258" s="97"/>
      <c r="N258" s="98"/>
    </row>
    <row r="259" spans="1:14" x14ac:dyDescent="0.2">
      <c r="A259" s="89">
        <f t="shared" si="32"/>
        <v>233</v>
      </c>
      <c r="B259" s="90">
        <f t="shared" si="25"/>
        <v>49796</v>
      </c>
      <c r="C259" s="112">
        <f t="shared" si="30"/>
        <v>6.5000000000000002E-2</v>
      </c>
      <c r="D259" s="91">
        <f t="shared" si="26"/>
        <v>1118.3599999999999</v>
      </c>
      <c r="E259" s="92">
        <f t="shared" si="31"/>
        <v>0</v>
      </c>
      <c r="F259" s="93">
        <f t="shared" si="33"/>
        <v>45.76</v>
      </c>
      <c r="G259" s="93">
        <f t="shared" si="34"/>
        <v>1072.5999999999999</v>
      </c>
      <c r="H259" s="93">
        <f t="shared" si="35"/>
        <v>7375.6900000000496</v>
      </c>
      <c r="I259" s="94">
        <f>IF(A259="","",SUM(F$27:F259))</f>
        <v>118035.20999999992</v>
      </c>
      <c r="J259" s="94">
        <f>IF(A259="","",SUM(G$27:G259))</f>
        <v>142624.31000000008</v>
      </c>
      <c r="K259" s="95"/>
      <c r="L259" s="99"/>
      <c r="M259" s="97"/>
      <c r="N259" s="98"/>
    </row>
    <row r="260" spans="1:14" x14ac:dyDescent="0.2">
      <c r="A260" s="89">
        <f t="shared" si="32"/>
        <v>234</v>
      </c>
      <c r="B260" s="90">
        <f t="shared" si="25"/>
        <v>49827</v>
      </c>
      <c r="C260" s="112">
        <f t="shared" si="30"/>
        <v>6.5000000000000002E-2</v>
      </c>
      <c r="D260" s="91">
        <f t="shared" si="26"/>
        <v>1118.3599999999999</v>
      </c>
      <c r="E260" s="92">
        <f t="shared" si="31"/>
        <v>0</v>
      </c>
      <c r="F260" s="93">
        <f t="shared" si="33"/>
        <v>39.950000000000003</v>
      </c>
      <c r="G260" s="93">
        <f t="shared" si="34"/>
        <v>1078.4099999999999</v>
      </c>
      <c r="H260" s="93">
        <f t="shared" si="35"/>
        <v>6297.2800000000498</v>
      </c>
      <c r="I260" s="94">
        <f>IF(A260="","",SUM(F$27:F260))</f>
        <v>118075.15999999992</v>
      </c>
      <c r="J260" s="94">
        <f>IF(A260="","",SUM(G$27:G260))</f>
        <v>143702.72000000009</v>
      </c>
      <c r="K260" s="95"/>
      <c r="L260" s="99"/>
      <c r="M260" s="97"/>
      <c r="N260" s="98"/>
    </row>
    <row r="261" spans="1:14" x14ac:dyDescent="0.2">
      <c r="A261" s="89">
        <f t="shared" si="32"/>
        <v>235</v>
      </c>
      <c r="B261" s="90">
        <f t="shared" si="25"/>
        <v>49857</v>
      </c>
      <c r="C261" s="112">
        <f t="shared" si="30"/>
        <v>6.5000000000000002E-2</v>
      </c>
      <c r="D261" s="91">
        <f t="shared" si="26"/>
        <v>1118.3599999999999</v>
      </c>
      <c r="E261" s="92">
        <f t="shared" si="31"/>
        <v>0</v>
      </c>
      <c r="F261" s="93">
        <f t="shared" si="33"/>
        <v>34.11</v>
      </c>
      <c r="G261" s="93">
        <f t="shared" si="34"/>
        <v>1084.25</v>
      </c>
      <c r="H261" s="93">
        <f t="shared" si="35"/>
        <v>5213.0300000000498</v>
      </c>
      <c r="I261" s="94">
        <f>IF(A261="","",SUM(F$27:F261))</f>
        <v>118109.26999999992</v>
      </c>
      <c r="J261" s="94">
        <f>IF(A261="","",SUM(G$27:G261))</f>
        <v>144786.97000000009</v>
      </c>
      <c r="K261" s="95"/>
      <c r="L261" s="99"/>
      <c r="M261" s="97"/>
      <c r="N261" s="98"/>
    </row>
    <row r="262" spans="1:14" x14ac:dyDescent="0.2">
      <c r="A262" s="89">
        <f t="shared" si="32"/>
        <v>236</v>
      </c>
      <c r="B262" s="90">
        <f t="shared" si="25"/>
        <v>49888</v>
      </c>
      <c r="C262" s="112">
        <f t="shared" si="30"/>
        <v>6.5000000000000002E-2</v>
      </c>
      <c r="D262" s="91">
        <f t="shared" si="26"/>
        <v>1118.3599999999999</v>
      </c>
      <c r="E262" s="92">
        <f t="shared" si="31"/>
        <v>0</v>
      </c>
      <c r="F262" s="93">
        <f t="shared" si="33"/>
        <v>28.24</v>
      </c>
      <c r="G262" s="93">
        <f t="shared" si="34"/>
        <v>1090.1199999999999</v>
      </c>
      <c r="H262" s="93">
        <f t="shared" si="35"/>
        <v>4122.9100000000499</v>
      </c>
      <c r="I262" s="94">
        <f>IF(A262="","",SUM(F$27:F262))</f>
        <v>118137.50999999992</v>
      </c>
      <c r="J262" s="94">
        <f>IF(A262="","",SUM(G$27:G262))</f>
        <v>145877.09000000008</v>
      </c>
      <c r="K262" s="95"/>
      <c r="L262" s="99"/>
      <c r="M262" s="97"/>
      <c r="N262" s="98"/>
    </row>
    <row r="263" spans="1:14" x14ac:dyDescent="0.2">
      <c r="A263" s="89">
        <f t="shared" si="32"/>
        <v>237</v>
      </c>
      <c r="B263" s="90">
        <f t="shared" si="25"/>
        <v>49919</v>
      </c>
      <c r="C263" s="112">
        <f t="shared" si="30"/>
        <v>6.5000000000000002E-2</v>
      </c>
      <c r="D263" s="91">
        <f t="shared" si="26"/>
        <v>1118.3599999999999</v>
      </c>
      <c r="E263" s="92">
        <f t="shared" si="31"/>
        <v>0</v>
      </c>
      <c r="F263" s="93">
        <f t="shared" si="33"/>
        <v>22.33</v>
      </c>
      <c r="G263" s="93">
        <f t="shared" si="34"/>
        <v>1096.03</v>
      </c>
      <c r="H263" s="93">
        <f t="shared" si="35"/>
        <v>3026.8800000000501</v>
      </c>
      <c r="I263" s="94">
        <f>IF(A263="","",SUM(F$27:F263))</f>
        <v>118159.83999999992</v>
      </c>
      <c r="J263" s="94">
        <f>IF(A263="","",SUM(G$27:G263))</f>
        <v>146973.12000000008</v>
      </c>
      <c r="K263" s="95"/>
      <c r="L263" s="99"/>
      <c r="M263" s="97"/>
      <c r="N263" s="98"/>
    </row>
    <row r="264" spans="1:14" x14ac:dyDescent="0.2">
      <c r="A264" s="89">
        <f t="shared" si="32"/>
        <v>238</v>
      </c>
      <c r="B264" s="90">
        <f t="shared" si="25"/>
        <v>49949</v>
      </c>
      <c r="C264" s="112">
        <f t="shared" si="30"/>
        <v>6.5000000000000002E-2</v>
      </c>
      <c r="D264" s="91">
        <f t="shared" si="26"/>
        <v>1118.3599999999999</v>
      </c>
      <c r="E264" s="92">
        <f t="shared" si="31"/>
        <v>0</v>
      </c>
      <c r="F264" s="93">
        <f t="shared" si="33"/>
        <v>16.399999999999999</v>
      </c>
      <c r="G264" s="93">
        <f t="shared" si="34"/>
        <v>1101.9599999999998</v>
      </c>
      <c r="H264" s="93">
        <f t="shared" si="35"/>
        <v>1924.9200000000503</v>
      </c>
      <c r="I264" s="94">
        <f>IF(A264="","",SUM(F$27:F264))</f>
        <v>118176.23999999992</v>
      </c>
      <c r="J264" s="94">
        <f>IF(A264="","",SUM(G$27:G264))</f>
        <v>148075.08000000007</v>
      </c>
      <c r="K264" s="95"/>
      <c r="L264" s="99"/>
      <c r="M264" s="97"/>
      <c r="N264" s="98"/>
    </row>
    <row r="265" spans="1:14" x14ac:dyDescent="0.2">
      <c r="A265" s="89">
        <f t="shared" si="32"/>
        <v>239</v>
      </c>
      <c r="B265" s="90">
        <f t="shared" si="25"/>
        <v>49980</v>
      </c>
      <c r="C265" s="112">
        <f t="shared" si="30"/>
        <v>6.5000000000000002E-2</v>
      </c>
      <c r="D265" s="91">
        <f t="shared" si="26"/>
        <v>1118.3599999999999</v>
      </c>
      <c r="E265" s="92">
        <f t="shared" si="31"/>
        <v>0</v>
      </c>
      <c r="F265" s="93">
        <f t="shared" si="33"/>
        <v>10.43</v>
      </c>
      <c r="G265" s="93">
        <f t="shared" si="34"/>
        <v>1107.9299999999998</v>
      </c>
      <c r="H265" s="93">
        <f t="shared" si="35"/>
        <v>816.99000000005049</v>
      </c>
      <c r="I265" s="94">
        <f>IF(A265="","",SUM(F$27:F265))</f>
        <v>118186.66999999991</v>
      </c>
      <c r="J265" s="94">
        <f>IF(A265="","",SUM(G$27:G265))</f>
        <v>149183.01000000007</v>
      </c>
      <c r="K265" s="95"/>
      <c r="L265" s="99"/>
      <c r="M265" s="97"/>
      <c r="N265" s="98"/>
    </row>
    <row r="266" spans="1:14" x14ac:dyDescent="0.2">
      <c r="A266" s="89">
        <f t="shared" si="32"/>
        <v>240</v>
      </c>
      <c r="B266" s="90">
        <f t="shared" si="25"/>
        <v>50010</v>
      </c>
      <c r="C266" s="112">
        <f t="shared" si="30"/>
        <v>6.5000000000000002E-2</v>
      </c>
      <c r="D266" s="91">
        <f t="shared" si="26"/>
        <v>821.42000000005044</v>
      </c>
      <c r="E266" s="92">
        <f t="shared" si="31"/>
        <v>0</v>
      </c>
      <c r="F266" s="93">
        <f t="shared" si="33"/>
        <v>4.43</v>
      </c>
      <c r="G266" s="93">
        <f t="shared" si="34"/>
        <v>816.99000000005049</v>
      </c>
      <c r="H266" s="93">
        <f t="shared" si="35"/>
        <v>0</v>
      </c>
      <c r="I266" s="94">
        <f>IF(A266="","",SUM(F$27:F266))</f>
        <v>118191.0999999999</v>
      </c>
      <c r="J266" s="94">
        <f>IF(A266="","",SUM(G$27:G266))</f>
        <v>150000.00000000012</v>
      </c>
      <c r="K266" s="95"/>
      <c r="L266" s="99"/>
      <c r="M266" s="97"/>
      <c r="N266" s="98"/>
    </row>
    <row r="267" spans="1:14" x14ac:dyDescent="0.2">
      <c r="A267" s="89" t="str">
        <f t="shared" si="32"/>
        <v/>
      </c>
      <c r="B267" s="90" t="str">
        <f t="shared" si="25"/>
        <v/>
      </c>
      <c r="C267" s="112" t="str">
        <f t="shared" si="30"/>
        <v/>
      </c>
      <c r="D267" s="91" t="str">
        <f t="shared" si="26"/>
        <v/>
      </c>
      <c r="E267" s="92" t="str">
        <f t="shared" si="31"/>
        <v/>
      </c>
      <c r="F267" s="93" t="str">
        <f t="shared" si="33"/>
        <v/>
      </c>
      <c r="G267" s="93" t="str">
        <f t="shared" si="34"/>
        <v/>
      </c>
      <c r="H267" s="93" t="str">
        <f t="shared" si="35"/>
        <v/>
      </c>
      <c r="I267" s="94" t="str">
        <f>IF(A267="","",SUM(F$27:F267))</f>
        <v/>
      </c>
      <c r="J267" s="94" t="str">
        <f>IF(A267="","",SUM(G$27:G267))</f>
        <v/>
      </c>
      <c r="K267" s="95"/>
      <c r="L267" s="99"/>
      <c r="M267" s="97"/>
      <c r="N267" s="98"/>
    </row>
    <row r="268" spans="1:14" x14ac:dyDescent="0.2">
      <c r="A268" s="89" t="str">
        <f t="shared" si="32"/>
        <v/>
      </c>
      <c r="B268" s="90" t="str">
        <f t="shared" si="25"/>
        <v/>
      </c>
      <c r="C268" s="112" t="str">
        <f t="shared" si="30"/>
        <v/>
      </c>
      <c r="D268" s="91" t="str">
        <f t="shared" si="26"/>
        <v/>
      </c>
      <c r="E268" s="92" t="str">
        <f t="shared" si="31"/>
        <v/>
      </c>
      <c r="F268" s="93" t="str">
        <f t="shared" si="33"/>
        <v/>
      </c>
      <c r="G268" s="93" t="str">
        <f t="shared" si="34"/>
        <v/>
      </c>
      <c r="H268" s="93" t="str">
        <f t="shared" si="35"/>
        <v/>
      </c>
      <c r="I268" s="94" t="str">
        <f>IF(A268="","",SUM(F$27:F268))</f>
        <v/>
      </c>
      <c r="J268" s="94" t="str">
        <f>IF(A268="","",SUM(G$27:G268))</f>
        <v/>
      </c>
      <c r="K268" s="95"/>
      <c r="L268" s="99"/>
      <c r="M268" s="97"/>
      <c r="N268" s="98"/>
    </row>
    <row r="269" spans="1:14" x14ac:dyDescent="0.2">
      <c r="A269" s="89" t="str">
        <f t="shared" si="32"/>
        <v/>
      </c>
      <c r="B269" s="90" t="str">
        <f t="shared" si="25"/>
        <v/>
      </c>
      <c r="C269" s="112" t="str">
        <f t="shared" si="30"/>
        <v/>
      </c>
      <c r="D269" s="91" t="str">
        <f t="shared" si="26"/>
        <v/>
      </c>
      <c r="E269" s="92" t="str">
        <f t="shared" si="31"/>
        <v/>
      </c>
      <c r="F269" s="93" t="str">
        <f t="shared" si="33"/>
        <v/>
      </c>
      <c r="G269" s="93" t="str">
        <f t="shared" si="34"/>
        <v/>
      </c>
      <c r="H269" s="93" t="str">
        <f t="shared" si="35"/>
        <v/>
      </c>
      <c r="I269" s="94" t="str">
        <f>IF(A269="","",SUM(F$27:F269))</f>
        <v/>
      </c>
      <c r="J269" s="94" t="str">
        <f>IF(A269="","",SUM(G$27:G269))</f>
        <v/>
      </c>
      <c r="K269" s="95"/>
      <c r="L269" s="99"/>
      <c r="M269" s="97"/>
      <c r="N269" s="98"/>
    </row>
    <row r="270" spans="1:14" x14ac:dyDescent="0.2">
      <c r="A270" s="89" t="str">
        <f t="shared" si="32"/>
        <v/>
      </c>
      <c r="B270" s="90" t="str">
        <f t="shared" si="25"/>
        <v/>
      </c>
      <c r="C270" s="112" t="str">
        <f t="shared" si="30"/>
        <v/>
      </c>
      <c r="D270" s="91" t="str">
        <f t="shared" si="26"/>
        <v/>
      </c>
      <c r="E270" s="92" t="str">
        <f t="shared" si="31"/>
        <v/>
      </c>
      <c r="F270" s="93" t="str">
        <f t="shared" si="33"/>
        <v/>
      </c>
      <c r="G270" s="93" t="str">
        <f t="shared" si="34"/>
        <v/>
      </c>
      <c r="H270" s="93" t="str">
        <f t="shared" si="35"/>
        <v/>
      </c>
      <c r="I270" s="94" t="str">
        <f>IF(A270="","",SUM(F$27:F270))</f>
        <v/>
      </c>
      <c r="J270" s="94" t="str">
        <f>IF(A270="","",SUM(G$27:G270))</f>
        <v/>
      </c>
      <c r="K270" s="95"/>
      <c r="L270" s="99"/>
      <c r="M270" s="97"/>
      <c r="N270" s="98"/>
    </row>
    <row r="271" spans="1:14" x14ac:dyDescent="0.2">
      <c r="A271" s="89" t="str">
        <f t="shared" ref="A271:A334" si="36">IF(A270&gt;=nper,"",A270+1)</f>
        <v/>
      </c>
      <c r="B271" s="90" t="str">
        <f t="shared" si="25"/>
        <v/>
      </c>
      <c r="C271" s="112" t="str">
        <f t="shared" si="30"/>
        <v/>
      </c>
      <c r="D271" s="91" t="str">
        <f t="shared" si="26"/>
        <v/>
      </c>
      <c r="E271" s="92" t="str">
        <f t="shared" si="31"/>
        <v/>
      </c>
      <c r="F271" s="93" t="str">
        <f t="shared" ref="F271:F334" si="37">IF(A271="","",ROUND(C271/12*H270,2))</f>
        <v/>
      </c>
      <c r="G271" s="93" t="str">
        <f t="shared" ref="G271:G334" si="38">IF(A271="","",D271-F271+E271)</f>
        <v/>
      </c>
      <c r="H271" s="93" t="str">
        <f t="shared" ref="H271:H334" si="39">IF(A271="","",H270-G271)</f>
        <v/>
      </c>
      <c r="I271" s="94" t="str">
        <f>IF(A271="","",SUM(F$27:F271))</f>
        <v/>
      </c>
      <c r="J271" s="94" t="str">
        <f>IF(A271="","",SUM(G$27:G271))</f>
        <v/>
      </c>
      <c r="K271" s="95"/>
      <c r="L271" s="99"/>
      <c r="M271" s="97"/>
      <c r="N271" s="98"/>
    </row>
    <row r="272" spans="1:14" x14ac:dyDescent="0.2">
      <c r="A272" s="89" t="str">
        <f t="shared" si="36"/>
        <v/>
      </c>
      <c r="B272" s="90" t="str">
        <f t="shared" si="25"/>
        <v/>
      </c>
      <c r="C272" s="112" t="str">
        <f t="shared" si="30"/>
        <v/>
      </c>
      <c r="D272" s="91" t="str">
        <f t="shared" si="26"/>
        <v/>
      </c>
      <c r="E272" s="92" t="str">
        <f t="shared" si="31"/>
        <v/>
      </c>
      <c r="F272" s="93" t="str">
        <f t="shared" si="37"/>
        <v/>
      </c>
      <c r="G272" s="93" t="str">
        <f t="shared" si="38"/>
        <v/>
      </c>
      <c r="H272" s="93" t="str">
        <f t="shared" si="39"/>
        <v/>
      </c>
      <c r="I272" s="94" t="str">
        <f>IF(A272="","",SUM(F$27:F272))</f>
        <v/>
      </c>
      <c r="J272" s="94" t="str">
        <f>IF(A272="","",SUM(G$27:G272))</f>
        <v/>
      </c>
      <c r="K272" s="95"/>
      <c r="L272" s="99"/>
      <c r="M272" s="97"/>
      <c r="N272" s="98"/>
    </row>
    <row r="273" spans="1:14" x14ac:dyDescent="0.2">
      <c r="A273" s="89" t="str">
        <f t="shared" si="36"/>
        <v/>
      </c>
      <c r="B273" s="90" t="str">
        <f t="shared" si="25"/>
        <v/>
      </c>
      <c r="C273" s="112" t="str">
        <f t="shared" si="30"/>
        <v/>
      </c>
      <c r="D273" s="91" t="str">
        <f t="shared" si="26"/>
        <v/>
      </c>
      <c r="E273" s="92" t="str">
        <f t="shared" si="31"/>
        <v/>
      </c>
      <c r="F273" s="93" t="str">
        <f t="shared" si="37"/>
        <v/>
      </c>
      <c r="G273" s="93" t="str">
        <f t="shared" si="38"/>
        <v/>
      </c>
      <c r="H273" s="93" t="str">
        <f t="shared" si="39"/>
        <v/>
      </c>
      <c r="I273" s="94" t="str">
        <f>IF(A273="","",SUM(F$27:F273))</f>
        <v/>
      </c>
      <c r="J273" s="94" t="str">
        <f>IF(A273="","",SUM(G$27:G273))</f>
        <v/>
      </c>
      <c r="K273" s="95"/>
      <c r="L273" s="99"/>
      <c r="M273" s="97"/>
      <c r="N273" s="98"/>
    </row>
    <row r="274" spans="1:14" x14ac:dyDescent="0.2">
      <c r="A274" s="89" t="str">
        <f t="shared" si="36"/>
        <v/>
      </c>
      <c r="B274" s="90" t="str">
        <f t="shared" si="25"/>
        <v/>
      </c>
      <c r="C274" s="112" t="str">
        <f t="shared" si="30"/>
        <v/>
      </c>
      <c r="D274" s="91" t="str">
        <f t="shared" si="26"/>
        <v/>
      </c>
      <c r="E274" s="92" t="str">
        <f t="shared" si="31"/>
        <v/>
      </c>
      <c r="F274" s="93" t="str">
        <f t="shared" si="37"/>
        <v/>
      </c>
      <c r="G274" s="93" t="str">
        <f t="shared" si="38"/>
        <v/>
      </c>
      <c r="H274" s="93" t="str">
        <f t="shared" si="39"/>
        <v/>
      </c>
      <c r="I274" s="94" t="str">
        <f>IF(A274="","",SUM(F$27:F274))</f>
        <v/>
      </c>
      <c r="J274" s="94" t="str">
        <f>IF(A274="","",SUM(G$27:G274))</f>
        <v/>
      </c>
      <c r="K274" s="95"/>
      <c r="L274" s="99"/>
      <c r="M274" s="97"/>
      <c r="N274" s="98"/>
    </row>
    <row r="275" spans="1:14" x14ac:dyDescent="0.2">
      <c r="A275" s="89" t="str">
        <f t="shared" si="36"/>
        <v/>
      </c>
      <c r="B275" s="90" t="str">
        <f t="shared" si="25"/>
        <v/>
      </c>
      <c r="C275" s="112" t="str">
        <f t="shared" si="30"/>
        <v/>
      </c>
      <c r="D275" s="91" t="str">
        <f t="shared" si="26"/>
        <v/>
      </c>
      <c r="E275" s="92" t="str">
        <f t="shared" si="31"/>
        <v/>
      </c>
      <c r="F275" s="93" t="str">
        <f t="shared" si="37"/>
        <v/>
      </c>
      <c r="G275" s="93" t="str">
        <f t="shared" si="38"/>
        <v/>
      </c>
      <c r="H275" s="93" t="str">
        <f t="shared" si="39"/>
        <v/>
      </c>
      <c r="I275" s="94" t="str">
        <f>IF(A275="","",SUM(F$27:F275))</f>
        <v/>
      </c>
      <c r="J275" s="94" t="str">
        <f>IF(A275="","",SUM(G$27:G275))</f>
        <v/>
      </c>
      <c r="K275" s="95"/>
      <c r="L275" s="99"/>
      <c r="M275" s="97"/>
      <c r="N275" s="98"/>
    </row>
    <row r="276" spans="1:14" x14ac:dyDescent="0.2">
      <c r="A276" s="89" t="str">
        <f t="shared" si="36"/>
        <v/>
      </c>
      <c r="B276" s="90" t="str">
        <f t="shared" si="25"/>
        <v/>
      </c>
      <c r="C276" s="112" t="str">
        <f t="shared" si="30"/>
        <v/>
      </c>
      <c r="D276" s="91" t="str">
        <f t="shared" si="26"/>
        <v/>
      </c>
      <c r="E276" s="92" t="str">
        <f t="shared" si="31"/>
        <v/>
      </c>
      <c r="F276" s="93" t="str">
        <f t="shared" si="37"/>
        <v/>
      </c>
      <c r="G276" s="93" t="str">
        <f t="shared" si="38"/>
        <v/>
      </c>
      <c r="H276" s="93" t="str">
        <f t="shared" si="39"/>
        <v/>
      </c>
      <c r="I276" s="94" t="str">
        <f>IF(A276="","",SUM(F$27:F276))</f>
        <v/>
      </c>
      <c r="J276" s="94" t="str">
        <f>IF(A276="","",SUM(G$27:G276))</f>
        <v/>
      </c>
      <c r="K276" s="95"/>
      <c r="L276" s="99"/>
      <c r="M276" s="97"/>
      <c r="N276" s="98"/>
    </row>
    <row r="277" spans="1:14" x14ac:dyDescent="0.2">
      <c r="A277" s="89" t="str">
        <f t="shared" si="36"/>
        <v/>
      </c>
      <c r="B277" s="90" t="str">
        <f t="shared" si="25"/>
        <v/>
      </c>
      <c r="C277" s="112" t="str">
        <f t="shared" si="30"/>
        <v/>
      </c>
      <c r="D277" s="91" t="str">
        <f t="shared" si="26"/>
        <v/>
      </c>
      <c r="E277" s="92" t="str">
        <f t="shared" si="31"/>
        <v/>
      </c>
      <c r="F277" s="93" t="str">
        <f t="shared" si="37"/>
        <v/>
      </c>
      <c r="G277" s="93" t="str">
        <f t="shared" si="38"/>
        <v/>
      </c>
      <c r="H277" s="93" t="str">
        <f t="shared" si="39"/>
        <v/>
      </c>
      <c r="I277" s="94" t="str">
        <f>IF(A277="","",SUM(F$27:F277))</f>
        <v/>
      </c>
      <c r="J277" s="94" t="str">
        <f>IF(A277="","",SUM(G$27:G277))</f>
        <v/>
      </c>
      <c r="K277" s="95"/>
      <c r="L277" s="99"/>
      <c r="M277" s="97"/>
      <c r="N277" s="98"/>
    </row>
    <row r="278" spans="1:14" x14ac:dyDescent="0.2">
      <c r="A278" s="89" t="str">
        <f t="shared" si="36"/>
        <v/>
      </c>
      <c r="B278" s="90" t="str">
        <f t="shared" si="25"/>
        <v/>
      </c>
      <c r="C278" s="112" t="str">
        <f t="shared" si="30"/>
        <v/>
      </c>
      <c r="D278" s="91" t="str">
        <f t="shared" si="26"/>
        <v/>
      </c>
      <c r="E278" s="92" t="str">
        <f t="shared" si="31"/>
        <v/>
      </c>
      <c r="F278" s="93" t="str">
        <f t="shared" si="37"/>
        <v/>
      </c>
      <c r="G278" s="93" t="str">
        <f t="shared" si="38"/>
        <v/>
      </c>
      <c r="H278" s="93" t="str">
        <f t="shared" si="39"/>
        <v/>
      </c>
      <c r="I278" s="94" t="str">
        <f>IF(A278="","",SUM(F$27:F278))</f>
        <v/>
      </c>
      <c r="J278" s="94" t="str">
        <f>IF(A278="","",SUM(G$27:G278))</f>
        <v/>
      </c>
      <c r="K278" s="95"/>
      <c r="L278" s="99"/>
      <c r="M278" s="97"/>
      <c r="N278" s="98"/>
    </row>
    <row r="279" spans="1:14" x14ac:dyDescent="0.2">
      <c r="A279" s="89" t="str">
        <f t="shared" si="36"/>
        <v/>
      </c>
      <c r="B279" s="90" t="str">
        <f t="shared" si="25"/>
        <v/>
      </c>
      <c r="C279" s="112" t="str">
        <f t="shared" si="30"/>
        <v/>
      </c>
      <c r="D279" s="91" t="str">
        <f t="shared" si="26"/>
        <v/>
      </c>
      <c r="E279" s="92" t="str">
        <f t="shared" si="31"/>
        <v/>
      </c>
      <c r="F279" s="93" t="str">
        <f t="shared" si="37"/>
        <v/>
      </c>
      <c r="G279" s="93" t="str">
        <f t="shared" si="38"/>
        <v/>
      </c>
      <c r="H279" s="93" t="str">
        <f t="shared" si="39"/>
        <v/>
      </c>
      <c r="I279" s="94" t="str">
        <f>IF(A279="","",SUM(F$27:F279))</f>
        <v/>
      </c>
      <c r="J279" s="94" t="str">
        <f>IF(A279="","",SUM(G$27:G279))</f>
        <v/>
      </c>
      <c r="K279" s="95"/>
      <c r="L279" s="99"/>
      <c r="M279" s="97"/>
      <c r="N279" s="98"/>
    </row>
    <row r="280" spans="1:14" x14ac:dyDescent="0.2">
      <c r="A280" s="89" t="str">
        <f t="shared" si="36"/>
        <v/>
      </c>
      <c r="B280" s="90" t="str">
        <f t="shared" si="25"/>
        <v/>
      </c>
      <c r="C280" s="112" t="str">
        <f t="shared" si="30"/>
        <v/>
      </c>
      <c r="D280" s="91" t="str">
        <f t="shared" si="26"/>
        <v/>
      </c>
      <c r="E280" s="92" t="str">
        <f t="shared" si="31"/>
        <v/>
      </c>
      <c r="F280" s="93" t="str">
        <f t="shared" si="37"/>
        <v/>
      </c>
      <c r="G280" s="93" t="str">
        <f t="shared" si="38"/>
        <v/>
      </c>
      <c r="H280" s="93" t="str">
        <f t="shared" si="39"/>
        <v/>
      </c>
      <c r="I280" s="94" t="str">
        <f>IF(A280="","",SUM(F$27:F280))</f>
        <v/>
      </c>
      <c r="J280" s="94" t="str">
        <f>IF(A280="","",SUM(G$27:G280))</f>
        <v/>
      </c>
      <c r="K280" s="95"/>
      <c r="L280" s="99"/>
      <c r="M280" s="97"/>
      <c r="N280" s="98"/>
    </row>
    <row r="281" spans="1:14" x14ac:dyDescent="0.2">
      <c r="A281" s="89" t="str">
        <f t="shared" si="36"/>
        <v/>
      </c>
      <c r="B281" s="90" t="str">
        <f t="shared" si="25"/>
        <v/>
      </c>
      <c r="C281" s="112" t="str">
        <f t="shared" si="30"/>
        <v/>
      </c>
      <c r="D281" s="91" t="str">
        <f t="shared" si="26"/>
        <v/>
      </c>
      <c r="E281" s="92" t="str">
        <f t="shared" si="31"/>
        <v/>
      </c>
      <c r="F281" s="93" t="str">
        <f t="shared" si="37"/>
        <v/>
      </c>
      <c r="G281" s="93" t="str">
        <f t="shared" si="38"/>
        <v/>
      </c>
      <c r="H281" s="93" t="str">
        <f t="shared" si="39"/>
        <v/>
      </c>
      <c r="I281" s="94" t="str">
        <f>IF(A281="","",SUM(F$27:F281))</f>
        <v/>
      </c>
      <c r="J281" s="94" t="str">
        <f>IF(A281="","",SUM(G$27:G281))</f>
        <v/>
      </c>
      <c r="K281" s="95"/>
      <c r="L281" s="99"/>
      <c r="M281" s="97"/>
      <c r="N281" s="98"/>
    </row>
    <row r="282" spans="1:14" x14ac:dyDescent="0.2">
      <c r="A282" s="89" t="str">
        <f t="shared" si="36"/>
        <v/>
      </c>
      <c r="B282" s="90" t="str">
        <f t="shared" si="25"/>
        <v/>
      </c>
      <c r="C282" s="112" t="str">
        <f t="shared" si="30"/>
        <v/>
      </c>
      <c r="D282" s="91" t="str">
        <f t="shared" si="26"/>
        <v/>
      </c>
      <c r="E282" s="92" t="str">
        <f t="shared" si="31"/>
        <v/>
      </c>
      <c r="F282" s="93" t="str">
        <f t="shared" si="37"/>
        <v/>
      </c>
      <c r="G282" s="93" t="str">
        <f t="shared" si="38"/>
        <v/>
      </c>
      <c r="H282" s="93" t="str">
        <f t="shared" si="39"/>
        <v/>
      </c>
      <c r="I282" s="94" t="str">
        <f>IF(A282="","",SUM(F$27:F282))</f>
        <v/>
      </c>
      <c r="J282" s="94" t="str">
        <f>IF(A282="","",SUM(G$27:G282))</f>
        <v/>
      </c>
      <c r="K282" s="95"/>
      <c r="L282" s="99"/>
      <c r="M282" s="97"/>
      <c r="N282" s="98"/>
    </row>
    <row r="283" spans="1:14" x14ac:dyDescent="0.2">
      <c r="A283" s="89" t="str">
        <f t="shared" si="36"/>
        <v/>
      </c>
      <c r="B283" s="90" t="str">
        <f t="shared" si="25"/>
        <v/>
      </c>
      <c r="C283" s="112" t="str">
        <f t="shared" si="30"/>
        <v/>
      </c>
      <c r="D283" s="91" t="str">
        <f t="shared" ref="D283:D346" si="40">IF(A283="","",MIN(ROUND(IF(C283=$D$8,$D$11,IF(C283=C282,D282,-PMT(C283/12,nper-A283+1,H282))),2),H282+ROUND(C283/12*H282,2)))</f>
        <v/>
      </c>
      <c r="E283" s="92" t="str">
        <f t="shared" si="31"/>
        <v/>
      </c>
      <c r="F283" s="93" t="str">
        <f t="shared" si="37"/>
        <v/>
      </c>
      <c r="G283" s="93" t="str">
        <f t="shared" si="38"/>
        <v/>
      </c>
      <c r="H283" s="93" t="str">
        <f t="shared" si="39"/>
        <v/>
      </c>
      <c r="I283" s="94" t="str">
        <f>IF(A283="","",SUM(F$27:F283))</f>
        <v/>
      </c>
      <c r="J283" s="94" t="str">
        <f>IF(A283="","",SUM(G$27:G283))</f>
        <v/>
      </c>
      <c r="K283" s="95"/>
      <c r="L283" s="99"/>
      <c r="M283" s="97"/>
      <c r="N283" s="98"/>
    </row>
    <row r="284" spans="1:14" x14ac:dyDescent="0.2">
      <c r="A284" s="89" t="str">
        <f t="shared" si="36"/>
        <v/>
      </c>
      <c r="B284" s="90" t="str">
        <f t="shared" si="25"/>
        <v/>
      </c>
      <c r="C284" s="112" t="str">
        <f t="shared" ref="C284:C347" si="41">IF(A284="","",IF(C283&lt;&gt;$D$8,C283,$D$8))</f>
        <v/>
      </c>
      <c r="D284" s="91" t="str">
        <f t="shared" si="40"/>
        <v/>
      </c>
      <c r="E284" s="92" t="str">
        <f t="shared" ref="E284:E347" si="42">IF(A284="","",IF(ISBLANK(M284),0,M284-D284))</f>
        <v/>
      </c>
      <c r="F284" s="93" t="str">
        <f t="shared" si="37"/>
        <v/>
      </c>
      <c r="G284" s="93" t="str">
        <f t="shared" si="38"/>
        <v/>
      </c>
      <c r="H284" s="93" t="str">
        <f t="shared" si="39"/>
        <v/>
      </c>
      <c r="I284" s="94" t="str">
        <f>IF(A284="","",SUM(F$27:F284))</f>
        <v/>
      </c>
      <c r="J284" s="94" t="str">
        <f>IF(A284="","",SUM(G$27:G284))</f>
        <v/>
      </c>
      <c r="K284" s="95"/>
      <c r="L284" s="99"/>
      <c r="M284" s="97"/>
      <c r="N284" s="98"/>
    </row>
    <row r="285" spans="1:14" x14ac:dyDescent="0.2">
      <c r="A285" s="89" t="str">
        <f t="shared" si="36"/>
        <v/>
      </c>
      <c r="B285" s="90" t="str">
        <f t="shared" si="25"/>
        <v/>
      </c>
      <c r="C285" s="112" t="str">
        <f t="shared" si="41"/>
        <v/>
      </c>
      <c r="D285" s="91" t="str">
        <f t="shared" si="40"/>
        <v/>
      </c>
      <c r="E285" s="92" t="str">
        <f t="shared" si="42"/>
        <v/>
      </c>
      <c r="F285" s="93" t="str">
        <f t="shared" si="37"/>
        <v/>
      </c>
      <c r="G285" s="93" t="str">
        <f t="shared" si="38"/>
        <v/>
      </c>
      <c r="H285" s="93" t="str">
        <f t="shared" si="39"/>
        <v/>
      </c>
      <c r="I285" s="94" t="str">
        <f>IF(A285="","",SUM(F$27:F285))</f>
        <v/>
      </c>
      <c r="J285" s="94" t="str">
        <f>IF(A285="","",SUM(G$27:G285))</f>
        <v/>
      </c>
      <c r="K285" s="95"/>
      <c r="L285" s="99"/>
      <c r="M285" s="97"/>
      <c r="N285" s="98"/>
    </row>
    <row r="286" spans="1:14" x14ac:dyDescent="0.2">
      <c r="A286" s="89" t="str">
        <f t="shared" si="36"/>
        <v/>
      </c>
      <c r="B286" s="90" t="str">
        <f t="shared" si="25"/>
        <v/>
      </c>
      <c r="C286" s="112" t="str">
        <f t="shared" si="41"/>
        <v/>
      </c>
      <c r="D286" s="91" t="str">
        <f t="shared" si="40"/>
        <v/>
      </c>
      <c r="E286" s="92" t="str">
        <f t="shared" si="42"/>
        <v/>
      </c>
      <c r="F286" s="93" t="str">
        <f t="shared" si="37"/>
        <v/>
      </c>
      <c r="G286" s="93" t="str">
        <f t="shared" si="38"/>
        <v/>
      </c>
      <c r="H286" s="93" t="str">
        <f t="shared" si="39"/>
        <v/>
      </c>
      <c r="I286" s="94" t="str">
        <f>IF(A286="","",SUM(F$27:F286))</f>
        <v/>
      </c>
      <c r="J286" s="94" t="str">
        <f>IF(A286="","",SUM(G$27:G286))</f>
        <v/>
      </c>
      <c r="K286" s="95"/>
      <c r="L286" s="99"/>
      <c r="M286" s="97"/>
      <c r="N286" s="98"/>
    </row>
    <row r="287" spans="1:14" x14ac:dyDescent="0.2">
      <c r="A287" s="89" t="str">
        <f t="shared" si="36"/>
        <v/>
      </c>
      <c r="B287" s="90" t="str">
        <f t="shared" si="25"/>
        <v/>
      </c>
      <c r="C287" s="112" t="str">
        <f t="shared" si="41"/>
        <v/>
      </c>
      <c r="D287" s="91" t="str">
        <f t="shared" si="40"/>
        <v/>
      </c>
      <c r="E287" s="92" t="str">
        <f t="shared" si="42"/>
        <v/>
      </c>
      <c r="F287" s="93" t="str">
        <f t="shared" si="37"/>
        <v/>
      </c>
      <c r="G287" s="93" t="str">
        <f t="shared" si="38"/>
        <v/>
      </c>
      <c r="H287" s="93" t="str">
        <f t="shared" si="39"/>
        <v/>
      </c>
      <c r="I287" s="94" t="str">
        <f>IF(A287="","",SUM(F$27:F287))</f>
        <v/>
      </c>
      <c r="J287" s="94" t="str">
        <f>IF(A287="","",SUM(G$27:G287))</f>
        <v/>
      </c>
      <c r="K287" s="95"/>
      <c r="L287" s="99"/>
      <c r="M287" s="97"/>
      <c r="N287" s="98"/>
    </row>
    <row r="288" spans="1:14" x14ac:dyDescent="0.2">
      <c r="A288" s="89" t="str">
        <f t="shared" si="36"/>
        <v/>
      </c>
      <c r="B288" s="90" t="str">
        <f t="shared" si="25"/>
        <v/>
      </c>
      <c r="C288" s="112" t="str">
        <f t="shared" si="41"/>
        <v/>
      </c>
      <c r="D288" s="91" t="str">
        <f t="shared" si="40"/>
        <v/>
      </c>
      <c r="E288" s="92" t="str">
        <f t="shared" si="42"/>
        <v/>
      </c>
      <c r="F288" s="93" t="str">
        <f t="shared" si="37"/>
        <v/>
      </c>
      <c r="G288" s="93" t="str">
        <f t="shared" si="38"/>
        <v/>
      </c>
      <c r="H288" s="93" t="str">
        <f t="shared" si="39"/>
        <v/>
      </c>
      <c r="I288" s="94" t="str">
        <f>IF(A288="","",SUM(F$27:F288))</f>
        <v/>
      </c>
      <c r="J288" s="94" t="str">
        <f>IF(A288="","",SUM(G$27:G288))</f>
        <v/>
      </c>
      <c r="K288" s="95"/>
      <c r="L288" s="99"/>
      <c r="M288" s="97"/>
      <c r="N288" s="98"/>
    </row>
    <row r="289" spans="1:14" x14ac:dyDescent="0.2">
      <c r="A289" s="89" t="str">
        <f t="shared" si="36"/>
        <v/>
      </c>
      <c r="B289" s="90" t="str">
        <f t="shared" si="25"/>
        <v/>
      </c>
      <c r="C289" s="112" t="str">
        <f t="shared" si="41"/>
        <v/>
      </c>
      <c r="D289" s="91" t="str">
        <f t="shared" si="40"/>
        <v/>
      </c>
      <c r="E289" s="92" t="str">
        <f t="shared" si="42"/>
        <v/>
      </c>
      <c r="F289" s="93" t="str">
        <f t="shared" si="37"/>
        <v/>
      </c>
      <c r="G289" s="93" t="str">
        <f t="shared" si="38"/>
        <v/>
      </c>
      <c r="H289" s="93" t="str">
        <f t="shared" si="39"/>
        <v/>
      </c>
      <c r="I289" s="94" t="str">
        <f>IF(A289="","",SUM(F$27:F289))</f>
        <v/>
      </c>
      <c r="J289" s="94" t="str">
        <f>IF(A289="","",SUM(G$27:G289))</f>
        <v/>
      </c>
      <c r="K289" s="95"/>
      <c r="L289" s="99"/>
      <c r="M289" s="97"/>
      <c r="N289" s="98"/>
    </row>
    <row r="290" spans="1:14" x14ac:dyDescent="0.2">
      <c r="A290" s="89" t="str">
        <f t="shared" si="36"/>
        <v/>
      </c>
      <c r="B290" s="90" t="str">
        <f t="shared" si="25"/>
        <v/>
      </c>
      <c r="C290" s="112" t="str">
        <f t="shared" si="41"/>
        <v/>
      </c>
      <c r="D290" s="91" t="str">
        <f t="shared" si="40"/>
        <v/>
      </c>
      <c r="E290" s="92" t="str">
        <f t="shared" si="42"/>
        <v/>
      </c>
      <c r="F290" s="93" t="str">
        <f t="shared" si="37"/>
        <v/>
      </c>
      <c r="G290" s="93" t="str">
        <f t="shared" si="38"/>
        <v/>
      </c>
      <c r="H290" s="93" t="str">
        <f t="shared" si="39"/>
        <v/>
      </c>
      <c r="I290" s="94" t="str">
        <f>IF(A290="","",SUM(F$27:F290))</f>
        <v/>
      </c>
      <c r="J290" s="94" t="str">
        <f>IF(A290="","",SUM(G$27:G290))</f>
        <v/>
      </c>
      <c r="K290" s="95"/>
      <c r="L290" s="99"/>
      <c r="M290" s="97"/>
      <c r="N290" s="98"/>
    </row>
    <row r="291" spans="1:14" x14ac:dyDescent="0.2">
      <c r="A291" s="89" t="str">
        <f t="shared" si="36"/>
        <v/>
      </c>
      <c r="B291" s="90" t="str">
        <f t="shared" si="25"/>
        <v/>
      </c>
      <c r="C291" s="112" t="str">
        <f t="shared" si="41"/>
        <v/>
      </c>
      <c r="D291" s="91" t="str">
        <f t="shared" si="40"/>
        <v/>
      </c>
      <c r="E291" s="92" t="str">
        <f t="shared" si="42"/>
        <v/>
      </c>
      <c r="F291" s="93" t="str">
        <f t="shared" si="37"/>
        <v/>
      </c>
      <c r="G291" s="93" t="str">
        <f t="shared" si="38"/>
        <v/>
      </c>
      <c r="H291" s="93" t="str">
        <f t="shared" si="39"/>
        <v/>
      </c>
      <c r="I291" s="94" t="str">
        <f>IF(A291="","",SUM(F$27:F291))</f>
        <v/>
      </c>
      <c r="J291" s="94" t="str">
        <f>IF(A291="","",SUM(G$27:G291))</f>
        <v/>
      </c>
      <c r="K291" s="95"/>
      <c r="L291" s="99"/>
      <c r="M291" s="97"/>
      <c r="N291" s="98"/>
    </row>
    <row r="292" spans="1:14" x14ac:dyDescent="0.2">
      <c r="A292" s="89" t="str">
        <f t="shared" si="36"/>
        <v/>
      </c>
      <c r="B292" s="90" t="str">
        <f t="shared" si="25"/>
        <v/>
      </c>
      <c r="C292" s="112" t="str">
        <f t="shared" si="41"/>
        <v/>
      </c>
      <c r="D292" s="91" t="str">
        <f t="shared" si="40"/>
        <v/>
      </c>
      <c r="E292" s="92" t="str">
        <f t="shared" si="42"/>
        <v/>
      </c>
      <c r="F292" s="93" t="str">
        <f t="shared" si="37"/>
        <v/>
      </c>
      <c r="G292" s="93" t="str">
        <f t="shared" si="38"/>
        <v/>
      </c>
      <c r="H292" s="93" t="str">
        <f t="shared" si="39"/>
        <v/>
      </c>
      <c r="I292" s="94" t="str">
        <f>IF(A292="","",SUM(F$27:F292))</f>
        <v/>
      </c>
      <c r="J292" s="94" t="str">
        <f>IF(A292="","",SUM(G$27:G292))</f>
        <v/>
      </c>
      <c r="K292" s="95"/>
      <c r="L292" s="99"/>
      <c r="M292" s="97"/>
      <c r="N292" s="98"/>
    </row>
    <row r="293" spans="1:14" x14ac:dyDescent="0.2">
      <c r="A293" s="89" t="str">
        <f t="shared" si="36"/>
        <v/>
      </c>
      <c r="B293" s="90" t="str">
        <f t="shared" si="25"/>
        <v/>
      </c>
      <c r="C293" s="112" t="str">
        <f t="shared" si="41"/>
        <v/>
      </c>
      <c r="D293" s="91" t="str">
        <f t="shared" si="40"/>
        <v/>
      </c>
      <c r="E293" s="92" t="str">
        <f t="shared" si="42"/>
        <v/>
      </c>
      <c r="F293" s="93" t="str">
        <f t="shared" si="37"/>
        <v/>
      </c>
      <c r="G293" s="93" t="str">
        <f t="shared" si="38"/>
        <v/>
      </c>
      <c r="H293" s="93" t="str">
        <f t="shared" si="39"/>
        <v/>
      </c>
      <c r="I293" s="94" t="str">
        <f>IF(A293="","",SUM(F$27:F293))</f>
        <v/>
      </c>
      <c r="J293" s="94" t="str">
        <f>IF(A293="","",SUM(G$27:G293))</f>
        <v/>
      </c>
      <c r="K293" s="95"/>
      <c r="L293" s="99"/>
      <c r="M293" s="97"/>
      <c r="N293" s="98"/>
    </row>
    <row r="294" spans="1:14" x14ac:dyDescent="0.2">
      <c r="A294" s="89" t="str">
        <f t="shared" si="36"/>
        <v/>
      </c>
      <c r="B294" s="90" t="str">
        <f t="shared" si="25"/>
        <v/>
      </c>
      <c r="C294" s="112" t="str">
        <f t="shared" si="41"/>
        <v/>
      </c>
      <c r="D294" s="91" t="str">
        <f t="shared" si="40"/>
        <v/>
      </c>
      <c r="E294" s="92" t="str">
        <f t="shared" si="42"/>
        <v/>
      </c>
      <c r="F294" s="93" t="str">
        <f t="shared" si="37"/>
        <v/>
      </c>
      <c r="G294" s="93" t="str">
        <f t="shared" si="38"/>
        <v/>
      </c>
      <c r="H294" s="93" t="str">
        <f t="shared" si="39"/>
        <v/>
      </c>
      <c r="I294" s="94" t="str">
        <f>IF(A294="","",SUM(F$27:F294))</f>
        <v/>
      </c>
      <c r="J294" s="94" t="str">
        <f>IF(A294="","",SUM(G$27:G294))</f>
        <v/>
      </c>
      <c r="K294" s="95"/>
      <c r="L294" s="99"/>
      <c r="M294" s="97"/>
      <c r="N294" s="98"/>
    </row>
    <row r="295" spans="1:14" x14ac:dyDescent="0.2">
      <c r="A295" s="89" t="str">
        <f t="shared" si="36"/>
        <v/>
      </c>
      <c r="B295" s="90" t="str">
        <f t="shared" si="25"/>
        <v/>
      </c>
      <c r="C295" s="112" t="str">
        <f t="shared" si="41"/>
        <v/>
      </c>
      <c r="D295" s="91" t="str">
        <f t="shared" si="40"/>
        <v/>
      </c>
      <c r="E295" s="92" t="str">
        <f t="shared" si="42"/>
        <v/>
      </c>
      <c r="F295" s="93" t="str">
        <f t="shared" si="37"/>
        <v/>
      </c>
      <c r="G295" s="93" t="str">
        <f t="shared" si="38"/>
        <v/>
      </c>
      <c r="H295" s="93" t="str">
        <f t="shared" si="39"/>
        <v/>
      </c>
      <c r="I295" s="94" t="str">
        <f>IF(A295="","",SUM(F$27:F295))</f>
        <v/>
      </c>
      <c r="J295" s="94" t="str">
        <f>IF(A295="","",SUM(G$27:G295))</f>
        <v/>
      </c>
      <c r="K295" s="95"/>
      <c r="L295" s="99"/>
      <c r="M295" s="97"/>
      <c r="N295" s="98"/>
    </row>
    <row r="296" spans="1:14" x14ac:dyDescent="0.2">
      <c r="A296" s="89" t="str">
        <f t="shared" si="36"/>
        <v/>
      </c>
      <c r="B296" s="90" t="str">
        <f t="shared" si="25"/>
        <v/>
      </c>
      <c r="C296" s="112" t="str">
        <f t="shared" si="41"/>
        <v/>
      </c>
      <c r="D296" s="91" t="str">
        <f t="shared" si="40"/>
        <v/>
      </c>
      <c r="E296" s="92" t="str">
        <f t="shared" si="42"/>
        <v/>
      </c>
      <c r="F296" s="93" t="str">
        <f t="shared" si="37"/>
        <v/>
      </c>
      <c r="G296" s="93" t="str">
        <f t="shared" si="38"/>
        <v/>
      </c>
      <c r="H296" s="93" t="str">
        <f t="shared" si="39"/>
        <v/>
      </c>
      <c r="I296" s="94" t="str">
        <f>IF(A296="","",SUM(F$27:F296))</f>
        <v/>
      </c>
      <c r="J296" s="94" t="str">
        <f>IF(A296="","",SUM(G$27:G296))</f>
        <v/>
      </c>
      <c r="K296" s="95"/>
      <c r="L296" s="99"/>
      <c r="M296" s="97"/>
      <c r="N296" s="98"/>
    </row>
    <row r="297" spans="1:14" x14ac:dyDescent="0.2">
      <c r="A297" s="89" t="str">
        <f t="shared" si="36"/>
        <v/>
      </c>
      <c r="B297" s="90" t="str">
        <f t="shared" si="25"/>
        <v/>
      </c>
      <c r="C297" s="112" t="str">
        <f t="shared" si="41"/>
        <v/>
      </c>
      <c r="D297" s="91" t="str">
        <f t="shared" si="40"/>
        <v/>
      </c>
      <c r="E297" s="92" t="str">
        <f t="shared" si="42"/>
        <v/>
      </c>
      <c r="F297" s="93" t="str">
        <f t="shared" si="37"/>
        <v/>
      </c>
      <c r="G297" s="93" t="str">
        <f t="shared" si="38"/>
        <v/>
      </c>
      <c r="H297" s="93" t="str">
        <f t="shared" si="39"/>
        <v/>
      </c>
      <c r="I297" s="94" t="str">
        <f>IF(A297="","",SUM(F$27:F297))</f>
        <v/>
      </c>
      <c r="J297" s="94" t="str">
        <f>IF(A297="","",SUM(G$27:G297))</f>
        <v/>
      </c>
      <c r="K297" s="95"/>
      <c r="L297" s="99"/>
      <c r="M297" s="97"/>
      <c r="N297" s="98"/>
    </row>
    <row r="298" spans="1:14" x14ac:dyDescent="0.2">
      <c r="A298" s="89" t="str">
        <f t="shared" si="36"/>
        <v/>
      </c>
      <c r="B298" s="90" t="str">
        <f t="shared" si="25"/>
        <v/>
      </c>
      <c r="C298" s="112" t="str">
        <f t="shared" si="41"/>
        <v/>
      </c>
      <c r="D298" s="91" t="str">
        <f t="shared" si="40"/>
        <v/>
      </c>
      <c r="E298" s="92" t="str">
        <f t="shared" si="42"/>
        <v/>
      </c>
      <c r="F298" s="93" t="str">
        <f t="shared" si="37"/>
        <v/>
      </c>
      <c r="G298" s="93" t="str">
        <f t="shared" si="38"/>
        <v/>
      </c>
      <c r="H298" s="93" t="str">
        <f t="shared" si="39"/>
        <v/>
      </c>
      <c r="I298" s="94" t="str">
        <f>IF(A298="","",SUM(F$27:F298))</f>
        <v/>
      </c>
      <c r="J298" s="94" t="str">
        <f>IF(A298="","",SUM(G$27:G298))</f>
        <v/>
      </c>
      <c r="K298" s="95"/>
      <c r="L298" s="99"/>
      <c r="M298" s="97"/>
      <c r="N298" s="98"/>
    </row>
    <row r="299" spans="1:14" x14ac:dyDescent="0.2">
      <c r="A299" s="89" t="str">
        <f t="shared" si="36"/>
        <v/>
      </c>
      <c r="B299" s="90" t="str">
        <f t="shared" si="25"/>
        <v/>
      </c>
      <c r="C299" s="112" t="str">
        <f t="shared" si="41"/>
        <v/>
      </c>
      <c r="D299" s="91" t="str">
        <f t="shared" si="40"/>
        <v/>
      </c>
      <c r="E299" s="92" t="str">
        <f t="shared" si="42"/>
        <v/>
      </c>
      <c r="F299" s="93" t="str">
        <f t="shared" si="37"/>
        <v/>
      </c>
      <c r="G299" s="93" t="str">
        <f t="shared" si="38"/>
        <v/>
      </c>
      <c r="H299" s="93" t="str">
        <f t="shared" si="39"/>
        <v/>
      </c>
      <c r="I299" s="94" t="str">
        <f>IF(A299="","",SUM(F$27:F299))</f>
        <v/>
      </c>
      <c r="J299" s="94" t="str">
        <f>IF(A299="","",SUM(G$27:G299))</f>
        <v/>
      </c>
      <c r="K299" s="95"/>
      <c r="L299" s="99"/>
      <c r="M299" s="97"/>
      <c r="N299" s="98"/>
    </row>
    <row r="300" spans="1:14" x14ac:dyDescent="0.2">
      <c r="A300" s="89" t="str">
        <f t="shared" si="36"/>
        <v/>
      </c>
      <c r="B300" s="90" t="str">
        <f t="shared" si="25"/>
        <v/>
      </c>
      <c r="C300" s="112" t="str">
        <f t="shared" si="41"/>
        <v/>
      </c>
      <c r="D300" s="91" t="str">
        <f t="shared" si="40"/>
        <v/>
      </c>
      <c r="E300" s="92" t="str">
        <f t="shared" si="42"/>
        <v/>
      </c>
      <c r="F300" s="93" t="str">
        <f t="shared" si="37"/>
        <v/>
      </c>
      <c r="G300" s="93" t="str">
        <f t="shared" si="38"/>
        <v/>
      </c>
      <c r="H300" s="93" t="str">
        <f t="shared" si="39"/>
        <v/>
      </c>
      <c r="I300" s="94" t="str">
        <f>IF(A300="","",SUM(F$27:F300))</f>
        <v/>
      </c>
      <c r="J300" s="94" t="str">
        <f>IF(A300="","",SUM(G$27:G300))</f>
        <v/>
      </c>
      <c r="K300" s="95"/>
      <c r="L300" s="99"/>
      <c r="M300" s="97"/>
      <c r="N300" s="98"/>
    </row>
    <row r="301" spans="1:14" x14ac:dyDescent="0.2">
      <c r="A301" s="89" t="str">
        <f t="shared" si="36"/>
        <v/>
      </c>
      <c r="B301" s="90" t="str">
        <f t="shared" si="25"/>
        <v/>
      </c>
      <c r="C301" s="112" t="str">
        <f t="shared" si="41"/>
        <v/>
      </c>
      <c r="D301" s="91" t="str">
        <f t="shared" si="40"/>
        <v/>
      </c>
      <c r="E301" s="92" t="str">
        <f t="shared" si="42"/>
        <v/>
      </c>
      <c r="F301" s="93" t="str">
        <f t="shared" si="37"/>
        <v/>
      </c>
      <c r="G301" s="93" t="str">
        <f t="shared" si="38"/>
        <v/>
      </c>
      <c r="H301" s="93" t="str">
        <f t="shared" si="39"/>
        <v/>
      </c>
      <c r="I301" s="94" t="str">
        <f>IF(A301="","",SUM(F$27:F301))</f>
        <v/>
      </c>
      <c r="J301" s="94" t="str">
        <f>IF(A301="","",SUM(G$27:G301))</f>
        <v/>
      </c>
      <c r="K301" s="95"/>
      <c r="L301" s="99"/>
      <c r="M301" s="97"/>
      <c r="N301" s="98"/>
    </row>
    <row r="302" spans="1:14" x14ac:dyDescent="0.2">
      <c r="A302" s="89" t="str">
        <f t="shared" si="36"/>
        <v/>
      </c>
      <c r="B302" s="90" t="str">
        <f t="shared" si="25"/>
        <v/>
      </c>
      <c r="C302" s="112" t="str">
        <f t="shared" si="41"/>
        <v/>
      </c>
      <c r="D302" s="91" t="str">
        <f t="shared" si="40"/>
        <v/>
      </c>
      <c r="E302" s="92" t="str">
        <f t="shared" si="42"/>
        <v/>
      </c>
      <c r="F302" s="93" t="str">
        <f t="shared" si="37"/>
        <v/>
      </c>
      <c r="G302" s="93" t="str">
        <f t="shared" si="38"/>
        <v/>
      </c>
      <c r="H302" s="93" t="str">
        <f t="shared" si="39"/>
        <v/>
      </c>
      <c r="I302" s="94" t="str">
        <f>IF(A302="","",SUM(F$27:F302))</f>
        <v/>
      </c>
      <c r="J302" s="94" t="str">
        <f>IF(A302="","",SUM(G$27:G302))</f>
        <v/>
      </c>
      <c r="K302" s="95"/>
      <c r="L302" s="99"/>
      <c r="M302" s="97"/>
      <c r="N302" s="98"/>
    </row>
    <row r="303" spans="1:14" x14ac:dyDescent="0.2">
      <c r="A303" s="89" t="str">
        <f t="shared" si="36"/>
        <v/>
      </c>
      <c r="B303" s="90" t="str">
        <f t="shared" si="25"/>
        <v/>
      </c>
      <c r="C303" s="112" t="str">
        <f t="shared" si="41"/>
        <v/>
      </c>
      <c r="D303" s="91" t="str">
        <f t="shared" si="40"/>
        <v/>
      </c>
      <c r="E303" s="92" t="str">
        <f t="shared" si="42"/>
        <v/>
      </c>
      <c r="F303" s="93" t="str">
        <f t="shared" si="37"/>
        <v/>
      </c>
      <c r="G303" s="93" t="str">
        <f t="shared" si="38"/>
        <v/>
      </c>
      <c r="H303" s="93" t="str">
        <f t="shared" si="39"/>
        <v/>
      </c>
      <c r="I303" s="94" t="str">
        <f>IF(A303="","",SUM(F$27:F303))</f>
        <v/>
      </c>
      <c r="J303" s="94" t="str">
        <f>IF(A303="","",SUM(G$27:G303))</f>
        <v/>
      </c>
      <c r="K303" s="95"/>
      <c r="L303" s="99"/>
      <c r="M303" s="97"/>
      <c r="N303" s="98"/>
    </row>
    <row r="304" spans="1:14" x14ac:dyDescent="0.2">
      <c r="A304" s="89" t="str">
        <f t="shared" si="36"/>
        <v/>
      </c>
      <c r="B304" s="90" t="str">
        <f t="shared" si="25"/>
        <v/>
      </c>
      <c r="C304" s="112" t="str">
        <f t="shared" si="41"/>
        <v/>
      </c>
      <c r="D304" s="91" t="str">
        <f t="shared" si="40"/>
        <v/>
      </c>
      <c r="E304" s="92" t="str">
        <f t="shared" si="42"/>
        <v/>
      </c>
      <c r="F304" s="93" t="str">
        <f t="shared" si="37"/>
        <v/>
      </c>
      <c r="G304" s="93" t="str">
        <f t="shared" si="38"/>
        <v/>
      </c>
      <c r="H304" s="93" t="str">
        <f t="shared" si="39"/>
        <v/>
      </c>
      <c r="I304" s="94" t="str">
        <f>IF(A304="","",SUM(F$27:F304))</f>
        <v/>
      </c>
      <c r="J304" s="94" t="str">
        <f>IF(A304="","",SUM(G$27:G304))</f>
        <v/>
      </c>
      <c r="K304" s="95"/>
      <c r="L304" s="99"/>
      <c r="M304" s="97"/>
      <c r="N304" s="98"/>
    </row>
    <row r="305" spans="1:14" x14ac:dyDescent="0.2">
      <c r="A305" s="89" t="str">
        <f t="shared" si="36"/>
        <v/>
      </c>
      <c r="B305" s="90" t="str">
        <f t="shared" si="25"/>
        <v/>
      </c>
      <c r="C305" s="112" t="str">
        <f t="shared" si="41"/>
        <v/>
      </c>
      <c r="D305" s="91" t="str">
        <f t="shared" si="40"/>
        <v/>
      </c>
      <c r="E305" s="92" t="str">
        <f t="shared" si="42"/>
        <v/>
      </c>
      <c r="F305" s="93" t="str">
        <f t="shared" si="37"/>
        <v/>
      </c>
      <c r="G305" s="93" t="str">
        <f t="shared" si="38"/>
        <v/>
      </c>
      <c r="H305" s="93" t="str">
        <f t="shared" si="39"/>
        <v/>
      </c>
      <c r="I305" s="94" t="str">
        <f>IF(A305="","",SUM(F$27:F305))</f>
        <v/>
      </c>
      <c r="J305" s="94" t="str">
        <f>IF(A305="","",SUM(G$27:G305))</f>
        <v/>
      </c>
      <c r="K305" s="95"/>
      <c r="L305" s="99"/>
      <c r="M305" s="97"/>
      <c r="N305" s="98"/>
    </row>
    <row r="306" spans="1:14" x14ac:dyDescent="0.2">
      <c r="A306" s="89" t="str">
        <f t="shared" si="36"/>
        <v/>
      </c>
      <c r="B306" s="90" t="str">
        <f t="shared" si="25"/>
        <v/>
      </c>
      <c r="C306" s="112" t="str">
        <f t="shared" si="41"/>
        <v/>
      </c>
      <c r="D306" s="91" t="str">
        <f t="shared" si="40"/>
        <v/>
      </c>
      <c r="E306" s="92" t="str">
        <f t="shared" si="42"/>
        <v/>
      </c>
      <c r="F306" s="93" t="str">
        <f t="shared" si="37"/>
        <v/>
      </c>
      <c r="G306" s="93" t="str">
        <f t="shared" si="38"/>
        <v/>
      </c>
      <c r="H306" s="93" t="str">
        <f t="shared" si="39"/>
        <v/>
      </c>
      <c r="I306" s="94" t="str">
        <f>IF(A306="","",SUM(F$27:F306))</f>
        <v/>
      </c>
      <c r="J306" s="94" t="str">
        <f>IF(A306="","",SUM(G$27:G306))</f>
        <v/>
      </c>
      <c r="K306" s="95"/>
      <c r="L306" s="99"/>
      <c r="M306" s="97"/>
      <c r="N306" s="98"/>
    </row>
    <row r="307" spans="1:14" x14ac:dyDescent="0.2">
      <c r="A307" s="89" t="str">
        <f t="shared" si="36"/>
        <v/>
      </c>
      <c r="B307" s="90" t="str">
        <f t="shared" si="25"/>
        <v/>
      </c>
      <c r="C307" s="112" t="str">
        <f t="shared" si="41"/>
        <v/>
      </c>
      <c r="D307" s="91" t="str">
        <f t="shared" si="40"/>
        <v/>
      </c>
      <c r="E307" s="92" t="str">
        <f t="shared" si="42"/>
        <v/>
      </c>
      <c r="F307" s="93" t="str">
        <f t="shared" si="37"/>
        <v/>
      </c>
      <c r="G307" s="93" t="str">
        <f t="shared" si="38"/>
        <v/>
      </c>
      <c r="H307" s="93" t="str">
        <f t="shared" si="39"/>
        <v/>
      </c>
      <c r="I307" s="94" t="str">
        <f>IF(A307="","",SUM(F$27:F307))</f>
        <v/>
      </c>
      <c r="J307" s="94" t="str">
        <f>IF(A307="","",SUM(G$27:G307))</f>
        <v/>
      </c>
      <c r="K307" s="95"/>
      <c r="L307" s="99"/>
      <c r="M307" s="97"/>
      <c r="N307" s="98"/>
    </row>
    <row r="308" spans="1:14" x14ac:dyDescent="0.2">
      <c r="A308" s="89" t="str">
        <f t="shared" si="36"/>
        <v/>
      </c>
      <c r="B308" s="90" t="str">
        <f t="shared" si="25"/>
        <v/>
      </c>
      <c r="C308" s="112" t="str">
        <f t="shared" si="41"/>
        <v/>
      </c>
      <c r="D308" s="91" t="str">
        <f t="shared" si="40"/>
        <v/>
      </c>
      <c r="E308" s="92" t="str">
        <f t="shared" si="42"/>
        <v/>
      </c>
      <c r="F308" s="93" t="str">
        <f t="shared" si="37"/>
        <v/>
      </c>
      <c r="G308" s="93" t="str">
        <f t="shared" si="38"/>
        <v/>
      </c>
      <c r="H308" s="93" t="str">
        <f t="shared" si="39"/>
        <v/>
      </c>
      <c r="I308" s="94" t="str">
        <f>IF(A308="","",SUM(F$27:F308))</f>
        <v/>
      </c>
      <c r="J308" s="94" t="str">
        <f>IF(A308="","",SUM(G$27:G308))</f>
        <v/>
      </c>
      <c r="K308" s="95"/>
      <c r="L308" s="99"/>
      <c r="M308" s="97"/>
      <c r="N308" s="98"/>
    </row>
    <row r="309" spans="1:14" x14ac:dyDescent="0.2">
      <c r="A309" s="89" t="str">
        <f t="shared" si="36"/>
        <v/>
      </c>
      <c r="B309" s="90" t="str">
        <f t="shared" si="25"/>
        <v/>
      </c>
      <c r="C309" s="112" t="str">
        <f t="shared" si="41"/>
        <v/>
      </c>
      <c r="D309" s="91" t="str">
        <f t="shared" si="40"/>
        <v/>
      </c>
      <c r="E309" s="92" t="str">
        <f t="shared" si="42"/>
        <v/>
      </c>
      <c r="F309" s="93" t="str">
        <f t="shared" si="37"/>
        <v/>
      </c>
      <c r="G309" s="93" t="str">
        <f t="shared" si="38"/>
        <v/>
      </c>
      <c r="H309" s="93" t="str">
        <f t="shared" si="39"/>
        <v/>
      </c>
      <c r="I309" s="94" t="str">
        <f>IF(A309="","",SUM(F$27:F309))</f>
        <v/>
      </c>
      <c r="J309" s="94" t="str">
        <f>IF(A309="","",SUM(G$27:G309))</f>
        <v/>
      </c>
      <c r="K309" s="95"/>
      <c r="L309" s="99"/>
      <c r="M309" s="97"/>
      <c r="N309" s="98"/>
    </row>
    <row r="310" spans="1:14" x14ac:dyDescent="0.2">
      <c r="A310" s="89" t="str">
        <f t="shared" si="36"/>
        <v/>
      </c>
      <c r="B310" s="90" t="str">
        <f t="shared" si="25"/>
        <v/>
      </c>
      <c r="C310" s="112" t="str">
        <f t="shared" si="41"/>
        <v/>
      </c>
      <c r="D310" s="91" t="str">
        <f t="shared" si="40"/>
        <v/>
      </c>
      <c r="E310" s="92" t="str">
        <f t="shared" si="42"/>
        <v/>
      </c>
      <c r="F310" s="93" t="str">
        <f t="shared" si="37"/>
        <v/>
      </c>
      <c r="G310" s="93" t="str">
        <f t="shared" si="38"/>
        <v/>
      </c>
      <c r="H310" s="93" t="str">
        <f t="shared" si="39"/>
        <v/>
      </c>
      <c r="I310" s="94" t="str">
        <f>IF(A310="","",SUM(F$27:F310))</f>
        <v/>
      </c>
      <c r="J310" s="94" t="str">
        <f>IF(A310="","",SUM(G$27:G310))</f>
        <v/>
      </c>
      <c r="K310" s="95"/>
      <c r="L310" s="99"/>
      <c r="M310" s="97"/>
      <c r="N310" s="98"/>
    </row>
    <row r="311" spans="1:14" x14ac:dyDescent="0.2">
      <c r="A311" s="89" t="str">
        <f t="shared" si="36"/>
        <v/>
      </c>
      <c r="B311" s="90" t="str">
        <f t="shared" si="25"/>
        <v/>
      </c>
      <c r="C311" s="112" t="str">
        <f t="shared" si="41"/>
        <v/>
      </c>
      <c r="D311" s="91" t="str">
        <f t="shared" si="40"/>
        <v/>
      </c>
      <c r="E311" s="92" t="str">
        <f t="shared" si="42"/>
        <v/>
      </c>
      <c r="F311" s="93" t="str">
        <f t="shared" si="37"/>
        <v/>
      </c>
      <c r="G311" s="93" t="str">
        <f t="shared" si="38"/>
        <v/>
      </c>
      <c r="H311" s="93" t="str">
        <f t="shared" si="39"/>
        <v/>
      </c>
      <c r="I311" s="94" t="str">
        <f>IF(A311="","",SUM(F$27:F311))</f>
        <v/>
      </c>
      <c r="J311" s="94" t="str">
        <f>IF(A311="","",SUM(G$27:G311))</f>
        <v/>
      </c>
      <c r="K311" s="95"/>
      <c r="L311" s="99"/>
      <c r="M311" s="97"/>
      <c r="N311" s="98"/>
    </row>
    <row r="312" spans="1:14" x14ac:dyDescent="0.2">
      <c r="A312" s="89" t="str">
        <f t="shared" si="36"/>
        <v/>
      </c>
      <c r="B312" s="90" t="str">
        <f t="shared" si="25"/>
        <v/>
      </c>
      <c r="C312" s="112" t="str">
        <f t="shared" si="41"/>
        <v/>
      </c>
      <c r="D312" s="91" t="str">
        <f t="shared" si="40"/>
        <v/>
      </c>
      <c r="E312" s="92" t="str">
        <f t="shared" si="42"/>
        <v/>
      </c>
      <c r="F312" s="93" t="str">
        <f t="shared" si="37"/>
        <v/>
      </c>
      <c r="G312" s="93" t="str">
        <f t="shared" si="38"/>
        <v/>
      </c>
      <c r="H312" s="93" t="str">
        <f t="shared" si="39"/>
        <v/>
      </c>
      <c r="I312" s="94" t="str">
        <f>IF(A312="","",SUM(F$27:F312))</f>
        <v/>
      </c>
      <c r="J312" s="94" t="str">
        <f>IF(A312="","",SUM(G$27:G312))</f>
        <v/>
      </c>
      <c r="K312" s="95"/>
      <c r="L312" s="99"/>
      <c r="M312" s="97"/>
      <c r="N312" s="98"/>
    </row>
    <row r="313" spans="1:14" x14ac:dyDescent="0.2">
      <c r="A313" s="89" t="str">
        <f t="shared" si="36"/>
        <v/>
      </c>
      <c r="B313" s="90" t="str">
        <f t="shared" si="25"/>
        <v/>
      </c>
      <c r="C313" s="112" t="str">
        <f t="shared" si="41"/>
        <v/>
      </c>
      <c r="D313" s="91" t="str">
        <f t="shared" si="40"/>
        <v/>
      </c>
      <c r="E313" s="92" t="str">
        <f t="shared" si="42"/>
        <v/>
      </c>
      <c r="F313" s="93" t="str">
        <f t="shared" si="37"/>
        <v/>
      </c>
      <c r="G313" s="93" t="str">
        <f t="shared" si="38"/>
        <v/>
      </c>
      <c r="H313" s="93" t="str">
        <f t="shared" si="39"/>
        <v/>
      </c>
      <c r="I313" s="94" t="str">
        <f>IF(A313="","",SUM(F$27:F313))</f>
        <v/>
      </c>
      <c r="J313" s="94" t="str">
        <f>IF(A313="","",SUM(G$27:G313))</f>
        <v/>
      </c>
      <c r="K313" s="95"/>
      <c r="L313" s="99"/>
      <c r="M313" s="97"/>
      <c r="N313" s="98"/>
    </row>
    <row r="314" spans="1:14" x14ac:dyDescent="0.2">
      <c r="A314" s="89" t="str">
        <f t="shared" si="36"/>
        <v/>
      </c>
      <c r="B314" s="90" t="str">
        <f t="shared" si="25"/>
        <v/>
      </c>
      <c r="C314" s="112" t="str">
        <f t="shared" si="41"/>
        <v/>
      </c>
      <c r="D314" s="91" t="str">
        <f t="shared" si="40"/>
        <v/>
      </c>
      <c r="E314" s="92" t="str">
        <f t="shared" si="42"/>
        <v/>
      </c>
      <c r="F314" s="93" t="str">
        <f t="shared" si="37"/>
        <v/>
      </c>
      <c r="G314" s="93" t="str">
        <f t="shared" si="38"/>
        <v/>
      </c>
      <c r="H314" s="93" t="str">
        <f t="shared" si="39"/>
        <v/>
      </c>
      <c r="I314" s="94" t="str">
        <f>IF(A314="","",SUM(F$27:F314))</f>
        <v/>
      </c>
      <c r="J314" s="94" t="str">
        <f>IF(A314="","",SUM(G$27:G314))</f>
        <v/>
      </c>
      <c r="K314" s="95"/>
      <c r="L314" s="99"/>
      <c r="M314" s="97"/>
      <c r="N314" s="98"/>
    </row>
    <row r="315" spans="1:14" x14ac:dyDescent="0.2">
      <c r="A315" s="89" t="str">
        <f t="shared" si="36"/>
        <v/>
      </c>
      <c r="B315" s="90" t="str">
        <f t="shared" si="25"/>
        <v/>
      </c>
      <c r="C315" s="112" t="str">
        <f t="shared" si="41"/>
        <v/>
      </c>
      <c r="D315" s="91" t="str">
        <f t="shared" si="40"/>
        <v/>
      </c>
      <c r="E315" s="92" t="str">
        <f t="shared" si="42"/>
        <v/>
      </c>
      <c r="F315" s="93" t="str">
        <f t="shared" si="37"/>
        <v/>
      </c>
      <c r="G315" s="93" t="str">
        <f t="shared" si="38"/>
        <v/>
      </c>
      <c r="H315" s="93" t="str">
        <f t="shared" si="39"/>
        <v/>
      </c>
      <c r="I315" s="94" t="str">
        <f>IF(A315="","",SUM(F$27:F315))</f>
        <v/>
      </c>
      <c r="J315" s="94" t="str">
        <f>IF(A315="","",SUM(G$27:G315))</f>
        <v/>
      </c>
      <c r="K315" s="95"/>
      <c r="L315" s="99"/>
      <c r="M315" s="97"/>
      <c r="N315" s="98"/>
    </row>
    <row r="316" spans="1:14" x14ac:dyDescent="0.2">
      <c r="A316" s="89" t="str">
        <f t="shared" si="36"/>
        <v/>
      </c>
      <c r="B316" s="90" t="str">
        <f t="shared" si="25"/>
        <v/>
      </c>
      <c r="C316" s="112" t="str">
        <f t="shared" si="41"/>
        <v/>
      </c>
      <c r="D316" s="91" t="str">
        <f t="shared" si="40"/>
        <v/>
      </c>
      <c r="E316" s="92" t="str">
        <f t="shared" si="42"/>
        <v/>
      </c>
      <c r="F316" s="93" t="str">
        <f t="shared" si="37"/>
        <v/>
      </c>
      <c r="G316" s="93" t="str">
        <f t="shared" si="38"/>
        <v/>
      </c>
      <c r="H316" s="93" t="str">
        <f t="shared" si="39"/>
        <v/>
      </c>
      <c r="I316" s="94" t="str">
        <f>IF(A316="","",SUM(F$27:F316))</f>
        <v/>
      </c>
      <c r="J316" s="94" t="str">
        <f>IF(A316="","",SUM(G$27:G316))</f>
        <v/>
      </c>
      <c r="K316" s="95"/>
      <c r="L316" s="99"/>
      <c r="M316" s="97"/>
      <c r="N316" s="98"/>
    </row>
    <row r="317" spans="1:14" x14ac:dyDescent="0.2">
      <c r="A317" s="89" t="str">
        <f t="shared" si="36"/>
        <v/>
      </c>
      <c r="B317" s="90" t="str">
        <f t="shared" si="25"/>
        <v/>
      </c>
      <c r="C317" s="112" t="str">
        <f t="shared" si="41"/>
        <v/>
      </c>
      <c r="D317" s="91" t="str">
        <f t="shared" si="40"/>
        <v/>
      </c>
      <c r="E317" s="92" t="str">
        <f t="shared" si="42"/>
        <v/>
      </c>
      <c r="F317" s="93" t="str">
        <f t="shared" si="37"/>
        <v/>
      </c>
      <c r="G317" s="93" t="str">
        <f t="shared" si="38"/>
        <v/>
      </c>
      <c r="H317" s="93" t="str">
        <f t="shared" si="39"/>
        <v/>
      </c>
      <c r="I317" s="94" t="str">
        <f>IF(A317="","",SUM(F$27:F317))</f>
        <v/>
      </c>
      <c r="J317" s="94" t="str">
        <f>IF(A317="","",SUM(G$27:G317))</f>
        <v/>
      </c>
      <c r="K317" s="95"/>
      <c r="L317" s="99"/>
      <c r="M317" s="97"/>
      <c r="N317" s="98"/>
    </row>
    <row r="318" spans="1:14" x14ac:dyDescent="0.2">
      <c r="A318" s="89" t="str">
        <f t="shared" si="36"/>
        <v/>
      </c>
      <c r="B318" s="90" t="str">
        <f t="shared" si="25"/>
        <v/>
      </c>
      <c r="C318" s="112" t="str">
        <f t="shared" si="41"/>
        <v/>
      </c>
      <c r="D318" s="91" t="str">
        <f t="shared" si="40"/>
        <v/>
      </c>
      <c r="E318" s="92" t="str">
        <f t="shared" si="42"/>
        <v/>
      </c>
      <c r="F318" s="93" t="str">
        <f t="shared" si="37"/>
        <v/>
      </c>
      <c r="G318" s="93" t="str">
        <f t="shared" si="38"/>
        <v/>
      </c>
      <c r="H318" s="93" t="str">
        <f t="shared" si="39"/>
        <v/>
      </c>
      <c r="I318" s="94" t="str">
        <f>IF(A318="","",SUM(F$27:F318))</f>
        <v/>
      </c>
      <c r="J318" s="94" t="str">
        <f>IF(A318="","",SUM(G$27:G318))</f>
        <v/>
      </c>
      <c r="K318" s="95"/>
      <c r="L318" s="99"/>
      <c r="M318" s="97"/>
      <c r="N318" s="98"/>
    </row>
    <row r="319" spans="1:14" x14ac:dyDescent="0.2">
      <c r="A319" s="89" t="str">
        <f t="shared" si="36"/>
        <v/>
      </c>
      <c r="B319" s="90" t="str">
        <f t="shared" si="25"/>
        <v/>
      </c>
      <c r="C319" s="112" t="str">
        <f t="shared" si="41"/>
        <v/>
      </c>
      <c r="D319" s="91" t="str">
        <f t="shared" si="40"/>
        <v/>
      </c>
      <c r="E319" s="92" t="str">
        <f t="shared" si="42"/>
        <v/>
      </c>
      <c r="F319" s="93" t="str">
        <f t="shared" si="37"/>
        <v/>
      </c>
      <c r="G319" s="93" t="str">
        <f t="shared" si="38"/>
        <v/>
      </c>
      <c r="H319" s="93" t="str">
        <f t="shared" si="39"/>
        <v/>
      </c>
      <c r="I319" s="94" t="str">
        <f>IF(A319="","",SUM(F$27:F319))</f>
        <v/>
      </c>
      <c r="J319" s="94" t="str">
        <f>IF(A319="","",SUM(G$27:G319))</f>
        <v/>
      </c>
      <c r="K319" s="95"/>
      <c r="L319" s="99"/>
      <c r="M319" s="97"/>
      <c r="N319" s="98"/>
    </row>
    <row r="320" spans="1:14" x14ac:dyDescent="0.2">
      <c r="A320" s="89" t="str">
        <f t="shared" si="36"/>
        <v/>
      </c>
      <c r="B320" s="90" t="str">
        <f t="shared" si="25"/>
        <v/>
      </c>
      <c r="C320" s="112" t="str">
        <f t="shared" si="41"/>
        <v/>
      </c>
      <c r="D320" s="91" t="str">
        <f t="shared" si="40"/>
        <v/>
      </c>
      <c r="E320" s="92" t="str">
        <f t="shared" si="42"/>
        <v/>
      </c>
      <c r="F320" s="93" t="str">
        <f t="shared" si="37"/>
        <v/>
      </c>
      <c r="G320" s="93" t="str">
        <f t="shared" si="38"/>
        <v/>
      </c>
      <c r="H320" s="93" t="str">
        <f t="shared" si="39"/>
        <v/>
      </c>
      <c r="I320" s="94" t="str">
        <f>IF(A320="","",SUM(F$27:F320))</f>
        <v/>
      </c>
      <c r="J320" s="94" t="str">
        <f>IF(A320="","",SUM(G$27:G320))</f>
        <v/>
      </c>
      <c r="K320" s="95"/>
      <c r="L320" s="99"/>
      <c r="M320" s="97"/>
      <c r="N320" s="98"/>
    </row>
    <row r="321" spans="1:14" x14ac:dyDescent="0.2">
      <c r="A321" s="89" t="str">
        <f t="shared" si="36"/>
        <v/>
      </c>
      <c r="B321" s="90" t="str">
        <f t="shared" si="25"/>
        <v/>
      </c>
      <c r="C321" s="112" t="str">
        <f t="shared" si="41"/>
        <v/>
      </c>
      <c r="D321" s="91" t="str">
        <f t="shared" si="40"/>
        <v/>
      </c>
      <c r="E321" s="92" t="str">
        <f t="shared" si="42"/>
        <v/>
      </c>
      <c r="F321" s="93" t="str">
        <f t="shared" si="37"/>
        <v/>
      </c>
      <c r="G321" s="93" t="str">
        <f t="shared" si="38"/>
        <v/>
      </c>
      <c r="H321" s="93" t="str">
        <f t="shared" si="39"/>
        <v/>
      </c>
      <c r="I321" s="94" t="str">
        <f>IF(A321="","",SUM(F$27:F321))</f>
        <v/>
      </c>
      <c r="J321" s="94" t="str">
        <f>IF(A321="","",SUM(G$27:G321))</f>
        <v/>
      </c>
      <c r="K321" s="95"/>
      <c r="L321" s="99"/>
      <c r="M321" s="97"/>
      <c r="N321" s="98"/>
    </row>
    <row r="322" spans="1:14" x14ac:dyDescent="0.2">
      <c r="A322" s="89" t="str">
        <f t="shared" si="36"/>
        <v/>
      </c>
      <c r="B322" s="90" t="str">
        <f t="shared" si="25"/>
        <v/>
      </c>
      <c r="C322" s="112" t="str">
        <f t="shared" si="41"/>
        <v/>
      </c>
      <c r="D322" s="91" t="str">
        <f t="shared" si="40"/>
        <v/>
      </c>
      <c r="E322" s="92" t="str">
        <f t="shared" si="42"/>
        <v/>
      </c>
      <c r="F322" s="93" t="str">
        <f t="shared" si="37"/>
        <v/>
      </c>
      <c r="G322" s="93" t="str">
        <f t="shared" si="38"/>
        <v/>
      </c>
      <c r="H322" s="93" t="str">
        <f t="shared" si="39"/>
        <v/>
      </c>
      <c r="I322" s="94" t="str">
        <f>IF(A322="","",SUM(F$27:F322))</f>
        <v/>
      </c>
      <c r="J322" s="94" t="str">
        <f>IF(A322="","",SUM(G$27:G322))</f>
        <v/>
      </c>
      <c r="K322" s="95"/>
      <c r="L322" s="99"/>
      <c r="M322" s="97"/>
      <c r="N322" s="98"/>
    </row>
    <row r="323" spans="1:14" x14ac:dyDescent="0.2">
      <c r="A323" s="89" t="str">
        <f t="shared" si="36"/>
        <v/>
      </c>
      <c r="B323" s="90" t="str">
        <f t="shared" si="25"/>
        <v/>
      </c>
      <c r="C323" s="112" t="str">
        <f t="shared" si="41"/>
        <v/>
      </c>
      <c r="D323" s="91" t="str">
        <f t="shared" si="40"/>
        <v/>
      </c>
      <c r="E323" s="92" t="str">
        <f t="shared" si="42"/>
        <v/>
      </c>
      <c r="F323" s="93" t="str">
        <f t="shared" si="37"/>
        <v/>
      </c>
      <c r="G323" s="93" t="str">
        <f t="shared" si="38"/>
        <v/>
      </c>
      <c r="H323" s="93" t="str">
        <f t="shared" si="39"/>
        <v/>
      </c>
      <c r="I323" s="94" t="str">
        <f>IF(A323="","",SUM(F$27:F323))</f>
        <v/>
      </c>
      <c r="J323" s="94" t="str">
        <f>IF(A323="","",SUM(G$27:G323))</f>
        <v/>
      </c>
      <c r="K323" s="95"/>
      <c r="L323" s="99"/>
      <c r="M323" s="97"/>
      <c r="N323" s="98"/>
    </row>
    <row r="324" spans="1:14" x14ac:dyDescent="0.2">
      <c r="A324" s="89" t="str">
        <f t="shared" si="36"/>
        <v/>
      </c>
      <c r="B324" s="90" t="str">
        <f t="shared" si="25"/>
        <v/>
      </c>
      <c r="C324" s="112" t="str">
        <f t="shared" si="41"/>
        <v/>
      </c>
      <c r="D324" s="91" t="str">
        <f t="shared" si="40"/>
        <v/>
      </c>
      <c r="E324" s="92" t="str">
        <f t="shared" si="42"/>
        <v/>
      </c>
      <c r="F324" s="93" t="str">
        <f t="shared" si="37"/>
        <v/>
      </c>
      <c r="G324" s="93" t="str">
        <f t="shared" si="38"/>
        <v/>
      </c>
      <c r="H324" s="93" t="str">
        <f t="shared" si="39"/>
        <v/>
      </c>
      <c r="I324" s="94" t="str">
        <f>IF(A324="","",SUM(F$27:F324))</f>
        <v/>
      </c>
      <c r="J324" s="94" t="str">
        <f>IF(A324="","",SUM(G$27:G324))</f>
        <v/>
      </c>
      <c r="K324" s="95"/>
      <c r="L324" s="99"/>
      <c r="M324" s="97"/>
      <c r="N324" s="98"/>
    </row>
    <row r="325" spans="1:14" x14ac:dyDescent="0.2">
      <c r="A325" s="89" t="str">
        <f t="shared" si="36"/>
        <v/>
      </c>
      <c r="B325" s="90" t="str">
        <f t="shared" si="25"/>
        <v/>
      </c>
      <c r="C325" s="112" t="str">
        <f t="shared" si="41"/>
        <v/>
      </c>
      <c r="D325" s="91" t="str">
        <f t="shared" si="40"/>
        <v/>
      </c>
      <c r="E325" s="92" t="str">
        <f t="shared" si="42"/>
        <v/>
      </c>
      <c r="F325" s="93" t="str">
        <f t="shared" si="37"/>
        <v/>
      </c>
      <c r="G325" s="93" t="str">
        <f t="shared" si="38"/>
        <v/>
      </c>
      <c r="H325" s="93" t="str">
        <f t="shared" si="39"/>
        <v/>
      </c>
      <c r="I325" s="94" t="str">
        <f>IF(A325="","",SUM(F$27:F325))</f>
        <v/>
      </c>
      <c r="J325" s="94" t="str">
        <f>IF(A325="","",SUM(G$27:G325))</f>
        <v/>
      </c>
      <c r="K325" s="95"/>
      <c r="L325" s="99"/>
      <c r="M325" s="97"/>
      <c r="N325" s="98"/>
    </row>
    <row r="326" spans="1:14" x14ac:dyDescent="0.2">
      <c r="A326" s="89" t="str">
        <f t="shared" si="36"/>
        <v/>
      </c>
      <c r="B326" s="90" t="str">
        <f t="shared" si="25"/>
        <v/>
      </c>
      <c r="C326" s="112" t="str">
        <f t="shared" si="41"/>
        <v/>
      </c>
      <c r="D326" s="91" t="str">
        <f t="shared" si="40"/>
        <v/>
      </c>
      <c r="E326" s="92" t="str">
        <f t="shared" si="42"/>
        <v/>
      </c>
      <c r="F326" s="93" t="str">
        <f t="shared" si="37"/>
        <v/>
      </c>
      <c r="G326" s="93" t="str">
        <f t="shared" si="38"/>
        <v/>
      </c>
      <c r="H326" s="93" t="str">
        <f t="shared" si="39"/>
        <v/>
      </c>
      <c r="I326" s="94" t="str">
        <f>IF(A326="","",SUM(F$27:F326))</f>
        <v/>
      </c>
      <c r="J326" s="94" t="str">
        <f>IF(A326="","",SUM(G$27:G326))</f>
        <v/>
      </c>
      <c r="K326" s="95"/>
      <c r="L326" s="99"/>
      <c r="M326" s="97"/>
      <c r="N326" s="98"/>
    </row>
    <row r="327" spans="1:14" x14ac:dyDescent="0.2">
      <c r="A327" s="89" t="str">
        <f t="shared" si="36"/>
        <v/>
      </c>
      <c r="B327" s="90" t="str">
        <f t="shared" si="25"/>
        <v/>
      </c>
      <c r="C327" s="112" t="str">
        <f t="shared" si="41"/>
        <v/>
      </c>
      <c r="D327" s="91" t="str">
        <f t="shared" si="40"/>
        <v/>
      </c>
      <c r="E327" s="92" t="str">
        <f t="shared" si="42"/>
        <v/>
      </c>
      <c r="F327" s="93" t="str">
        <f t="shared" si="37"/>
        <v/>
      </c>
      <c r="G327" s="93" t="str">
        <f t="shared" si="38"/>
        <v/>
      </c>
      <c r="H327" s="93" t="str">
        <f t="shared" si="39"/>
        <v/>
      </c>
      <c r="I327" s="94" t="str">
        <f>IF(A327="","",SUM(F$27:F327))</f>
        <v/>
      </c>
      <c r="J327" s="94" t="str">
        <f>IF(A327="","",SUM(G$27:G327))</f>
        <v/>
      </c>
      <c r="K327" s="95"/>
      <c r="L327" s="99"/>
      <c r="M327" s="97"/>
      <c r="N327" s="98"/>
    </row>
    <row r="328" spans="1:14" x14ac:dyDescent="0.2">
      <c r="A328" s="89" t="str">
        <f t="shared" si="36"/>
        <v/>
      </c>
      <c r="B328" s="90" t="str">
        <f t="shared" si="25"/>
        <v/>
      </c>
      <c r="C328" s="112" t="str">
        <f t="shared" si="41"/>
        <v/>
      </c>
      <c r="D328" s="91" t="str">
        <f t="shared" si="40"/>
        <v/>
      </c>
      <c r="E328" s="92" t="str">
        <f t="shared" si="42"/>
        <v/>
      </c>
      <c r="F328" s="93" t="str">
        <f t="shared" si="37"/>
        <v/>
      </c>
      <c r="G328" s="93" t="str">
        <f t="shared" si="38"/>
        <v/>
      </c>
      <c r="H328" s="93" t="str">
        <f t="shared" si="39"/>
        <v/>
      </c>
      <c r="I328" s="94" t="str">
        <f>IF(A328="","",SUM(F$27:F328))</f>
        <v/>
      </c>
      <c r="J328" s="94" t="str">
        <f>IF(A328="","",SUM(G$27:G328))</f>
        <v/>
      </c>
      <c r="K328" s="95"/>
      <c r="L328" s="99"/>
      <c r="M328" s="97"/>
      <c r="N328" s="98"/>
    </row>
    <row r="329" spans="1:14" x14ac:dyDescent="0.2">
      <c r="A329" s="89" t="str">
        <f t="shared" si="36"/>
        <v/>
      </c>
      <c r="B329" s="90" t="str">
        <f t="shared" si="25"/>
        <v/>
      </c>
      <c r="C329" s="112" t="str">
        <f t="shared" si="41"/>
        <v/>
      </c>
      <c r="D329" s="91" t="str">
        <f t="shared" si="40"/>
        <v/>
      </c>
      <c r="E329" s="92" t="str">
        <f t="shared" si="42"/>
        <v/>
      </c>
      <c r="F329" s="93" t="str">
        <f t="shared" si="37"/>
        <v/>
      </c>
      <c r="G329" s="93" t="str">
        <f t="shared" si="38"/>
        <v/>
      </c>
      <c r="H329" s="93" t="str">
        <f t="shared" si="39"/>
        <v/>
      </c>
      <c r="I329" s="94" t="str">
        <f>IF(A329="","",SUM(F$27:F329))</f>
        <v/>
      </c>
      <c r="J329" s="94" t="str">
        <f>IF(A329="","",SUM(G$27:G329))</f>
        <v/>
      </c>
      <c r="K329" s="95"/>
      <c r="L329" s="99"/>
      <c r="M329" s="97"/>
      <c r="N329" s="98"/>
    </row>
    <row r="330" spans="1:14" x14ac:dyDescent="0.2">
      <c r="A330" s="89" t="str">
        <f t="shared" si="36"/>
        <v/>
      </c>
      <c r="B330" s="90" t="str">
        <f t="shared" si="25"/>
        <v/>
      </c>
      <c r="C330" s="112" t="str">
        <f t="shared" si="41"/>
        <v/>
      </c>
      <c r="D330" s="91" t="str">
        <f t="shared" si="40"/>
        <v/>
      </c>
      <c r="E330" s="92" t="str">
        <f t="shared" si="42"/>
        <v/>
      </c>
      <c r="F330" s="93" t="str">
        <f t="shared" si="37"/>
        <v/>
      </c>
      <c r="G330" s="93" t="str">
        <f t="shared" si="38"/>
        <v/>
      </c>
      <c r="H330" s="93" t="str">
        <f t="shared" si="39"/>
        <v/>
      </c>
      <c r="I330" s="94" t="str">
        <f>IF(A330="","",SUM(F$27:F330))</f>
        <v/>
      </c>
      <c r="J330" s="94" t="str">
        <f>IF(A330="","",SUM(G$27:G330))</f>
        <v/>
      </c>
      <c r="K330" s="95"/>
      <c r="L330" s="99"/>
      <c r="M330" s="97"/>
      <c r="N330" s="98"/>
    </row>
    <row r="331" spans="1:14" x14ac:dyDescent="0.2">
      <c r="A331" s="89" t="str">
        <f t="shared" si="36"/>
        <v/>
      </c>
      <c r="B331" s="90" t="str">
        <f t="shared" si="25"/>
        <v/>
      </c>
      <c r="C331" s="112" t="str">
        <f t="shared" si="41"/>
        <v/>
      </c>
      <c r="D331" s="91" t="str">
        <f t="shared" si="40"/>
        <v/>
      </c>
      <c r="E331" s="92" t="str">
        <f t="shared" si="42"/>
        <v/>
      </c>
      <c r="F331" s="93" t="str">
        <f t="shared" si="37"/>
        <v/>
      </c>
      <c r="G331" s="93" t="str">
        <f t="shared" si="38"/>
        <v/>
      </c>
      <c r="H331" s="93" t="str">
        <f t="shared" si="39"/>
        <v/>
      </c>
      <c r="I331" s="94" t="str">
        <f>IF(A331="","",SUM(F$27:F331))</f>
        <v/>
      </c>
      <c r="J331" s="94" t="str">
        <f>IF(A331="","",SUM(G$27:G331))</f>
        <v/>
      </c>
      <c r="K331" s="95"/>
      <c r="L331" s="99"/>
      <c r="M331" s="97"/>
      <c r="N331" s="98"/>
    </row>
    <row r="332" spans="1:14" x14ac:dyDescent="0.2">
      <c r="A332" s="89" t="str">
        <f t="shared" si="36"/>
        <v/>
      </c>
      <c r="B332" s="90" t="str">
        <f t="shared" si="25"/>
        <v/>
      </c>
      <c r="C332" s="112" t="str">
        <f t="shared" si="41"/>
        <v/>
      </c>
      <c r="D332" s="91" t="str">
        <f t="shared" si="40"/>
        <v/>
      </c>
      <c r="E332" s="92" t="str">
        <f t="shared" si="42"/>
        <v/>
      </c>
      <c r="F332" s="93" t="str">
        <f t="shared" si="37"/>
        <v/>
      </c>
      <c r="G332" s="93" t="str">
        <f t="shared" si="38"/>
        <v/>
      </c>
      <c r="H332" s="93" t="str">
        <f t="shared" si="39"/>
        <v/>
      </c>
      <c r="I332" s="94" t="str">
        <f>IF(A332="","",SUM(F$27:F332))</f>
        <v/>
      </c>
      <c r="J332" s="94" t="str">
        <f>IF(A332="","",SUM(G$27:G332))</f>
        <v/>
      </c>
      <c r="K332" s="95"/>
      <c r="L332" s="99"/>
      <c r="M332" s="97"/>
      <c r="N332" s="98"/>
    </row>
    <row r="333" spans="1:14" x14ac:dyDescent="0.2">
      <c r="A333" s="89" t="str">
        <f t="shared" si="36"/>
        <v/>
      </c>
      <c r="B333" s="90" t="str">
        <f t="shared" si="25"/>
        <v/>
      </c>
      <c r="C333" s="112" t="str">
        <f t="shared" si="41"/>
        <v/>
      </c>
      <c r="D333" s="91" t="str">
        <f t="shared" si="40"/>
        <v/>
      </c>
      <c r="E333" s="92" t="str">
        <f t="shared" si="42"/>
        <v/>
      </c>
      <c r="F333" s="93" t="str">
        <f t="shared" si="37"/>
        <v/>
      </c>
      <c r="G333" s="93" t="str">
        <f t="shared" si="38"/>
        <v/>
      </c>
      <c r="H333" s="93" t="str">
        <f t="shared" si="39"/>
        <v/>
      </c>
      <c r="I333" s="94" t="str">
        <f>IF(A333="","",SUM(F$27:F333))</f>
        <v/>
      </c>
      <c r="J333" s="94" t="str">
        <f>IF(A333="","",SUM(G$27:G333))</f>
        <v/>
      </c>
      <c r="K333" s="95"/>
      <c r="L333" s="99"/>
      <c r="M333" s="97"/>
      <c r="N333" s="98"/>
    </row>
    <row r="334" spans="1:14" x14ac:dyDescent="0.2">
      <c r="A334" s="89" t="str">
        <f t="shared" si="36"/>
        <v/>
      </c>
      <c r="B334" s="90" t="str">
        <f t="shared" si="25"/>
        <v/>
      </c>
      <c r="C334" s="112" t="str">
        <f t="shared" si="41"/>
        <v/>
      </c>
      <c r="D334" s="91" t="str">
        <f t="shared" si="40"/>
        <v/>
      </c>
      <c r="E334" s="92" t="str">
        <f t="shared" si="42"/>
        <v/>
      </c>
      <c r="F334" s="93" t="str">
        <f t="shared" si="37"/>
        <v/>
      </c>
      <c r="G334" s="93" t="str">
        <f t="shared" si="38"/>
        <v/>
      </c>
      <c r="H334" s="93" t="str">
        <f t="shared" si="39"/>
        <v/>
      </c>
      <c r="I334" s="94" t="str">
        <f>IF(A334="","",SUM(F$27:F334))</f>
        <v/>
      </c>
      <c r="J334" s="94" t="str">
        <f>IF(A334="","",SUM(G$27:G334))</f>
        <v/>
      </c>
      <c r="K334" s="95"/>
      <c r="L334" s="99"/>
      <c r="M334" s="97"/>
      <c r="N334" s="98"/>
    </row>
    <row r="335" spans="1:14" x14ac:dyDescent="0.2">
      <c r="A335" s="89" t="str">
        <f t="shared" ref="A335:A392" si="43">IF(A334&gt;=nper,"",A334+1)</f>
        <v/>
      </c>
      <c r="B335" s="90" t="str">
        <f t="shared" si="25"/>
        <v/>
      </c>
      <c r="C335" s="112" t="str">
        <f t="shared" si="41"/>
        <v/>
      </c>
      <c r="D335" s="91" t="str">
        <f t="shared" si="40"/>
        <v/>
      </c>
      <c r="E335" s="92" t="str">
        <f t="shared" si="42"/>
        <v/>
      </c>
      <c r="F335" s="93" t="str">
        <f t="shared" ref="F335:F392" si="44">IF(A335="","",ROUND(C335/12*H334,2))</f>
        <v/>
      </c>
      <c r="G335" s="93" t="str">
        <f t="shared" ref="G335:G392" si="45">IF(A335="","",D335-F335+E335)</f>
        <v/>
      </c>
      <c r="H335" s="93" t="str">
        <f t="shared" ref="H335:H392" si="46">IF(A335="","",H334-G335)</f>
        <v/>
      </c>
      <c r="I335" s="94" t="str">
        <f>IF(A335="","",SUM(F$27:F335))</f>
        <v/>
      </c>
      <c r="J335" s="94" t="str">
        <f>IF(A335="","",SUM(G$27:G335))</f>
        <v/>
      </c>
      <c r="K335" s="95"/>
      <c r="L335" s="99"/>
      <c r="M335" s="97"/>
      <c r="N335" s="98"/>
    </row>
    <row r="336" spans="1:14" x14ac:dyDescent="0.2">
      <c r="A336" s="89" t="str">
        <f t="shared" si="43"/>
        <v/>
      </c>
      <c r="B336" s="90" t="str">
        <f t="shared" si="25"/>
        <v/>
      </c>
      <c r="C336" s="112" t="str">
        <f t="shared" si="41"/>
        <v/>
      </c>
      <c r="D336" s="91" t="str">
        <f t="shared" si="40"/>
        <v/>
      </c>
      <c r="E336" s="92" t="str">
        <f t="shared" si="42"/>
        <v/>
      </c>
      <c r="F336" s="93" t="str">
        <f t="shared" si="44"/>
        <v/>
      </c>
      <c r="G336" s="93" t="str">
        <f t="shared" si="45"/>
        <v/>
      </c>
      <c r="H336" s="93" t="str">
        <f t="shared" si="46"/>
        <v/>
      </c>
      <c r="I336" s="94" t="str">
        <f>IF(A336="","",SUM(F$27:F336))</f>
        <v/>
      </c>
      <c r="J336" s="94" t="str">
        <f>IF(A336="","",SUM(G$27:G336))</f>
        <v/>
      </c>
      <c r="K336" s="95"/>
      <c r="L336" s="99"/>
      <c r="M336" s="97"/>
      <c r="N336" s="98"/>
    </row>
    <row r="337" spans="1:14" x14ac:dyDescent="0.2">
      <c r="A337" s="89" t="str">
        <f t="shared" si="43"/>
        <v/>
      </c>
      <c r="B337" s="90" t="str">
        <f t="shared" si="25"/>
        <v/>
      </c>
      <c r="C337" s="112" t="str">
        <f t="shared" si="41"/>
        <v/>
      </c>
      <c r="D337" s="91" t="str">
        <f t="shared" si="40"/>
        <v/>
      </c>
      <c r="E337" s="92" t="str">
        <f t="shared" si="42"/>
        <v/>
      </c>
      <c r="F337" s="93" t="str">
        <f t="shared" si="44"/>
        <v/>
      </c>
      <c r="G337" s="93" t="str">
        <f t="shared" si="45"/>
        <v/>
      </c>
      <c r="H337" s="93" t="str">
        <f t="shared" si="46"/>
        <v/>
      </c>
      <c r="I337" s="94" t="str">
        <f>IF(A337="","",SUM(F$27:F337))</f>
        <v/>
      </c>
      <c r="J337" s="94" t="str">
        <f>IF(A337="","",SUM(G$27:G337))</f>
        <v/>
      </c>
      <c r="K337" s="95"/>
      <c r="L337" s="99"/>
      <c r="M337" s="97"/>
      <c r="N337" s="98"/>
    </row>
    <row r="338" spans="1:14" x14ac:dyDescent="0.2">
      <c r="A338" s="89" t="str">
        <f t="shared" si="43"/>
        <v/>
      </c>
      <c r="B338" s="90" t="str">
        <f t="shared" si="25"/>
        <v/>
      </c>
      <c r="C338" s="112" t="str">
        <f t="shared" si="41"/>
        <v/>
      </c>
      <c r="D338" s="91" t="str">
        <f t="shared" si="40"/>
        <v/>
      </c>
      <c r="E338" s="92" t="str">
        <f t="shared" si="42"/>
        <v/>
      </c>
      <c r="F338" s="93" t="str">
        <f t="shared" si="44"/>
        <v/>
      </c>
      <c r="G338" s="93" t="str">
        <f t="shared" si="45"/>
        <v/>
      </c>
      <c r="H338" s="93" t="str">
        <f t="shared" si="46"/>
        <v/>
      </c>
      <c r="I338" s="94" t="str">
        <f>IF(A338="","",SUM(F$27:F338))</f>
        <v/>
      </c>
      <c r="J338" s="94" t="str">
        <f>IF(A338="","",SUM(G$27:G338))</f>
        <v/>
      </c>
      <c r="K338" s="95"/>
      <c r="L338" s="99"/>
      <c r="M338" s="97"/>
      <c r="N338" s="98"/>
    </row>
    <row r="339" spans="1:14" x14ac:dyDescent="0.2">
      <c r="A339" s="89" t="str">
        <f t="shared" si="43"/>
        <v/>
      </c>
      <c r="B339" s="90" t="str">
        <f t="shared" si="25"/>
        <v/>
      </c>
      <c r="C339" s="112" t="str">
        <f t="shared" si="41"/>
        <v/>
      </c>
      <c r="D339" s="91" t="str">
        <f t="shared" si="40"/>
        <v/>
      </c>
      <c r="E339" s="92" t="str">
        <f t="shared" si="42"/>
        <v/>
      </c>
      <c r="F339" s="93" t="str">
        <f t="shared" si="44"/>
        <v/>
      </c>
      <c r="G339" s="93" t="str">
        <f t="shared" si="45"/>
        <v/>
      </c>
      <c r="H339" s="93" t="str">
        <f t="shared" si="46"/>
        <v/>
      </c>
      <c r="I339" s="94" t="str">
        <f>IF(A339="","",SUM(F$27:F339))</f>
        <v/>
      </c>
      <c r="J339" s="94" t="str">
        <f>IF(A339="","",SUM(G$27:G339))</f>
        <v/>
      </c>
      <c r="K339" s="95"/>
      <c r="L339" s="99"/>
      <c r="M339" s="97"/>
      <c r="N339" s="98"/>
    </row>
    <row r="340" spans="1:14" x14ac:dyDescent="0.2">
      <c r="A340" s="89" t="str">
        <f t="shared" si="43"/>
        <v/>
      </c>
      <c r="B340" s="90" t="str">
        <f t="shared" si="25"/>
        <v/>
      </c>
      <c r="C340" s="112" t="str">
        <f t="shared" si="41"/>
        <v/>
      </c>
      <c r="D340" s="91" t="str">
        <f t="shared" si="40"/>
        <v/>
      </c>
      <c r="E340" s="92" t="str">
        <f t="shared" si="42"/>
        <v/>
      </c>
      <c r="F340" s="93" t="str">
        <f t="shared" si="44"/>
        <v/>
      </c>
      <c r="G340" s="93" t="str">
        <f t="shared" si="45"/>
        <v/>
      </c>
      <c r="H340" s="93" t="str">
        <f t="shared" si="46"/>
        <v/>
      </c>
      <c r="I340" s="94" t="str">
        <f>IF(A340="","",SUM(F$27:F340))</f>
        <v/>
      </c>
      <c r="J340" s="94" t="str">
        <f>IF(A340="","",SUM(G$27:G340))</f>
        <v/>
      </c>
      <c r="K340" s="95"/>
      <c r="L340" s="99"/>
      <c r="M340" s="97"/>
      <c r="N340" s="98"/>
    </row>
    <row r="341" spans="1:14" x14ac:dyDescent="0.2">
      <c r="A341" s="89" t="str">
        <f t="shared" si="43"/>
        <v/>
      </c>
      <c r="B341" s="90" t="str">
        <f t="shared" si="25"/>
        <v/>
      </c>
      <c r="C341" s="112" t="str">
        <f t="shared" si="41"/>
        <v/>
      </c>
      <c r="D341" s="91" t="str">
        <f t="shared" si="40"/>
        <v/>
      </c>
      <c r="E341" s="92" t="str">
        <f t="shared" si="42"/>
        <v/>
      </c>
      <c r="F341" s="93" t="str">
        <f t="shared" si="44"/>
        <v/>
      </c>
      <c r="G341" s="93" t="str">
        <f t="shared" si="45"/>
        <v/>
      </c>
      <c r="H341" s="93" t="str">
        <f t="shared" si="46"/>
        <v/>
      </c>
      <c r="I341" s="94" t="str">
        <f>IF(A341="","",SUM(F$27:F341))</f>
        <v/>
      </c>
      <c r="J341" s="94" t="str">
        <f>IF(A341="","",SUM(G$27:G341))</f>
        <v/>
      </c>
      <c r="K341" s="95"/>
      <c r="L341" s="99"/>
      <c r="M341" s="97"/>
      <c r="N341" s="98"/>
    </row>
    <row r="342" spans="1:14" x14ac:dyDescent="0.2">
      <c r="A342" s="89" t="str">
        <f t="shared" si="43"/>
        <v/>
      </c>
      <c r="B342" s="90" t="str">
        <f t="shared" si="25"/>
        <v/>
      </c>
      <c r="C342" s="112" t="str">
        <f t="shared" si="41"/>
        <v/>
      </c>
      <c r="D342" s="91" t="str">
        <f t="shared" si="40"/>
        <v/>
      </c>
      <c r="E342" s="92" t="str">
        <f t="shared" si="42"/>
        <v/>
      </c>
      <c r="F342" s="93" t="str">
        <f t="shared" si="44"/>
        <v/>
      </c>
      <c r="G342" s="93" t="str">
        <f t="shared" si="45"/>
        <v/>
      </c>
      <c r="H342" s="93" t="str">
        <f t="shared" si="46"/>
        <v/>
      </c>
      <c r="I342" s="94" t="str">
        <f>IF(A342="","",SUM(F$27:F342))</f>
        <v/>
      </c>
      <c r="J342" s="94" t="str">
        <f>IF(A342="","",SUM(G$27:G342))</f>
        <v/>
      </c>
      <c r="K342" s="95"/>
      <c r="L342" s="99"/>
      <c r="M342" s="97"/>
      <c r="N342" s="98"/>
    </row>
    <row r="343" spans="1:14" x14ac:dyDescent="0.2">
      <c r="A343" s="89" t="str">
        <f t="shared" si="43"/>
        <v/>
      </c>
      <c r="B343" s="90" t="str">
        <f t="shared" si="25"/>
        <v/>
      </c>
      <c r="C343" s="112" t="str">
        <f t="shared" si="41"/>
        <v/>
      </c>
      <c r="D343" s="91" t="str">
        <f t="shared" si="40"/>
        <v/>
      </c>
      <c r="E343" s="92" t="str">
        <f t="shared" si="42"/>
        <v/>
      </c>
      <c r="F343" s="93" t="str">
        <f t="shared" si="44"/>
        <v/>
      </c>
      <c r="G343" s="93" t="str">
        <f t="shared" si="45"/>
        <v/>
      </c>
      <c r="H343" s="93" t="str">
        <f t="shared" si="46"/>
        <v/>
      </c>
      <c r="I343" s="94" t="str">
        <f>IF(A343="","",SUM(F$27:F343))</f>
        <v/>
      </c>
      <c r="J343" s="94" t="str">
        <f>IF(A343="","",SUM(G$27:G343))</f>
        <v/>
      </c>
      <c r="K343" s="95"/>
      <c r="L343" s="99"/>
      <c r="M343" s="97"/>
      <c r="N343" s="98"/>
    </row>
    <row r="344" spans="1:14" x14ac:dyDescent="0.2">
      <c r="A344" s="89" t="str">
        <f t="shared" si="43"/>
        <v/>
      </c>
      <c r="B344" s="90" t="str">
        <f t="shared" si="25"/>
        <v/>
      </c>
      <c r="C344" s="112" t="str">
        <f t="shared" si="41"/>
        <v/>
      </c>
      <c r="D344" s="91" t="str">
        <f t="shared" si="40"/>
        <v/>
      </c>
      <c r="E344" s="92" t="str">
        <f t="shared" si="42"/>
        <v/>
      </c>
      <c r="F344" s="93" t="str">
        <f t="shared" si="44"/>
        <v/>
      </c>
      <c r="G344" s="93" t="str">
        <f t="shared" si="45"/>
        <v/>
      </c>
      <c r="H344" s="93" t="str">
        <f t="shared" si="46"/>
        <v/>
      </c>
      <c r="I344" s="94" t="str">
        <f>IF(A344="","",SUM(F$27:F344))</f>
        <v/>
      </c>
      <c r="J344" s="94" t="str">
        <f>IF(A344="","",SUM(G$27:G344))</f>
        <v/>
      </c>
      <c r="K344" s="95"/>
      <c r="L344" s="99"/>
      <c r="M344" s="97"/>
      <c r="N344" s="98"/>
    </row>
    <row r="345" spans="1:14" x14ac:dyDescent="0.2">
      <c r="A345" s="89" t="str">
        <f t="shared" si="43"/>
        <v/>
      </c>
      <c r="B345" s="90" t="str">
        <f t="shared" si="25"/>
        <v/>
      </c>
      <c r="C345" s="112" t="str">
        <f t="shared" si="41"/>
        <v/>
      </c>
      <c r="D345" s="91" t="str">
        <f t="shared" si="40"/>
        <v/>
      </c>
      <c r="E345" s="92" t="str">
        <f t="shared" si="42"/>
        <v/>
      </c>
      <c r="F345" s="93" t="str">
        <f t="shared" si="44"/>
        <v/>
      </c>
      <c r="G345" s="93" t="str">
        <f t="shared" si="45"/>
        <v/>
      </c>
      <c r="H345" s="93" t="str">
        <f t="shared" si="46"/>
        <v/>
      </c>
      <c r="I345" s="94" t="str">
        <f>IF(A345="","",SUM(F$27:F345))</f>
        <v/>
      </c>
      <c r="J345" s="94" t="str">
        <f>IF(A345="","",SUM(G$27:G345))</f>
        <v/>
      </c>
      <c r="K345" s="95"/>
      <c r="L345" s="99"/>
      <c r="M345" s="97"/>
      <c r="N345" s="98"/>
    </row>
    <row r="346" spans="1:14" x14ac:dyDescent="0.2">
      <c r="A346" s="89" t="str">
        <f t="shared" si="43"/>
        <v/>
      </c>
      <c r="B346" s="90" t="str">
        <f t="shared" si="25"/>
        <v/>
      </c>
      <c r="C346" s="112" t="str">
        <f t="shared" si="41"/>
        <v/>
      </c>
      <c r="D346" s="91" t="str">
        <f t="shared" si="40"/>
        <v/>
      </c>
      <c r="E346" s="92" t="str">
        <f t="shared" si="42"/>
        <v/>
      </c>
      <c r="F346" s="93" t="str">
        <f t="shared" si="44"/>
        <v/>
      </c>
      <c r="G346" s="93" t="str">
        <f t="shared" si="45"/>
        <v/>
      </c>
      <c r="H346" s="93" t="str">
        <f t="shared" si="46"/>
        <v/>
      </c>
      <c r="I346" s="94" t="str">
        <f>IF(A346="","",SUM(F$27:F346))</f>
        <v/>
      </c>
      <c r="J346" s="94" t="str">
        <f>IF(A346="","",SUM(G$27:G346))</f>
        <v/>
      </c>
      <c r="K346" s="95"/>
      <c r="L346" s="99"/>
      <c r="M346" s="97"/>
      <c r="N346" s="98"/>
    </row>
    <row r="347" spans="1:14" x14ac:dyDescent="0.2">
      <c r="A347" s="89" t="str">
        <f t="shared" si="43"/>
        <v/>
      </c>
      <c r="B347" s="90" t="str">
        <f t="shared" si="25"/>
        <v/>
      </c>
      <c r="C347" s="112" t="str">
        <f t="shared" si="41"/>
        <v/>
      </c>
      <c r="D347" s="91" t="str">
        <f t="shared" ref="D347:D410" si="47">IF(A347="","",MIN(ROUND(IF(C347=$D$8,$D$11,IF(C347=C346,D346,-PMT(C347/12,nper-A347+1,H346))),2),H346+ROUND(C347/12*H346,2)))</f>
        <v/>
      </c>
      <c r="E347" s="92" t="str">
        <f t="shared" si="42"/>
        <v/>
      </c>
      <c r="F347" s="93" t="str">
        <f t="shared" si="44"/>
        <v/>
      </c>
      <c r="G347" s="93" t="str">
        <f t="shared" si="45"/>
        <v/>
      </c>
      <c r="H347" s="93" t="str">
        <f t="shared" si="46"/>
        <v/>
      </c>
      <c r="I347" s="94" t="str">
        <f>IF(A347="","",SUM(F$27:F347))</f>
        <v/>
      </c>
      <c r="J347" s="94" t="str">
        <f>IF(A347="","",SUM(G$27:G347))</f>
        <v/>
      </c>
      <c r="K347" s="95"/>
      <c r="L347" s="99"/>
      <c r="M347" s="97"/>
      <c r="N347" s="98"/>
    </row>
    <row r="348" spans="1:14" x14ac:dyDescent="0.2">
      <c r="A348" s="89" t="str">
        <f t="shared" si="43"/>
        <v/>
      </c>
      <c r="B348" s="90" t="str">
        <f t="shared" si="25"/>
        <v/>
      </c>
      <c r="C348" s="112" t="str">
        <f t="shared" ref="C348:C411" si="48">IF(A348="","",IF(C347&lt;&gt;$D$8,C347,$D$8))</f>
        <v/>
      </c>
      <c r="D348" s="91" t="str">
        <f t="shared" si="47"/>
        <v/>
      </c>
      <c r="E348" s="92" t="str">
        <f t="shared" ref="E348:E411" si="49">IF(A348="","",IF(ISBLANK(M348),0,M348-D348))</f>
        <v/>
      </c>
      <c r="F348" s="93" t="str">
        <f t="shared" si="44"/>
        <v/>
      </c>
      <c r="G348" s="93" t="str">
        <f t="shared" si="45"/>
        <v/>
      </c>
      <c r="H348" s="93" t="str">
        <f t="shared" si="46"/>
        <v/>
      </c>
      <c r="I348" s="94" t="str">
        <f>IF(A348="","",SUM(F$27:F348))</f>
        <v/>
      </c>
      <c r="J348" s="94" t="str">
        <f>IF(A348="","",SUM(G$27:G348))</f>
        <v/>
      </c>
      <c r="K348" s="95"/>
      <c r="L348" s="99"/>
      <c r="M348" s="97"/>
      <c r="N348" s="98"/>
    </row>
    <row r="349" spans="1:14" x14ac:dyDescent="0.2">
      <c r="A349" s="89" t="str">
        <f t="shared" si="43"/>
        <v/>
      </c>
      <c r="B349" s="90" t="str">
        <f t="shared" si="25"/>
        <v/>
      </c>
      <c r="C349" s="112" t="str">
        <f t="shared" si="48"/>
        <v/>
      </c>
      <c r="D349" s="91" t="str">
        <f t="shared" si="47"/>
        <v/>
      </c>
      <c r="E349" s="92" t="str">
        <f t="shared" si="49"/>
        <v/>
      </c>
      <c r="F349" s="93" t="str">
        <f t="shared" si="44"/>
        <v/>
      </c>
      <c r="G349" s="93" t="str">
        <f t="shared" si="45"/>
        <v/>
      </c>
      <c r="H349" s="93" t="str">
        <f t="shared" si="46"/>
        <v/>
      </c>
      <c r="I349" s="94" t="str">
        <f>IF(A349="","",SUM(F$27:F349))</f>
        <v/>
      </c>
      <c r="J349" s="94" t="str">
        <f>IF(A349="","",SUM(G$27:G349))</f>
        <v/>
      </c>
      <c r="K349" s="95"/>
      <c r="L349" s="99"/>
      <c r="M349" s="97"/>
      <c r="N349" s="98"/>
    </row>
    <row r="350" spans="1:14" x14ac:dyDescent="0.2">
      <c r="A350" s="89" t="str">
        <f t="shared" si="43"/>
        <v/>
      </c>
      <c r="B350" s="90" t="str">
        <f t="shared" si="25"/>
        <v/>
      </c>
      <c r="C350" s="112" t="str">
        <f t="shared" si="48"/>
        <v/>
      </c>
      <c r="D350" s="91" t="str">
        <f t="shared" si="47"/>
        <v/>
      </c>
      <c r="E350" s="92" t="str">
        <f t="shared" si="49"/>
        <v/>
      </c>
      <c r="F350" s="93" t="str">
        <f t="shared" si="44"/>
        <v/>
      </c>
      <c r="G350" s="93" t="str">
        <f t="shared" si="45"/>
        <v/>
      </c>
      <c r="H350" s="93" t="str">
        <f t="shared" si="46"/>
        <v/>
      </c>
      <c r="I350" s="94" t="str">
        <f>IF(A350="","",SUM(F$27:F350))</f>
        <v/>
      </c>
      <c r="J350" s="94" t="str">
        <f>IF(A350="","",SUM(G$27:G350))</f>
        <v/>
      </c>
      <c r="K350" s="95"/>
      <c r="L350" s="99"/>
      <c r="M350" s="97"/>
      <c r="N350" s="98"/>
    </row>
    <row r="351" spans="1:14" x14ac:dyDescent="0.2">
      <c r="A351" s="89" t="str">
        <f t="shared" si="43"/>
        <v/>
      </c>
      <c r="B351" s="90" t="str">
        <f t="shared" si="25"/>
        <v/>
      </c>
      <c r="C351" s="112" t="str">
        <f t="shared" si="48"/>
        <v/>
      </c>
      <c r="D351" s="91" t="str">
        <f t="shared" si="47"/>
        <v/>
      </c>
      <c r="E351" s="92" t="str">
        <f t="shared" si="49"/>
        <v/>
      </c>
      <c r="F351" s="93" t="str">
        <f t="shared" si="44"/>
        <v/>
      </c>
      <c r="G351" s="93" t="str">
        <f t="shared" si="45"/>
        <v/>
      </c>
      <c r="H351" s="93" t="str">
        <f t="shared" si="46"/>
        <v/>
      </c>
      <c r="I351" s="94" t="str">
        <f>IF(A351="","",SUM(F$27:F351))</f>
        <v/>
      </c>
      <c r="J351" s="94" t="str">
        <f>IF(A351="","",SUM(G$27:G351))</f>
        <v/>
      </c>
      <c r="K351" s="95"/>
      <c r="L351" s="99"/>
      <c r="M351" s="97"/>
      <c r="N351" s="98"/>
    </row>
    <row r="352" spans="1:14" x14ac:dyDescent="0.2">
      <c r="A352" s="89" t="str">
        <f t="shared" si="43"/>
        <v/>
      </c>
      <c r="B352" s="90" t="str">
        <f t="shared" si="25"/>
        <v/>
      </c>
      <c r="C352" s="112" t="str">
        <f t="shared" si="48"/>
        <v/>
      </c>
      <c r="D352" s="91" t="str">
        <f t="shared" si="47"/>
        <v/>
      </c>
      <c r="E352" s="92" t="str">
        <f t="shared" si="49"/>
        <v/>
      </c>
      <c r="F352" s="93" t="str">
        <f t="shared" si="44"/>
        <v/>
      </c>
      <c r="G352" s="93" t="str">
        <f t="shared" si="45"/>
        <v/>
      </c>
      <c r="H352" s="93" t="str">
        <f t="shared" si="46"/>
        <v/>
      </c>
      <c r="I352" s="94" t="str">
        <f>IF(A352="","",SUM(F$27:F352))</f>
        <v/>
      </c>
      <c r="J352" s="94" t="str">
        <f>IF(A352="","",SUM(G$27:G352))</f>
        <v/>
      </c>
      <c r="K352" s="95"/>
      <c r="L352" s="99"/>
      <c r="M352" s="97"/>
      <c r="N352" s="98"/>
    </row>
    <row r="353" spans="1:14" x14ac:dyDescent="0.2">
      <c r="A353" s="89" t="str">
        <f t="shared" si="43"/>
        <v/>
      </c>
      <c r="B353" s="90" t="str">
        <f t="shared" si="25"/>
        <v/>
      </c>
      <c r="C353" s="112" t="str">
        <f t="shared" si="48"/>
        <v/>
      </c>
      <c r="D353" s="91" t="str">
        <f t="shared" si="47"/>
        <v/>
      </c>
      <c r="E353" s="92" t="str">
        <f t="shared" si="49"/>
        <v/>
      </c>
      <c r="F353" s="93" t="str">
        <f t="shared" si="44"/>
        <v/>
      </c>
      <c r="G353" s="93" t="str">
        <f t="shared" si="45"/>
        <v/>
      </c>
      <c r="H353" s="93" t="str">
        <f t="shared" si="46"/>
        <v/>
      </c>
      <c r="I353" s="94" t="str">
        <f>IF(A353="","",SUM(F$27:F353))</f>
        <v/>
      </c>
      <c r="J353" s="94" t="str">
        <f>IF(A353="","",SUM(G$27:G353))</f>
        <v/>
      </c>
      <c r="K353" s="95"/>
      <c r="L353" s="99"/>
      <c r="M353" s="97"/>
      <c r="N353" s="98"/>
    </row>
    <row r="354" spans="1:14" x14ac:dyDescent="0.2">
      <c r="A354" s="89" t="str">
        <f t="shared" si="43"/>
        <v/>
      </c>
      <c r="B354" s="90" t="str">
        <f t="shared" si="25"/>
        <v/>
      </c>
      <c r="C354" s="112" t="str">
        <f t="shared" si="48"/>
        <v/>
      </c>
      <c r="D354" s="91" t="str">
        <f t="shared" si="47"/>
        <v/>
      </c>
      <c r="E354" s="92" t="str">
        <f t="shared" si="49"/>
        <v/>
      </c>
      <c r="F354" s="93" t="str">
        <f t="shared" si="44"/>
        <v/>
      </c>
      <c r="G354" s="93" t="str">
        <f t="shared" si="45"/>
        <v/>
      </c>
      <c r="H354" s="93" t="str">
        <f t="shared" si="46"/>
        <v/>
      </c>
      <c r="I354" s="94" t="str">
        <f>IF(A354="","",SUM(F$27:F354))</f>
        <v/>
      </c>
      <c r="J354" s="94" t="str">
        <f>IF(A354="","",SUM(G$27:G354))</f>
        <v/>
      </c>
      <c r="K354" s="95"/>
      <c r="L354" s="99"/>
      <c r="M354" s="97"/>
      <c r="N354" s="98"/>
    </row>
    <row r="355" spans="1:14" x14ac:dyDescent="0.2">
      <c r="A355" s="89" t="str">
        <f t="shared" si="43"/>
        <v/>
      </c>
      <c r="B355" s="90" t="str">
        <f t="shared" si="25"/>
        <v/>
      </c>
      <c r="C355" s="112" t="str">
        <f t="shared" si="48"/>
        <v/>
      </c>
      <c r="D355" s="91" t="str">
        <f t="shared" si="47"/>
        <v/>
      </c>
      <c r="E355" s="92" t="str">
        <f t="shared" si="49"/>
        <v/>
      </c>
      <c r="F355" s="93" t="str">
        <f t="shared" si="44"/>
        <v/>
      </c>
      <c r="G355" s="93" t="str">
        <f t="shared" si="45"/>
        <v/>
      </c>
      <c r="H355" s="93" t="str">
        <f t="shared" si="46"/>
        <v/>
      </c>
      <c r="I355" s="94" t="str">
        <f>IF(A355="","",SUM(F$27:F355))</f>
        <v/>
      </c>
      <c r="J355" s="94" t="str">
        <f>IF(A355="","",SUM(G$27:G355))</f>
        <v/>
      </c>
      <c r="K355" s="95"/>
      <c r="L355" s="99"/>
      <c r="M355" s="97"/>
      <c r="N355" s="98"/>
    </row>
    <row r="356" spans="1:14" x14ac:dyDescent="0.2">
      <c r="A356" s="89" t="str">
        <f t="shared" si="43"/>
        <v/>
      </c>
      <c r="B356" s="90" t="str">
        <f t="shared" si="25"/>
        <v/>
      </c>
      <c r="C356" s="112" t="str">
        <f t="shared" si="48"/>
        <v/>
      </c>
      <c r="D356" s="91" t="str">
        <f t="shared" si="47"/>
        <v/>
      </c>
      <c r="E356" s="92" t="str">
        <f t="shared" si="49"/>
        <v/>
      </c>
      <c r="F356" s="93" t="str">
        <f t="shared" si="44"/>
        <v/>
      </c>
      <c r="G356" s="93" t="str">
        <f t="shared" si="45"/>
        <v/>
      </c>
      <c r="H356" s="93" t="str">
        <f t="shared" si="46"/>
        <v/>
      </c>
      <c r="I356" s="94" t="str">
        <f>IF(A356="","",SUM(F$27:F356))</f>
        <v/>
      </c>
      <c r="J356" s="94" t="str">
        <f>IF(A356="","",SUM(G$27:G356))</f>
        <v/>
      </c>
      <c r="K356" s="95"/>
      <c r="L356" s="99"/>
      <c r="M356" s="97"/>
      <c r="N356" s="98"/>
    </row>
    <row r="357" spans="1:14" x14ac:dyDescent="0.2">
      <c r="A357" s="89" t="str">
        <f t="shared" si="43"/>
        <v/>
      </c>
      <c r="B357" s="90" t="str">
        <f t="shared" si="25"/>
        <v/>
      </c>
      <c r="C357" s="112" t="str">
        <f t="shared" si="48"/>
        <v/>
      </c>
      <c r="D357" s="91" t="str">
        <f t="shared" si="47"/>
        <v/>
      </c>
      <c r="E357" s="92" t="str">
        <f t="shared" si="49"/>
        <v/>
      </c>
      <c r="F357" s="93" t="str">
        <f t="shared" si="44"/>
        <v/>
      </c>
      <c r="G357" s="93" t="str">
        <f t="shared" si="45"/>
        <v/>
      </c>
      <c r="H357" s="93" t="str">
        <f t="shared" si="46"/>
        <v/>
      </c>
      <c r="I357" s="94" t="str">
        <f>IF(A357="","",SUM(F$27:F357))</f>
        <v/>
      </c>
      <c r="J357" s="94" t="str">
        <f>IF(A357="","",SUM(G$27:G357))</f>
        <v/>
      </c>
      <c r="K357" s="95"/>
      <c r="L357" s="99"/>
      <c r="M357" s="97"/>
      <c r="N357" s="98"/>
    </row>
    <row r="358" spans="1:14" x14ac:dyDescent="0.2">
      <c r="A358" s="89" t="str">
        <f t="shared" si="43"/>
        <v/>
      </c>
      <c r="B358" s="90" t="str">
        <f t="shared" si="25"/>
        <v/>
      </c>
      <c r="C358" s="112" t="str">
        <f t="shared" si="48"/>
        <v/>
      </c>
      <c r="D358" s="91" t="str">
        <f t="shared" si="47"/>
        <v/>
      </c>
      <c r="E358" s="92" t="str">
        <f t="shared" si="49"/>
        <v/>
      </c>
      <c r="F358" s="93" t="str">
        <f t="shared" si="44"/>
        <v/>
      </c>
      <c r="G358" s="93" t="str">
        <f t="shared" si="45"/>
        <v/>
      </c>
      <c r="H358" s="93" t="str">
        <f t="shared" si="46"/>
        <v/>
      </c>
      <c r="I358" s="94" t="str">
        <f>IF(A358="","",SUM(F$27:F358))</f>
        <v/>
      </c>
      <c r="J358" s="94" t="str">
        <f>IF(A358="","",SUM(G$27:G358))</f>
        <v/>
      </c>
      <c r="K358" s="95"/>
      <c r="L358" s="99"/>
      <c r="M358" s="97"/>
      <c r="N358" s="98"/>
    </row>
    <row r="359" spans="1:14" x14ac:dyDescent="0.2">
      <c r="A359" s="89" t="str">
        <f t="shared" si="43"/>
        <v/>
      </c>
      <c r="B359" s="90" t="str">
        <f t="shared" si="25"/>
        <v/>
      </c>
      <c r="C359" s="112" t="str">
        <f t="shared" si="48"/>
        <v/>
      </c>
      <c r="D359" s="91" t="str">
        <f t="shared" si="47"/>
        <v/>
      </c>
      <c r="E359" s="92" t="str">
        <f t="shared" si="49"/>
        <v/>
      </c>
      <c r="F359" s="93" t="str">
        <f t="shared" si="44"/>
        <v/>
      </c>
      <c r="G359" s="93" t="str">
        <f t="shared" si="45"/>
        <v/>
      </c>
      <c r="H359" s="93" t="str">
        <f t="shared" si="46"/>
        <v/>
      </c>
      <c r="I359" s="94" t="str">
        <f>IF(A359="","",SUM(F$27:F359))</f>
        <v/>
      </c>
      <c r="J359" s="94" t="str">
        <f>IF(A359="","",SUM(G$27:G359))</f>
        <v/>
      </c>
      <c r="K359" s="95"/>
      <c r="L359" s="99"/>
      <c r="M359" s="97"/>
      <c r="N359" s="98"/>
    </row>
    <row r="360" spans="1:14" x14ac:dyDescent="0.2">
      <c r="A360" s="89" t="str">
        <f t="shared" si="43"/>
        <v/>
      </c>
      <c r="B360" s="90" t="str">
        <f t="shared" si="25"/>
        <v/>
      </c>
      <c r="C360" s="112" t="str">
        <f t="shared" si="48"/>
        <v/>
      </c>
      <c r="D360" s="91" t="str">
        <f t="shared" si="47"/>
        <v/>
      </c>
      <c r="E360" s="92" t="str">
        <f t="shared" si="49"/>
        <v/>
      </c>
      <c r="F360" s="93" t="str">
        <f t="shared" si="44"/>
        <v/>
      </c>
      <c r="G360" s="93" t="str">
        <f t="shared" si="45"/>
        <v/>
      </c>
      <c r="H360" s="93" t="str">
        <f t="shared" si="46"/>
        <v/>
      </c>
      <c r="I360" s="94" t="str">
        <f>IF(A360="","",SUM(F$27:F360))</f>
        <v/>
      </c>
      <c r="J360" s="94" t="str">
        <f>IF(A360="","",SUM(G$27:G360))</f>
        <v/>
      </c>
      <c r="K360" s="95"/>
      <c r="L360" s="99"/>
      <c r="M360" s="97"/>
      <c r="N360" s="98"/>
    </row>
    <row r="361" spans="1:14" x14ac:dyDescent="0.2">
      <c r="A361" s="89" t="str">
        <f t="shared" si="43"/>
        <v/>
      </c>
      <c r="B361" s="90" t="str">
        <f t="shared" si="25"/>
        <v/>
      </c>
      <c r="C361" s="112" t="str">
        <f t="shared" si="48"/>
        <v/>
      </c>
      <c r="D361" s="91" t="str">
        <f t="shared" si="47"/>
        <v/>
      </c>
      <c r="E361" s="92" t="str">
        <f t="shared" si="49"/>
        <v/>
      </c>
      <c r="F361" s="93" t="str">
        <f t="shared" si="44"/>
        <v/>
      </c>
      <c r="G361" s="93" t="str">
        <f t="shared" si="45"/>
        <v/>
      </c>
      <c r="H361" s="93" t="str">
        <f t="shared" si="46"/>
        <v/>
      </c>
      <c r="I361" s="94" t="str">
        <f>IF(A361="","",SUM(F$27:F361))</f>
        <v/>
      </c>
      <c r="J361" s="94" t="str">
        <f>IF(A361="","",SUM(G$27:G361))</f>
        <v/>
      </c>
      <c r="K361" s="95"/>
      <c r="L361" s="99"/>
      <c r="M361" s="97"/>
      <c r="N361" s="98"/>
    </row>
    <row r="362" spans="1:14" x14ac:dyDescent="0.2">
      <c r="A362" s="89" t="str">
        <f t="shared" si="43"/>
        <v/>
      </c>
      <c r="B362" s="90" t="str">
        <f t="shared" si="25"/>
        <v/>
      </c>
      <c r="C362" s="112" t="str">
        <f t="shared" si="48"/>
        <v/>
      </c>
      <c r="D362" s="91" t="str">
        <f t="shared" si="47"/>
        <v/>
      </c>
      <c r="E362" s="92" t="str">
        <f t="shared" si="49"/>
        <v/>
      </c>
      <c r="F362" s="93" t="str">
        <f t="shared" si="44"/>
        <v/>
      </c>
      <c r="G362" s="93" t="str">
        <f t="shared" si="45"/>
        <v/>
      </c>
      <c r="H362" s="93" t="str">
        <f t="shared" si="46"/>
        <v/>
      </c>
      <c r="I362" s="94" t="str">
        <f>IF(A362="","",SUM(F$27:F362))</f>
        <v/>
      </c>
      <c r="J362" s="94" t="str">
        <f>IF(A362="","",SUM(G$27:G362))</f>
        <v/>
      </c>
      <c r="K362" s="95"/>
      <c r="L362" s="99"/>
      <c r="M362" s="97"/>
      <c r="N362" s="98"/>
    </row>
    <row r="363" spans="1:14" x14ac:dyDescent="0.2">
      <c r="A363" s="89" t="str">
        <f t="shared" si="43"/>
        <v/>
      </c>
      <c r="B363" s="90" t="str">
        <f t="shared" si="25"/>
        <v/>
      </c>
      <c r="C363" s="112" t="str">
        <f t="shared" si="48"/>
        <v/>
      </c>
      <c r="D363" s="91" t="str">
        <f t="shared" si="47"/>
        <v/>
      </c>
      <c r="E363" s="92" t="str">
        <f t="shared" si="49"/>
        <v/>
      </c>
      <c r="F363" s="93" t="str">
        <f t="shared" si="44"/>
        <v/>
      </c>
      <c r="G363" s="93" t="str">
        <f t="shared" si="45"/>
        <v/>
      </c>
      <c r="H363" s="93" t="str">
        <f t="shared" si="46"/>
        <v/>
      </c>
      <c r="I363" s="94" t="str">
        <f>IF(A363="","",SUM(F$27:F363))</f>
        <v/>
      </c>
      <c r="J363" s="94" t="str">
        <f>IF(A363="","",SUM(G$27:G363))</f>
        <v/>
      </c>
      <c r="K363" s="95"/>
      <c r="L363" s="99"/>
      <c r="M363" s="97"/>
      <c r="N363" s="98"/>
    </row>
    <row r="364" spans="1:14" x14ac:dyDescent="0.2">
      <c r="A364" s="89" t="str">
        <f t="shared" si="43"/>
        <v/>
      </c>
      <c r="B364" s="90" t="str">
        <f t="shared" si="25"/>
        <v/>
      </c>
      <c r="C364" s="112" t="str">
        <f t="shared" si="48"/>
        <v/>
      </c>
      <c r="D364" s="91" t="str">
        <f t="shared" si="47"/>
        <v/>
      </c>
      <c r="E364" s="92" t="str">
        <f t="shared" si="49"/>
        <v/>
      </c>
      <c r="F364" s="93" t="str">
        <f t="shared" si="44"/>
        <v/>
      </c>
      <c r="G364" s="93" t="str">
        <f t="shared" si="45"/>
        <v/>
      </c>
      <c r="H364" s="93" t="str">
        <f t="shared" si="46"/>
        <v/>
      </c>
      <c r="I364" s="94" t="str">
        <f>IF(A364="","",SUM(F$27:F364))</f>
        <v/>
      </c>
      <c r="J364" s="94" t="str">
        <f>IF(A364="","",SUM(G$27:G364))</f>
        <v/>
      </c>
      <c r="K364" s="95"/>
      <c r="L364" s="99"/>
      <c r="M364" s="97"/>
      <c r="N364" s="98"/>
    </row>
    <row r="365" spans="1:14" x14ac:dyDescent="0.2">
      <c r="A365" s="89" t="str">
        <f t="shared" si="43"/>
        <v/>
      </c>
      <c r="B365" s="90" t="str">
        <f t="shared" si="25"/>
        <v/>
      </c>
      <c r="C365" s="112" t="str">
        <f t="shared" si="48"/>
        <v/>
      </c>
      <c r="D365" s="91" t="str">
        <f t="shared" si="47"/>
        <v/>
      </c>
      <c r="E365" s="92" t="str">
        <f t="shared" si="49"/>
        <v/>
      </c>
      <c r="F365" s="93" t="str">
        <f t="shared" si="44"/>
        <v/>
      </c>
      <c r="G365" s="93" t="str">
        <f t="shared" si="45"/>
        <v/>
      </c>
      <c r="H365" s="93" t="str">
        <f t="shared" si="46"/>
        <v/>
      </c>
      <c r="I365" s="94" t="str">
        <f>IF(A365="","",SUM(F$27:F365))</f>
        <v/>
      </c>
      <c r="J365" s="94" t="str">
        <f>IF(A365="","",SUM(G$27:G365))</f>
        <v/>
      </c>
      <c r="K365" s="95"/>
      <c r="L365" s="99"/>
      <c r="M365" s="97"/>
      <c r="N365" s="98"/>
    </row>
    <row r="366" spans="1:14" x14ac:dyDescent="0.2">
      <c r="A366" s="89" t="str">
        <f t="shared" si="43"/>
        <v/>
      </c>
      <c r="B366" s="90" t="str">
        <f t="shared" si="25"/>
        <v/>
      </c>
      <c r="C366" s="112" t="str">
        <f t="shared" si="48"/>
        <v/>
      </c>
      <c r="D366" s="91" t="str">
        <f t="shared" si="47"/>
        <v/>
      </c>
      <c r="E366" s="92" t="str">
        <f t="shared" si="49"/>
        <v/>
      </c>
      <c r="F366" s="93" t="str">
        <f t="shared" si="44"/>
        <v/>
      </c>
      <c r="G366" s="93" t="str">
        <f t="shared" si="45"/>
        <v/>
      </c>
      <c r="H366" s="93" t="str">
        <f t="shared" si="46"/>
        <v/>
      </c>
      <c r="I366" s="94" t="str">
        <f>IF(A366="","",SUM(F$27:F366))</f>
        <v/>
      </c>
      <c r="J366" s="94" t="str">
        <f>IF(A366="","",SUM(G$27:G366))</f>
        <v/>
      </c>
      <c r="K366" s="95"/>
      <c r="L366" s="99"/>
      <c r="M366" s="97"/>
      <c r="N366" s="98"/>
    </row>
    <row r="367" spans="1:14" x14ac:dyDescent="0.2">
      <c r="A367" s="89" t="str">
        <f t="shared" si="43"/>
        <v/>
      </c>
      <c r="B367" s="90" t="str">
        <f t="shared" si="25"/>
        <v/>
      </c>
      <c r="C367" s="112" t="str">
        <f t="shared" si="48"/>
        <v/>
      </c>
      <c r="D367" s="91" t="str">
        <f t="shared" si="47"/>
        <v/>
      </c>
      <c r="E367" s="92" t="str">
        <f t="shared" si="49"/>
        <v/>
      </c>
      <c r="F367" s="93" t="str">
        <f t="shared" si="44"/>
        <v/>
      </c>
      <c r="G367" s="93" t="str">
        <f t="shared" si="45"/>
        <v/>
      </c>
      <c r="H367" s="93" t="str">
        <f t="shared" si="46"/>
        <v/>
      </c>
      <c r="I367" s="94" t="str">
        <f>IF(A367="","",SUM(F$27:F367))</f>
        <v/>
      </c>
      <c r="J367" s="94" t="str">
        <f>IF(A367="","",SUM(G$27:G367))</f>
        <v/>
      </c>
      <c r="K367" s="95"/>
      <c r="L367" s="99"/>
      <c r="M367" s="97"/>
      <c r="N367" s="98"/>
    </row>
    <row r="368" spans="1:14" x14ac:dyDescent="0.2">
      <c r="A368" s="89" t="str">
        <f t="shared" si="43"/>
        <v/>
      </c>
      <c r="B368" s="90" t="str">
        <f t="shared" si="25"/>
        <v/>
      </c>
      <c r="C368" s="112" t="str">
        <f t="shared" si="48"/>
        <v/>
      </c>
      <c r="D368" s="91" t="str">
        <f t="shared" si="47"/>
        <v/>
      </c>
      <c r="E368" s="92" t="str">
        <f t="shared" si="49"/>
        <v/>
      </c>
      <c r="F368" s="93" t="str">
        <f t="shared" si="44"/>
        <v/>
      </c>
      <c r="G368" s="93" t="str">
        <f t="shared" si="45"/>
        <v/>
      </c>
      <c r="H368" s="93" t="str">
        <f t="shared" si="46"/>
        <v/>
      </c>
      <c r="I368" s="94" t="str">
        <f>IF(A368="","",SUM(F$27:F368))</f>
        <v/>
      </c>
      <c r="J368" s="94" t="str">
        <f>IF(A368="","",SUM(G$27:G368))</f>
        <v/>
      </c>
      <c r="K368" s="95"/>
      <c r="L368" s="99"/>
      <c r="M368" s="97"/>
      <c r="N368" s="98"/>
    </row>
    <row r="369" spans="1:14" x14ac:dyDescent="0.2">
      <c r="A369" s="89" t="str">
        <f t="shared" si="43"/>
        <v/>
      </c>
      <c r="B369" s="90" t="str">
        <f t="shared" si="25"/>
        <v/>
      </c>
      <c r="C369" s="112" t="str">
        <f t="shared" si="48"/>
        <v/>
      </c>
      <c r="D369" s="91" t="str">
        <f t="shared" si="47"/>
        <v/>
      </c>
      <c r="E369" s="92" t="str">
        <f t="shared" si="49"/>
        <v/>
      </c>
      <c r="F369" s="93" t="str">
        <f t="shared" si="44"/>
        <v/>
      </c>
      <c r="G369" s="93" t="str">
        <f t="shared" si="45"/>
        <v/>
      </c>
      <c r="H369" s="93" t="str">
        <f t="shared" si="46"/>
        <v/>
      </c>
      <c r="I369" s="94" t="str">
        <f>IF(A369="","",SUM(F$27:F369))</f>
        <v/>
      </c>
      <c r="J369" s="94" t="str">
        <f>IF(A369="","",SUM(G$27:G369))</f>
        <v/>
      </c>
      <c r="K369" s="95"/>
      <c r="L369" s="99"/>
      <c r="M369" s="97"/>
      <c r="N369" s="98"/>
    </row>
    <row r="370" spans="1:14" x14ac:dyDescent="0.2">
      <c r="A370" s="89" t="str">
        <f t="shared" si="43"/>
        <v/>
      </c>
      <c r="B370" s="90" t="str">
        <f t="shared" si="25"/>
        <v/>
      </c>
      <c r="C370" s="112" t="str">
        <f t="shared" si="48"/>
        <v/>
      </c>
      <c r="D370" s="91" t="str">
        <f t="shared" si="47"/>
        <v/>
      </c>
      <c r="E370" s="92" t="str">
        <f t="shared" si="49"/>
        <v/>
      </c>
      <c r="F370" s="93" t="str">
        <f t="shared" si="44"/>
        <v/>
      </c>
      <c r="G370" s="93" t="str">
        <f t="shared" si="45"/>
        <v/>
      </c>
      <c r="H370" s="93" t="str">
        <f t="shared" si="46"/>
        <v/>
      </c>
      <c r="I370" s="94" t="str">
        <f>IF(A370="","",SUM(F$27:F370))</f>
        <v/>
      </c>
      <c r="J370" s="94" t="str">
        <f>IF(A370="","",SUM(G$27:G370))</f>
        <v/>
      </c>
      <c r="K370" s="95"/>
      <c r="L370" s="99"/>
      <c r="M370" s="97"/>
      <c r="N370" s="98"/>
    </row>
    <row r="371" spans="1:14" x14ac:dyDescent="0.2">
      <c r="A371" s="89" t="str">
        <f t="shared" si="43"/>
        <v/>
      </c>
      <c r="B371" s="90" t="str">
        <f t="shared" si="25"/>
        <v/>
      </c>
      <c r="C371" s="112" t="str">
        <f t="shared" si="48"/>
        <v/>
      </c>
      <c r="D371" s="91" t="str">
        <f t="shared" si="47"/>
        <v/>
      </c>
      <c r="E371" s="92" t="str">
        <f t="shared" si="49"/>
        <v/>
      </c>
      <c r="F371" s="93" t="str">
        <f t="shared" si="44"/>
        <v/>
      </c>
      <c r="G371" s="93" t="str">
        <f t="shared" si="45"/>
        <v/>
      </c>
      <c r="H371" s="93" t="str">
        <f t="shared" si="46"/>
        <v/>
      </c>
      <c r="I371" s="94" t="str">
        <f>IF(A371="","",SUM(F$27:F371))</f>
        <v/>
      </c>
      <c r="J371" s="94" t="str">
        <f>IF(A371="","",SUM(G$27:G371))</f>
        <v/>
      </c>
      <c r="K371" s="95"/>
      <c r="L371" s="99"/>
      <c r="M371" s="97"/>
      <c r="N371" s="98"/>
    </row>
    <row r="372" spans="1:14" x14ac:dyDescent="0.2">
      <c r="A372" s="89" t="str">
        <f t="shared" si="43"/>
        <v/>
      </c>
      <c r="B372" s="90" t="str">
        <f t="shared" si="25"/>
        <v/>
      </c>
      <c r="C372" s="112" t="str">
        <f t="shared" si="48"/>
        <v/>
      </c>
      <c r="D372" s="91" t="str">
        <f t="shared" si="47"/>
        <v/>
      </c>
      <c r="E372" s="92" t="str">
        <f t="shared" si="49"/>
        <v/>
      </c>
      <c r="F372" s="93" t="str">
        <f t="shared" si="44"/>
        <v/>
      </c>
      <c r="G372" s="93" t="str">
        <f t="shared" si="45"/>
        <v/>
      </c>
      <c r="H372" s="93" t="str">
        <f t="shared" si="46"/>
        <v/>
      </c>
      <c r="I372" s="94" t="str">
        <f>IF(A372="","",SUM(F$27:F372))</f>
        <v/>
      </c>
      <c r="J372" s="94" t="str">
        <f>IF(A372="","",SUM(G$27:G372))</f>
        <v/>
      </c>
      <c r="K372" s="95"/>
      <c r="L372" s="99"/>
      <c r="M372" s="97"/>
      <c r="N372" s="98"/>
    </row>
    <row r="373" spans="1:14" x14ac:dyDescent="0.2">
      <c r="A373" s="89" t="str">
        <f t="shared" si="43"/>
        <v/>
      </c>
      <c r="B373" s="90" t="str">
        <f t="shared" si="25"/>
        <v/>
      </c>
      <c r="C373" s="112" t="str">
        <f t="shared" si="48"/>
        <v/>
      </c>
      <c r="D373" s="91" t="str">
        <f t="shared" si="47"/>
        <v/>
      </c>
      <c r="E373" s="92" t="str">
        <f t="shared" si="49"/>
        <v/>
      </c>
      <c r="F373" s="93" t="str">
        <f t="shared" si="44"/>
        <v/>
      </c>
      <c r="G373" s="93" t="str">
        <f t="shared" si="45"/>
        <v/>
      </c>
      <c r="H373" s="93" t="str">
        <f t="shared" si="46"/>
        <v/>
      </c>
      <c r="I373" s="94" t="str">
        <f>IF(A373="","",SUM(F$27:F373))</f>
        <v/>
      </c>
      <c r="J373" s="94" t="str">
        <f>IF(A373="","",SUM(G$27:G373))</f>
        <v/>
      </c>
      <c r="K373" s="95"/>
      <c r="L373" s="99"/>
      <c r="M373" s="97"/>
      <c r="N373" s="98"/>
    </row>
    <row r="374" spans="1:14" x14ac:dyDescent="0.2">
      <c r="A374" s="89" t="str">
        <f t="shared" si="43"/>
        <v/>
      </c>
      <c r="B374" s="90" t="str">
        <f t="shared" si="25"/>
        <v/>
      </c>
      <c r="C374" s="112" t="str">
        <f t="shared" si="48"/>
        <v/>
      </c>
      <c r="D374" s="91" t="str">
        <f t="shared" si="47"/>
        <v/>
      </c>
      <c r="E374" s="92" t="str">
        <f t="shared" si="49"/>
        <v/>
      </c>
      <c r="F374" s="93" t="str">
        <f t="shared" si="44"/>
        <v/>
      </c>
      <c r="G374" s="93" t="str">
        <f t="shared" si="45"/>
        <v/>
      </c>
      <c r="H374" s="93" t="str">
        <f t="shared" si="46"/>
        <v/>
      </c>
      <c r="I374" s="94" t="str">
        <f>IF(A374="","",SUM(F$27:F374))</f>
        <v/>
      </c>
      <c r="J374" s="94" t="str">
        <f>IF(A374="","",SUM(G$27:G374))</f>
        <v/>
      </c>
      <c r="K374" s="95"/>
      <c r="L374" s="99"/>
      <c r="M374" s="97"/>
      <c r="N374" s="98"/>
    </row>
    <row r="375" spans="1:14" x14ac:dyDescent="0.2">
      <c r="A375" s="89" t="str">
        <f t="shared" si="43"/>
        <v/>
      </c>
      <c r="B375" s="90" t="str">
        <f t="shared" si="25"/>
        <v/>
      </c>
      <c r="C375" s="112" t="str">
        <f t="shared" si="48"/>
        <v/>
      </c>
      <c r="D375" s="91" t="str">
        <f t="shared" si="47"/>
        <v/>
      </c>
      <c r="E375" s="92" t="str">
        <f t="shared" si="49"/>
        <v/>
      </c>
      <c r="F375" s="93" t="str">
        <f t="shared" si="44"/>
        <v/>
      </c>
      <c r="G375" s="93" t="str">
        <f t="shared" si="45"/>
        <v/>
      </c>
      <c r="H375" s="93" t="str">
        <f t="shared" si="46"/>
        <v/>
      </c>
      <c r="I375" s="94" t="str">
        <f>IF(A375="","",SUM(F$27:F375))</f>
        <v/>
      </c>
      <c r="J375" s="94" t="str">
        <f>IF(A375="","",SUM(G$27:G375))</f>
        <v/>
      </c>
      <c r="K375" s="95"/>
      <c r="L375" s="99"/>
      <c r="M375" s="97"/>
      <c r="N375" s="98"/>
    </row>
    <row r="376" spans="1:14" x14ac:dyDescent="0.2">
      <c r="A376" s="89" t="str">
        <f t="shared" si="43"/>
        <v/>
      </c>
      <c r="B376" s="90" t="str">
        <f t="shared" si="25"/>
        <v/>
      </c>
      <c r="C376" s="112" t="str">
        <f t="shared" si="48"/>
        <v/>
      </c>
      <c r="D376" s="91" t="str">
        <f t="shared" si="47"/>
        <v/>
      </c>
      <c r="E376" s="92" t="str">
        <f t="shared" si="49"/>
        <v/>
      </c>
      <c r="F376" s="93" t="str">
        <f t="shared" si="44"/>
        <v/>
      </c>
      <c r="G376" s="93" t="str">
        <f t="shared" si="45"/>
        <v/>
      </c>
      <c r="H376" s="93" t="str">
        <f t="shared" si="46"/>
        <v/>
      </c>
      <c r="I376" s="94" t="str">
        <f>IF(A376="","",SUM(F$27:F376))</f>
        <v/>
      </c>
      <c r="J376" s="94" t="str">
        <f>IF(A376="","",SUM(G$27:G376))</f>
        <v/>
      </c>
      <c r="K376" s="95"/>
      <c r="L376" s="99"/>
      <c r="M376" s="97"/>
      <c r="N376" s="98"/>
    </row>
    <row r="377" spans="1:14" x14ac:dyDescent="0.2">
      <c r="A377" s="89" t="str">
        <f t="shared" si="43"/>
        <v/>
      </c>
      <c r="B377" s="90" t="str">
        <f t="shared" si="25"/>
        <v/>
      </c>
      <c r="C377" s="112" t="str">
        <f t="shared" si="48"/>
        <v/>
      </c>
      <c r="D377" s="91" t="str">
        <f t="shared" si="47"/>
        <v/>
      </c>
      <c r="E377" s="92" t="str">
        <f t="shared" si="49"/>
        <v/>
      </c>
      <c r="F377" s="93" t="str">
        <f t="shared" si="44"/>
        <v/>
      </c>
      <c r="G377" s="93" t="str">
        <f t="shared" si="45"/>
        <v/>
      </c>
      <c r="H377" s="93" t="str">
        <f t="shared" si="46"/>
        <v/>
      </c>
      <c r="I377" s="94" t="str">
        <f>IF(A377="","",SUM(F$27:F377))</f>
        <v/>
      </c>
      <c r="J377" s="94" t="str">
        <f>IF(A377="","",SUM(G$27:G377))</f>
        <v/>
      </c>
      <c r="K377" s="95"/>
      <c r="L377" s="99"/>
      <c r="M377" s="97"/>
      <c r="N377" s="98"/>
    </row>
    <row r="378" spans="1:14" x14ac:dyDescent="0.2">
      <c r="A378" s="89" t="str">
        <f t="shared" si="43"/>
        <v/>
      </c>
      <c r="B378" s="90" t="str">
        <f t="shared" si="25"/>
        <v/>
      </c>
      <c r="C378" s="112" t="str">
        <f t="shared" si="48"/>
        <v/>
      </c>
      <c r="D378" s="91" t="str">
        <f t="shared" si="47"/>
        <v/>
      </c>
      <c r="E378" s="92" t="str">
        <f t="shared" si="49"/>
        <v/>
      </c>
      <c r="F378" s="93" t="str">
        <f t="shared" si="44"/>
        <v/>
      </c>
      <c r="G378" s="93" t="str">
        <f t="shared" si="45"/>
        <v/>
      </c>
      <c r="H378" s="93" t="str">
        <f t="shared" si="46"/>
        <v/>
      </c>
      <c r="I378" s="94" t="str">
        <f>IF(A378="","",SUM(F$27:F378))</f>
        <v/>
      </c>
      <c r="J378" s="94" t="str">
        <f>IF(A378="","",SUM(G$27:G378))</f>
        <v/>
      </c>
      <c r="K378" s="95"/>
      <c r="L378" s="99"/>
      <c r="M378" s="97"/>
      <c r="N378" s="98"/>
    </row>
    <row r="379" spans="1:14" x14ac:dyDescent="0.2">
      <c r="A379" s="89" t="str">
        <f t="shared" si="43"/>
        <v/>
      </c>
      <c r="B379" s="90" t="str">
        <f t="shared" si="25"/>
        <v/>
      </c>
      <c r="C379" s="112" t="str">
        <f t="shared" si="48"/>
        <v/>
      </c>
      <c r="D379" s="91" t="str">
        <f t="shared" si="47"/>
        <v/>
      </c>
      <c r="E379" s="92" t="str">
        <f t="shared" si="49"/>
        <v/>
      </c>
      <c r="F379" s="93" t="str">
        <f t="shared" si="44"/>
        <v/>
      </c>
      <c r="G379" s="93" t="str">
        <f t="shared" si="45"/>
        <v/>
      </c>
      <c r="H379" s="93" t="str">
        <f t="shared" si="46"/>
        <v/>
      </c>
      <c r="I379" s="94" t="str">
        <f>IF(A379="","",SUM(F$27:F379))</f>
        <v/>
      </c>
      <c r="J379" s="94" t="str">
        <f>IF(A379="","",SUM(G$27:G379))</f>
        <v/>
      </c>
      <c r="K379" s="95"/>
      <c r="L379" s="99"/>
      <c r="M379" s="97"/>
      <c r="N379" s="98"/>
    </row>
    <row r="380" spans="1:14" x14ac:dyDescent="0.2">
      <c r="A380" s="89" t="str">
        <f t="shared" si="43"/>
        <v/>
      </c>
      <c r="B380" s="90" t="str">
        <f t="shared" si="25"/>
        <v/>
      </c>
      <c r="C380" s="112" t="str">
        <f t="shared" si="48"/>
        <v/>
      </c>
      <c r="D380" s="91" t="str">
        <f t="shared" si="47"/>
        <v/>
      </c>
      <c r="E380" s="92" t="str">
        <f t="shared" si="49"/>
        <v/>
      </c>
      <c r="F380" s="93" t="str">
        <f t="shared" si="44"/>
        <v/>
      </c>
      <c r="G380" s="93" t="str">
        <f t="shared" si="45"/>
        <v/>
      </c>
      <c r="H380" s="93" t="str">
        <f t="shared" si="46"/>
        <v/>
      </c>
      <c r="I380" s="94" t="str">
        <f>IF(A380="","",SUM(F$27:F380))</f>
        <v/>
      </c>
      <c r="J380" s="94" t="str">
        <f>IF(A380="","",SUM(G$27:G380))</f>
        <v/>
      </c>
      <c r="K380" s="95"/>
      <c r="L380" s="99"/>
      <c r="M380" s="97"/>
      <c r="N380" s="98"/>
    </row>
    <row r="381" spans="1:14" x14ac:dyDescent="0.2">
      <c r="A381" s="89" t="str">
        <f t="shared" si="43"/>
        <v/>
      </c>
      <c r="B381" s="90" t="str">
        <f t="shared" si="25"/>
        <v/>
      </c>
      <c r="C381" s="112" t="str">
        <f t="shared" si="48"/>
        <v/>
      </c>
      <c r="D381" s="91" t="str">
        <f t="shared" si="47"/>
        <v/>
      </c>
      <c r="E381" s="92" t="str">
        <f t="shared" si="49"/>
        <v/>
      </c>
      <c r="F381" s="93" t="str">
        <f t="shared" si="44"/>
        <v/>
      </c>
      <c r="G381" s="93" t="str">
        <f t="shared" si="45"/>
        <v/>
      </c>
      <c r="H381" s="93" t="str">
        <f t="shared" si="46"/>
        <v/>
      </c>
      <c r="I381" s="94" t="str">
        <f>IF(A381="","",SUM(F$27:F381))</f>
        <v/>
      </c>
      <c r="J381" s="94" t="str">
        <f>IF(A381="","",SUM(G$27:G381))</f>
        <v/>
      </c>
      <c r="K381" s="95"/>
      <c r="L381" s="99"/>
      <c r="M381" s="97"/>
      <c r="N381" s="98"/>
    </row>
    <row r="382" spans="1:14" x14ac:dyDescent="0.2">
      <c r="A382" s="89" t="str">
        <f t="shared" si="43"/>
        <v/>
      </c>
      <c r="B382" s="90" t="str">
        <f t="shared" si="25"/>
        <v/>
      </c>
      <c r="C382" s="112" t="str">
        <f t="shared" si="48"/>
        <v/>
      </c>
      <c r="D382" s="91" t="str">
        <f t="shared" si="47"/>
        <v/>
      </c>
      <c r="E382" s="92" t="str">
        <f t="shared" si="49"/>
        <v/>
      </c>
      <c r="F382" s="93" t="str">
        <f t="shared" si="44"/>
        <v/>
      </c>
      <c r="G382" s="93" t="str">
        <f t="shared" si="45"/>
        <v/>
      </c>
      <c r="H382" s="93" t="str">
        <f t="shared" si="46"/>
        <v/>
      </c>
      <c r="I382" s="94" t="str">
        <f>IF(A382="","",SUM(F$27:F382))</f>
        <v/>
      </c>
      <c r="J382" s="94" t="str">
        <f>IF(A382="","",SUM(G$27:G382))</f>
        <v/>
      </c>
      <c r="K382" s="95"/>
      <c r="L382" s="99"/>
      <c r="M382" s="97"/>
      <c r="N382" s="98"/>
    </row>
    <row r="383" spans="1:14" x14ac:dyDescent="0.2">
      <c r="A383" s="89" t="str">
        <f t="shared" si="43"/>
        <v/>
      </c>
      <c r="B383" s="90" t="str">
        <f t="shared" si="25"/>
        <v/>
      </c>
      <c r="C383" s="112" t="str">
        <f t="shared" si="48"/>
        <v/>
      </c>
      <c r="D383" s="91" t="str">
        <f t="shared" si="47"/>
        <v/>
      </c>
      <c r="E383" s="92" t="str">
        <f t="shared" si="49"/>
        <v/>
      </c>
      <c r="F383" s="93" t="str">
        <f t="shared" si="44"/>
        <v/>
      </c>
      <c r="G383" s="93" t="str">
        <f t="shared" si="45"/>
        <v/>
      </c>
      <c r="H383" s="93" t="str">
        <f t="shared" si="46"/>
        <v/>
      </c>
      <c r="I383" s="94" t="str">
        <f>IF(A383="","",SUM(F$27:F383))</f>
        <v/>
      </c>
      <c r="J383" s="94" t="str">
        <f>IF(A383="","",SUM(G$27:G383))</f>
        <v/>
      </c>
      <c r="K383" s="95"/>
      <c r="L383" s="99"/>
      <c r="M383" s="97"/>
      <c r="N383" s="98"/>
    </row>
    <row r="384" spans="1:14" x14ac:dyDescent="0.2">
      <c r="A384" s="89" t="str">
        <f t="shared" si="43"/>
        <v/>
      </c>
      <c r="B384" s="90" t="str">
        <f t="shared" si="25"/>
        <v/>
      </c>
      <c r="C384" s="112" t="str">
        <f t="shared" si="48"/>
        <v/>
      </c>
      <c r="D384" s="91" t="str">
        <f t="shared" si="47"/>
        <v/>
      </c>
      <c r="E384" s="92" t="str">
        <f t="shared" si="49"/>
        <v/>
      </c>
      <c r="F384" s="93" t="str">
        <f t="shared" si="44"/>
        <v/>
      </c>
      <c r="G384" s="93" t="str">
        <f t="shared" si="45"/>
        <v/>
      </c>
      <c r="H384" s="93" t="str">
        <f t="shared" si="46"/>
        <v/>
      </c>
      <c r="I384" s="94" t="str">
        <f>IF(A384="","",SUM(F$27:F384))</f>
        <v/>
      </c>
      <c r="J384" s="94" t="str">
        <f>IF(A384="","",SUM(G$27:G384))</f>
        <v/>
      </c>
      <c r="K384" s="95"/>
      <c r="L384" s="99"/>
      <c r="M384" s="97"/>
      <c r="N384" s="98"/>
    </row>
    <row r="385" spans="1:14" x14ac:dyDescent="0.2">
      <c r="A385" s="89" t="str">
        <f t="shared" si="43"/>
        <v/>
      </c>
      <c r="B385" s="90" t="str">
        <f t="shared" si="25"/>
        <v/>
      </c>
      <c r="C385" s="112" t="str">
        <f t="shared" si="48"/>
        <v/>
      </c>
      <c r="D385" s="91" t="str">
        <f t="shared" si="47"/>
        <v/>
      </c>
      <c r="E385" s="92" t="str">
        <f t="shared" si="49"/>
        <v/>
      </c>
      <c r="F385" s="93" t="str">
        <f t="shared" si="44"/>
        <v/>
      </c>
      <c r="G385" s="93" t="str">
        <f t="shared" si="45"/>
        <v/>
      </c>
      <c r="H385" s="93" t="str">
        <f t="shared" si="46"/>
        <v/>
      </c>
      <c r="I385" s="94" t="str">
        <f>IF(A385="","",SUM(F$27:F385))</f>
        <v/>
      </c>
      <c r="J385" s="94" t="str">
        <f>IF(A385="","",SUM(G$27:G385))</f>
        <v/>
      </c>
      <c r="K385" s="95"/>
      <c r="L385" s="99"/>
      <c r="M385" s="97"/>
      <c r="N385" s="98"/>
    </row>
    <row r="386" spans="1:14" x14ac:dyDescent="0.2">
      <c r="A386" s="89" t="str">
        <f t="shared" si="43"/>
        <v/>
      </c>
      <c r="B386" s="90" t="str">
        <f t="shared" si="25"/>
        <v/>
      </c>
      <c r="C386" s="112" t="str">
        <f t="shared" si="48"/>
        <v/>
      </c>
      <c r="D386" s="91" t="str">
        <f t="shared" si="47"/>
        <v/>
      </c>
      <c r="E386" s="92" t="str">
        <f t="shared" si="49"/>
        <v/>
      </c>
      <c r="F386" s="93" t="str">
        <f t="shared" si="44"/>
        <v/>
      </c>
      <c r="G386" s="93" t="str">
        <f t="shared" si="45"/>
        <v/>
      </c>
      <c r="H386" s="93" t="str">
        <f t="shared" si="46"/>
        <v/>
      </c>
      <c r="I386" s="94" t="str">
        <f>IF(A386="","",SUM(F$27:F386))</f>
        <v/>
      </c>
      <c r="J386" s="94" t="str">
        <f>IF(A386="","",SUM(G$27:G386))</f>
        <v/>
      </c>
      <c r="K386" s="95"/>
      <c r="L386" s="99"/>
      <c r="M386" s="97"/>
      <c r="N386" s="98"/>
    </row>
    <row r="387" spans="1:14" x14ac:dyDescent="0.2">
      <c r="A387" s="89" t="str">
        <f t="shared" si="43"/>
        <v/>
      </c>
      <c r="B387" s="90" t="str">
        <f t="shared" si="25"/>
        <v/>
      </c>
      <c r="C387" s="112" t="str">
        <f t="shared" si="48"/>
        <v/>
      </c>
      <c r="D387" s="91" t="str">
        <f t="shared" si="47"/>
        <v/>
      </c>
      <c r="E387" s="92" t="str">
        <f t="shared" si="49"/>
        <v/>
      </c>
      <c r="F387" s="93" t="str">
        <f t="shared" si="44"/>
        <v/>
      </c>
      <c r="G387" s="93" t="str">
        <f t="shared" si="45"/>
        <v/>
      </c>
      <c r="H387" s="93" t="str">
        <f t="shared" si="46"/>
        <v/>
      </c>
      <c r="I387" s="94" t="str">
        <f>IF(A387="","",SUM(F$27:F387))</f>
        <v/>
      </c>
      <c r="J387" s="94" t="str">
        <f>IF(A387="","",SUM(G$27:G387))</f>
        <v/>
      </c>
      <c r="K387" s="95"/>
      <c r="L387" s="99"/>
      <c r="M387" s="97"/>
      <c r="N387" s="98"/>
    </row>
    <row r="388" spans="1:14" x14ac:dyDescent="0.2">
      <c r="A388" s="89" t="str">
        <f t="shared" si="43"/>
        <v/>
      </c>
      <c r="B388" s="90" t="str">
        <f t="shared" si="25"/>
        <v/>
      </c>
      <c r="C388" s="112" t="str">
        <f t="shared" si="48"/>
        <v/>
      </c>
      <c r="D388" s="91" t="str">
        <f t="shared" si="47"/>
        <v/>
      </c>
      <c r="E388" s="92" t="str">
        <f t="shared" si="49"/>
        <v/>
      </c>
      <c r="F388" s="93" t="str">
        <f t="shared" si="44"/>
        <v/>
      </c>
      <c r="G388" s="93" t="str">
        <f t="shared" si="45"/>
        <v/>
      </c>
      <c r="H388" s="93" t="str">
        <f t="shared" si="46"/>
        <v/>
      </c>
      <c r="I388" s="94" t="str">
        <f>IF(A388="","",SUM(F$27:F388))</f>
        <v/>
      </c>
      <c r="J388" s="94" t="str">
        <f>IF(A388="","",SUM(G$27:G388))</f>
        <v/>
      </c>
      <c r="K388" s="95"/>
      <c r="L388" s="99"/>
      <c r="M388" s="97"/>
      <c r="N388" s="98"/>
    </row>
    <row r="389" spans="1:14" x14ac:dyDescent="0.2">
      <c r="A389" s="89" t="str">
        <f t="shared" si="43"/>
        <v/>
      </c>
      <c r="B389" s="90" t="str">
        <f t="shared" si="25"/>
        <v/>
      </c>
      <c r="C389" s="112" t="str">
        <f t="shared" si="48"/>
        <v/>
      </c>
      <c r="D389" s="91" t="str">
        <f t="shared" si="47"/>
        <v/>
      </c>
      <c r="E389" s="92" t="str">
        <f t="shared" si="49"/>
        <v/>
      </c>
      <c r="F389" s="93" t="str">
        <f t="shared" si="44"/>
        <v/>
      </c>
      <c r="G389" s="93" t="str">
        <f t="shared" si="45"/>
        <v/>
      </c>
      <c r="H389" s="93" t="str">
        <f t="shared" si="46"/>
        <v/>
      </c>
      <c r="I389" s="94" t="str">
        <f>IF(A389="","",SUM(F$27:F389))</f>
        <v/>
      </c>
      <c r="J389" s="94" t="str">
        <f>IF(A389="","",SUM(G$27:G389))</f>
        <v/>
      </c>
      <c r="K389" s="95"/>
      <c r="L389" s="99"/>
      <c r="M389" s="97"/>
      <c r="N389" s="98"/>
    </row>
    <row r="390" spans="1:14" x14ac:dyDescent="0.2">
      <c r="A390" s="89" t="str">
        <f t="shared" si="43"/>
        <v/>
      </c>
      <c r="B390" s="90" t="str">
        <f t="shared" si="25"/>
        <v/>
      </c>
      <c r="C390" s="112" t="str">
        <f t="shared" si="48"/>
        <v/>
      </c>
      <c r="D390" s="91" t="str">
        <f t="shared" si="47"/>
        <v/>
      </c>
      <c r="E390" s="92" t="str">
        <f t="shared" si="49"/>
        <v/>
      </c>
      <c r="F390" s="93" t="str">
        <f t="shared" si="44"/>
        <v/>
      </c>
      <c r="G390" s="93" t="str">
        <f t="shared" si="45"/>
        <v/>
      </c>
      <c r="H390" s="93" t="str">
        <f t="shared" si="46"/>
        <v/>
      </c>
      <c r="I390" s="94" t="str">
        <f>IF(A390="","",SUM(F$27:F390))</f>
        <v/>
      </c>
      <c r="J390" s="94" t="str">
        <f>IF(A390="","",SUM(G$27:G390))</f>
        <v/>
      </c>
      <c r="K390" s="95"/>
      <c r="L390" s="99"/>
      <c r="M390" s="97"/>
      <c r="N390" s="98"/>
    </row>
    <row r="391" spans="1:14" x14ac:dyDescent="0.2">
      <c r="A391" s="89" t="str">
        <f t="shared" si="43"/>
        <v/>
      </c>
      <c r="B391" s="90" t="str">
        <f t="shared" si="25"/>
        <v/>
      </c>
      <c r="C391" s="112" t="str">
        <f t="shared" si="48"/>
        <v/>
      </c>
      <c r="D391" s="91" t="str">
        <f t="shared" si="47"/>
        <v/>
      </c>
      <c r="E391" s="92" t="str">
        <f t="shared" si="49"/>
        <v/>
      </c>
      <c r="F391" s="93" t="str">
        <f t="shared" si="44"/>
        <v/>
      </c>
      <c r="G391" s="93" t="str">
        <f t="shared" si="45"/>
        <v/>
      </c>
      <c r="H391" s="93" t="str">
        <f t="shared" si="46"/>
        <v/>
      </c>
      <c r="I391" s="94" t="str">
        <f>IF(A391="","",SUM(F$27:F391))</f>
        <v/>
      </c>
      <c r="J391" s="94" t="str">
        <f>IF(A391="","",SUM(G$27:G391))</f>
        <v/>
      </c>
      <c r="K391" s="95"/>
      <c r="L391" s="99"/>
      <c r="M391" s="97"/>
      <c r="N391" s="98"/>
    </row>
    <row r="392" spans="1:14" x14ac:dyDescent="0.2">
      <c r="A392" s="89" t="str">
        <f t="shared" si="43"/>
        <v/>
      </c>
      <c r="B392" s="90" t="str">
        <f t="shared" si="25"/>
        <v/>
      </c>
      <c r="C392" s="112" t="str">
        <f t="shared" si="48"/>
        <v/>
      </c>
      <c r="D392" s="91" t="str">
        <f t="shared" si="47"/>
        <v/>
      </c>
      <c r="E392" s="92" t="str">
        <f t="shared" si="49"/>
        <v/>
      </c>
      <c r="F392" s="93" t="str">
        <f t="shared" si="44"/>
        <v/>
      </c>
      <c r="G392" s="93" t="str">
        <f t="shared" si="45"/>
        <v/>
      </c>
      <c r="H392" s="93" t="str">
        <f t="shared" si="46"/>
        <v/>
      </c>
      <c r="I392" s="94" t="str">
        <f>IF(A392="","",SUM(F$27:F392))</f>
        <v/>
      </c>
      <c r="J392" s="94" t="str">
        <f>IF(A392="","",SUM(G$27:G392))</f>
        <v/>
      </c>
      <c r="K392" s="95"/>
      <c r="L392" s="99"/>
      <c r="M392" s="97"/>
      <c r="N392" s="98"/>
    </row>
    <row r="393" spans="1:14" x14ac:dyDescent="0.2">
      <c r="A393" s="89" t="str">
        <f>IF(A392&gt;=nper,"",A392+1)</f>
        <v/>
      </c>
      <c r="B393" s="90" t="str">
        <f t="shared" si="25"/>
        <v/>
      </c>
      <c r="C393" s="112" t="str">
        <f t="shared" si="48"/>
        <v/>
      </c>
      <c r="D393" s="91" t="str">
        <f t="shared" si="47"/>
        <v/>
      </c>
      <c r="E393" s="92" t="str">
        <f t="shared" si="49"/>
        <v/>
      </c>
      <c r="F393" s="93" t="str">
        <f>IF(A393="","",ROUND(C393/12*H392,2))</f>
        <v/>
      </c>
      <c r="G393" s="93" t="str">
        <f>IF(A393="","",D393-F393+E393)</f>
        <v/>
      </c>
      <c r="H393" s="93" t="str">
        <f>IF(A393="","",H392-G393)</f>
        <v/>
      </c>
      <c r="I393" s="94" t="str">
        <f>IF(A393="","",SUM(F$27:F393))</f>
        <v/>
      </c>
      <c r="J393" s="94" t="str">
        <f>IF(A393="","",SUM(G$27:G393))</f>
        <v/>
      </c>
      <c r="K393" s="95"/>
      <c r="L393" s="99"/>
      <c r="M393" s="97"/>
      <c r="N393" s="98"/>
    </row>
    <row r="394" spans="1:14" x14ac:dyDescent="0.2">
      <c r="A394" s="89" t="str">
        <f>IF(A393&gt;=nper,"",A393+1)</f>
        <v/>
      </c>
      <c r="B394" s="90" t="str">
        <f t="shared" si="25"/>
        <v/>
      </c>
      <c r="C394" s="112" t="str">
        <f t="shared" si="48"/>
        <v/>
      </c>
      <c r="D394" s="91" t="str">
        <f t="shared" si="47"/>
        <v/>
      </c>
      <c r="E394" s="92" t="str">
        <f t="shared" si="49"/>
        <v/>
      </c>
      <c r="F394" s="93" t="str">
        <f>IF(A394="","",ROUND(C394/12*H393,2))</f>
        <v/>
      </c>
      <c r="G394" s="93" t="str">
        <f>IF(A394="","",D394-F394+E394)</f>
        <v/>
      </c>
      <c r="H394" s="93" t="str">
        <f>IF(A394="","",H393-G394)</f>
        <v/>
      </c>
      <c r="I394" s="94" t="str">
        <f>IF(A394="","",SUM(F$27:F394))</f>
        <v/>
      </c>
      <c r="J394" s="94" t="str">
        <f>IF(A394="","",SUM(G$27:G394))</f>
        <v/>
      </c>
      <c r="K394" s="95"/>
      <c r="L394" s="99"/>
      <c r="M394" s="97"/>
      <c r="N394" s="98"/>
    </row>
    <row r="395" spans="1:14" x14ac:dyDescent="0.2">
      <c r="A395" s="89" t="str">
        <f>IF(A394&gt;=nper,"",A394+1)</f>
        <v/>
      </c>
      <c r="B395" s="90" t="str">
        <f t="shared" si="25"/>
        <v/>
      </c>
      <c r="C395" s="112" t="str">
        <f t="shared" si="48"/>
        <v/>
      </c>
      <c r="D395" s="91" t="str">
        <f t="shared" si="47"/>
        <v/>
      </c>
      <c r="E395" s="92" t="str">
        <f t="shared" si="49"/>
        <v/>
      </c>
      <c r="F395" s="93" t="str">
        <f>IF(A395="","",ROUND(C395/12*H394,2))</f>
        <v/>
      </c>
      <c r="G395" s="93" t="str">
        <f>IF(A395="","",D395-F395+E395)</f>
        <v/>
      </c>
      <c r="H395" s="93" t="str">
        <f>IF(A395="","",H394-G395)</f>
        <v/>
      </c>
      <c r="I395" s="94" t="str">
        <f>IF(A395="","",SUM(F$27:F395))</f>
        <v/>
      </c>
      <c r="J395" s="94" t="str">
        <f>IF(A395="","",SUM(G$27:G395))</f>
        <v/>
      </c>
      <c r="K395" s="95"/>
      <c r="L395" s="99"/>
      <c r="M395" s="97"/>
      <c r="N395" s="98"/>
    </row>
    <row r="396" spans="1:14" x14ac:dyDescent="0.2">
      <c r="A396" s="89" t="str">
        <f>IF(A395&gt;=nper,"",A395+1)</f>
        <v/>
      </c>
      <c r="B396" s="90" t="str">
        <f t="shared" si="25"/>
        <v/>
      </c>
      <c r="C396" s="112" t="str">
        <f t="shared" si="48"/>
        <v/>
      </c>
      <c r="D396" s="91" t="str">
        <f t="shared" si="47"/>
        <v/>
      </c>
      <c r="E396" s="92" t="str">
        <f t="shared" si="49"/>
        <v/>
      </c>
      <c r="F396" s="93" t="str">
        <f>IF(A396="","",ROUND(C396/12*H395,2))</f>
        <v/>
      </c>
      <c r="G396" s="93" t="str">
        <f>IF(A396="","",D396-F396+E396)</f>
        <v/>
      </c>
      <c r="H396" s="93" t="str">
        <f>IF(A396="","",H395-G396)</f>
        <v/>
      </c>
      <c r="I396" s="94" t="str">
        <f>IF(A396="","",SUM(F$27:F396))</f>
        <v/>
      </c>
      <c r="J396" s="94" t="str">
        <f>IF(A396="","",SUM(G$27:G396))</f>
        <v/>
      </c>
      <c r="K396" s="95"/>
      <c r="L396" s="99"/>
      <c r="M396" s="97"/>
      <c r="N396" s="98"/>
    </row>
    <row r="397" spans="1:14" x14ac:dyDescent="0.2">
      <c r="A397" s="89" t="str">
        <f>IF(A396&gt;=nper,"",A396+1)</f>
        <v/>
      </c>
      <c r="B397" s="90" t="str">
        <f t="shared" si="25"/>
        <v/>
      </c>
      <c r="C397" s="112" t="str">
        <f t="shared" si="48"/>
        <v/>
      </c>
      <c r="D397" s="91" t="str">
        <f t="shared" si="47"/>
        <v/>
      </c>
      <c r="E397" s="92" t="str">
        <f t="shared" si="49"/>
        <v/>
      </c>
      <c r="F397" s="93" t="str">
        <f>IF(A397="","",ROUND(C397/12*H396,2))</f>
        <v/>
      </c>
      <c r="G397" s="93" t="str">
        <f>IF(A397="","",D397-F397+E397)</f>
        <v/>
      </c>
      <c r="H397" s="93" t="str">
        <f>IF(A397="","",H396-G397)</f>
        <v/>
      </c>
      <c r="I397" s="94" t="str">
        <f>IF(A397="","",SUM(F$27:F397))</f>
        <v/>
      </c>
      <c r="J397" s="94" t="str">
        <f>IF(A397="","",SUM(G$27:G397))</f>
        <v/>
      </c>
      <c r="K397" s="95"/>
      <c r="L397" s="99"/>
      <c r="M397" s="97"/>
      <c r="N397" s="98"/>
    </row>
    <row r="398" spans="1:14" x14ac:dyDescent="0.2">
      <c r="A398" s="89" t="str">
        <f t="shared" ref="A398:A461" si="50">IF(A397&gt;=nper,"",A397+1)</f>
        <v/>
      </c>
      <c r="B398" s="90" t="str">
        <f t="shared" ref="B398:B461" si="51">IF(A398="","",DATE(YEAR(fpdate),MONTH(fpdate)+(A398-1),DAY(fpdate)))</f>
        <v/>
      </c>
      <c r="C398" s="112" t="str">
        <f t="shared" si="48"/>
        <v/>
      </c>
      <c r="D398" s="91" t="str">
        <f t="shared" si="47"/>
        <v/>
      </c>
      <c r="E398" s="92" t="str">
        <f t="shared" si="49"/>
        <v/>
      </c>
      <c r="F398" s="93" t="str">
        <f t="shared" ref="F398:F461" si="52">IF(A398="","",ROUND(C398/12*H397,2))</f>
        <v/>
      </c>
      <c r="G398" s="93" t="str">
        <f t="shared" ref="G398:G461" si="53">IF(A398="","",D398-F398+E398)</f>
        <v/>
      </c>
      <c r="H398" s="93" t="str">
        <f t="shared" ref="H398:H461" si="54">IF(A398="","",H397-G398)</f>
        <v/>
      </c>
      <c r="I398" s="94" t="str">
        <f>IF(A398="","",SUM(F$27:F398))</f>
        <v/>
      </c>
      <c r="J398" s="94" t="str">
        <f>IF(A398="","",SUM(G$27:G398))</f>
        <v/>
      </c>
      <c r="K398" s="95"/>
      <c r="L398" s="99"/>
      <c r="M398" s="97"/>
      <c r="N398" s="98"/>
    </row>
    <row r="399" spans="1:14" x14ac:dyDescent="0.2">
      <c r="A399" s="89" t="str">
        <f t="shared" si="50"/>
        <v/>
      </c>
      <c r="B399" s="90" t="str">
        <f t="shared" si="51"/>
        <v/>
      </c>
      <c r="C399" s="112" t="str">
        <f t="shared" si="48"/>
        <v/>
      </c>
      <c r="D399" s="91" t="str">
        <f t="shared" si="47"/>
        <v/>
      </c>
      <c r="E399" s="92" t="str">
        <f t="shared" si="49"/>
        <v/>
      </c>
      <c r="F399" s="93" t="str">
        <f t="shared" si="52"/>
        <v/>
      </c>
      <c r="G399" s="93" t="str">
        <f t="shared" si="53"/>
        <v/>
      </c>
      <c r="H399" s="93" t="str">
        <f t="shared" si="54"/>
        <v/>
      </c>
      <c r="I399" s="94" t="str">
        <f>IF(A399="","",SUM(F$27:F399))</f>
        <v/>
      </c>
      <c r="J399" s="94" t="str">
        <f>IF(A399="","",SUM(G$27:G399))</f>
        <v/>
      </c>
      <c r="K399" s="95"/>
      <c r="L399" s="99"/>
      <c r="M399" s="97"/>
      <c r="N399" s="98"/>
    </row>
    <row r="400" spans="1:14" x14ac:dyDescent="0.2">
      <c r="A400" s="89" t="str">
        <f t="shared" si="50"/>
        <v/>
      </c>
      <c r="B400" s="90" t="str">
        <f t="shared" si="51"/>
        <v/>
      </c>
      <c r="C400" s="112" t="str">
        <f t="shared" si="48"/>
        <v/>
      </c>
      <c r="D400" s="91" t="str">
        <f t="shared" si="47"/>
        <v/>
      </c>
      <c r="E400" s="92" t="str">
        <f t="shared" si="49"/>
        <v/>
      </c>
      <c r="F400" s="93" t="str">
        <f t="shared" si="52"/>
        <v/>
      </c>
      <c r="G400" s="93" t="str">
        <f t="shared" si="53"/>
        <v/>
      </c>
      <c r="H400" s="93" t="str">
        <f t="shared" si="54"/>
        <v/>
      </c>
      <c r="I400" s="94" t="str">
        <f>IF(A400="","",SUM(F$27:F400))</f>
        <v/>
      </c>
      <c r="J400" s="94" t="str">
        <f>IF(A400="","",SUM(G$27:G400))</f>
        <v/>
      </c>
      <c r="K400" s="95"/>
      <c r="L400" s="99"/>
      <c r="M400" s="97"/>
      <c r="N400" s="98"/>
    </row>
    <row r="401" spans="1:14" x14ac:dyDescent="0.2">
      <c r="A401" s="89" t="str">
        <f t="shared" si="50"/>
        <v/>
      </c>
      <c r="B401" s="90" t="str">
        <f t="shared" si="51"/>
        <v/>
      </c>
      <c r="C401" s="112" t="str">
        <f t="shared" si="48"/>
        <v/>
      </c>
      <c r="D401" s="91" t="str">
        <f t="shared" si="47"/>
        <v/>
      </c>
      <c r="E401" s="92" t="str">
        <f t="shared" si="49"/>
        <v/>
      </c>
      <c r="F401" s="93" t="str">
        <f t="shared" si="52"/>
        <v/>
      </c>
      <c r="G401" s="93" t="str">
        <f t="shared" si="53"/>
        <v/>
      </c>
      <c r="H401" s="93" t="str">
        <f t="shared" si="54"/>
        <v/>
      </c>
      <c r="I401" s="94" t="str">
        <f>IF(A401="","",SUM(F$27:F401))</f>
        <v/>
      </c>
      <c r="J401" s="94" t="str">
        <f>IF(A401="","",SUM(G$27:G401))</f>
        <v/>
      </c>
      <c r="K401" s="95"/>
      <c r="L401" s="99"/>
      <c r="M401" s="97"/>
      <c r="N401" s="98"/>
    </row>
    <row r="402" spans="1:14" x14ac:dyDescent="0.2">
      <c r="A402" s="89" t="str">
        <f t="shared" si="50"/>
        <v/>
      </c>
      <c r="B402" s="90" t="str">
        <f t="shared" si="51"/>
        <v/>
      </c>
      <c r="C402" s="112" t="str">
        <f t="shared" si="48"/>
        <v/>
      </c>
      <c r="D402" s="91" t="str">
        <f t="shared" si="47"/>
        <v/>
      </c>
      <c r="E402" s="92" t="str">
        <f t="shared" si="49"/>
        <v/>
      </c>
      <c r="F402" s="93" t="str">
        <f t="shared" si="52"/>
        <v/>
      </c>
      <c r="G402" s="93" t="str">
        <f t="shared" si="53"/>
        <v/>
      </c>
      <c r="H402" s="93" t="str">
        <f t="shared" si="54"/>
        <v/>
      </c>
      <c r="I402" s="94" t="str">
        <f>IF(A402="","",SUM(F$27:F402))</f>
        <v/>
      </c>
      <c r="J402" s="94" t="str">
        <f>IF(A402="","",SUM(G$27:G402))</f>
        <v/>
      </c>
      <c r="K402" s="95"/>
      <c r="L402" s="99"/>
      <c r="M402" s="97"/>
      <c r="N402" s="98"/>
    </row>
    <row r="403" spans="1:14" x14ac:dyDescent="0.2">
      <c r="A403" s="89" t="str">
        <f t="shared" si="50"/>
        <v/>
      </c>
      <c r="B403" s="90" t="str">
        <f t="shared" si="51"/>
        <v/>
      </c>
      <c r="C403" s="112" t="str">
        <f t="shared" si="48"/>
        <v/>
      </c>
      <c r="D403" s="91" t="str">
        <f t="shared" si="47"/>
        <v/>
      </c>
      <c r="E403" s="92" t="str">
        <f t="shared" si="49"/>
        <v/>
      </c>
      <c r="F403" s="93" t="str">
        <f t="shared" si="52"/>
        <v/>
      </c>
      <c r="G403" s="93" t="str">
        <f t="shared" si="53"/>
        <v/>
      </c>
      <c r="H403" s="93" t="str">
        <f t="shared" si="54"/>
        <v/>
      </c>
      <c r="I403" s="94" t="str">
        <f>IF(A403="","",SUM(F$27:F403))</f>
        <v/>
      </c>
      <c r="J403" s="94" t="str">
        <f>IF(A403="","",SUM(G$27:G403))</f>
        <v/>
      </c>
      <c r="K403" s="95"/>
      <c r="L403" s="99"/>
      <c r="M403" s="97"/>
      <c r="N403" s="98"/>
    </row>
    <row r="404" spans="1:14" x14ac:dyDescent="0.2">
      <c r="A404" s="89" t="str">
        <f t="shared" si="50"/>
        <v/>
      </c>
      <c r="B404" s="90" t="str">
        <f t="shared" si="51"/>
        <v/>
      </c>
      <c r="C404" s="112" t="str">
        <f t="shared" si="48"/>
        <v/>
      </c>
      <c r="D404" s="91" t="str">
        <f t="shared" si="47"/>
        <v/>
      </c>
      <c r="E404" s="92" t="str">
        <f t="shared" si="49"/>
        <v/>
      </c>
      <c r="F404" s="93" t="str">
        <f t="shared" si="52"/>
        <v/>
      </c>
      <c r="G404" s="93" t="str">
        <f t="shared" si="53"/>
        <v/>
      </c>
      <c r="H404" s="93" t="str">
        <f t="shared" si="54"/>
        <v/>
      </c>
      <c r="I404" s="94" t="str">
        <f>IF(A404="","",SUM(F$27:F404))</f>
        <v/>
      </c>
      <c r="J404" s="94" t="str">
        <f>IF(A404="","",SUM(G$27:G404))</f>
        <v/>
      </c>
      <c r="K404" s="95"/>
      <c r="L404" s="99"/>
      <c r="M404" s="97"/>
      <c r="N404" s="98"/>
    </row>
    <row r="405" spans="1:14" x14ac:dyDescent="0.2">
      <c r="A405" s="89" t="str">
        <f t="shared" si="50"/>
        <v/>
      </c>
      <c r="B405" s="90" t="str">
        <f t="shared" si="51"/>
        <v/>
      </c>
      <c r="C405" s="112" t="str">
        <f t="shared" si="48"/>
        <v/>
      </c>
      <c r="D405" s="91" t="str">
        <f t="shared" si="47"/>
        <v/>
      </c>
      <c r="E405" s="92" t="str">
        <f t="shared" si="49"/>
        <v/>
      </c>
      <c r="F405" s="93" t="str">
        <f t="shared" si="52"/>
        <v/>
      </c>
      <c r="G405" s="93" t="str">
        <f t="shared" si="53"/>
        <v/>
      </c>
      <c r="H405" s="93" t="str">
        <f t="shared" si="54"/>
        <v/>
      </c>
      <c r="I405" s="94" t="str">
        <f>IF(A405="","",SUM(F$27:F405))</f>
        <v/>
      </c>
      <c r="J405" s="94" t="str">
        <f>IF(A405="","",SUM(G$27:G405))</f>
        <v/>
      </c>
      <c r="K405" s="95"/>
      <c r="L405" s="99"/>
      <c r="M405" s="97"/>
      <c r="N405" s="98"/>
    </row>
    <row r="406" spans="1:14" x14ac:dyDescent="0.2">
      <c r="A406" s="89" t="str">
        <f t="shared" si="50"/>
        <v/>
      </c>
      <c r="B406" s="90" t="str">
        <f t="shared" si="51"/>
        <v/>
      </c>
      <c r="C406" s="112" t="str">
        <f t="shared" si="48"/>
        <v/>
      </c>
      <c r="D406" s="91" t="str">
        <f t="shared" si="47"/>
        <v/>
      </c>
      <c r="E406" s="92" t="str">
        <f t="shared" si="49"/>
        <v/>
      </c>
      <c r="F406" s="93" t="str">
        <f t="shared" si="52"/>
        <v/>
      </c>
      <c r="G406" s="93" t="str">
        <f t="shared" si="53"/>
        <v/>
      </c>
      <c r="H406" s="93" t="str">
        <f t="shared" si="54"/>
        <v/>
      </c>
      <c r="I406" s="94" t="str">
        <f>IF(A406="","",SUM(F$27:F406))</f>
        <v/>
      </c>
      <c r="J406" s="94" t="str">
        <f>IF(A406="","",SUM(G$27:G406))</f>
        <v/>
      </c>
      <c r="K406" s="95"/>
      <c r="L406" s="99"/>
      <c r="M406" s="97"/>
      <c r="N406" s="98"/>
    </row>
    <row r="407" spans="1:14" x14ac:dyDescent="0.2">
      <c r="A407" s="89" t="str">
        <f t="shared" si="50"/>
        <v/>
      </c>
      <c r="B407" s="90" t="str">
        <f t="shared" si="51"/>
        <v/>
      </c>
      <c r="C407" s="112" t="str">
        <f t="shared" si="48"/>
        <v/>
      </c>
      <c r="D407" s="91" t="str">
        <f t="shared" si="47"/>
        <v/>
      </c>
      <c r="E407" s="92" t="str">
        <f t="shared" si="49"/>
        <v/>
      </c>
      <c r="F407" s="93" t="str">
        <f t="shared" si="52"/>
        <v/>
      </c>
      <c r="G407" s="93" t="str">
        <f t="shared" si="53"/>
        <v/>
      </c>
      <c r="H407" s="93" t="str">
        <f t="shared" si="54"/>
        <v/>
      </c>
      <c r="I407" s="94" t="str">
        <f>IF(A407="","",SUM(F$27:F407))</f>
        <v/>
      </c>
      <c r="J407" s="94" t="str">
        <f>IF(A407="","",SUM(G$27:G407))</f>
        <v/>
      </c>
      <c r="K407" s="95"/>
      <c r="L407" s="99"/>
      <c r="M407" s="97"/>
      <c r="N407" s="98"/>
    </row>
    <row r="408" spans="1:14" x14ac:dyDescent="0.2">
      <c r="A408" s="89" t="str">
        <f t="shared" si="50"/>
        <v/>
      </c>
      <c r="B408" s="90" t="str">
        <f t="shared" si="51"/>
        <v/>
      </c>
      <c r="C408" s="112" t="str">
        <f t="shared" si="48"/>
        <v/>
      </c>
      <c r="D408" s="91" t="str">
        <f t="shared" si="47"/>
        <v/>
      </c>
      <c r="E408" s="92" t="str">
        <f t="shared" si="49"/>
        <v/>
      </c>
      <c r="F408" s="93" t="str">
        <f t="shared" si="52"/>
        <v/>
      </c>
      <c r="G408" s="93" t="str">
        <f t="shared" si="53"/>
        <v/>
      </c>
      <c r="H408" s="93" t="str">
        <f t="shared" si="54"/>
        <v/>
      </c>
      <c r="I408" s="94" t="str">
        <f>IF(A408="","",SUM(F$27:F408))</f>
        <v/>
      </c>
      <c r="J408" s="94" t="str">
        <f>IF(A408="","",SUM(G$27:G408))</f>
        <v/>
      </c>
      <c r="K408" s="95"/>
      <c r="L408" s="99"/>
      <c r="M408" s="97"/>
      <c r="N408" s="98"/>
    </row>
    <row r="409" spans="1:14" x14ac:dyDescent="0.2">
      <c r="A409" s="89" t="str">
        <f t="shared" si="50"/>
        <v/>
      </c>
      <c r="B409" s="90" t="str">
        <f t="shared" si="51"/>
        <v/>
      </c>
      <c r="C409" s="112" t="str">
        <f t="shared" si="48"/>
        <v/>
      </c>
      <c r="D409" s="91" t="str">
        <f t="shared" si="47"/>
        <v/>
      </c>
      <c r="E409" s="92" t="str">
        <f t="shared" si="49"/>
        <v/>
      </c>
      <c r="F409" s="93" t="str">
        <f t="shared" si="52"/>
        <v/>
      </c>
      <c r="G409" s="93" t="str">
        <f t="shared" si="53"/>
        <v/>
      </c>
      <c r="H409" s="93" t="str">
        <f t="shared" si="54"/>
        <v/>
      </c>
      <c r="I409" s="94" t="str">
        <f>IF(A409="","",SUM(F$27:F409))</f>
        <v/>
      </c>
      <c r="J409" s="94" t="str">
        <f>IF(A409="","",SUM(G$27:G409))</f>
        <v/>
      </c>
      <c r="K409" s="95"/>
      <c r="L409" s="99"/>
      <c r="M409" s="97"/>
      <c r="N409" s="98"/>
    </row>
    <row r="410" spans="1:14" x14ac:dyDescent="0.2">
      <c r="A410" s="89" t="str">
        <f t="shared" si="50"/>
        <v/>
      </c>
      <c r="B410" s="90" t="str">
        <f t="shared" si="51"/>
        <v/>
      </c>
      <c r="C410" s="112" t="str">
        <f t="shared" si="48"/>
        <v/>
      </c>
      <c r="D410" s="91" t="str">
        <f t="shared" si="47"/>
        <v/>
      </c>
      <c r="E410" s="92" t="str">
        <f t="shared" si="49"/>
        <v/>
      </c>
      <c r="F410" s="93" t="str">
        <f t="shared" si="52"/>
        <v/>
      </c>
      <c r="G410" s="93" t="str">
        <f t="shared" si="53"/>
        <v/>
      </c>
      <c r="H410" s="93" t="str">
        <f t="shared" si="54"/>
        <v/>
      </c>
      <c r="I410" s="94" t="str">
        <f>IF(A410="","",SUM(F$27:F410))</f>
        <v/>
      </c>
      <c r="J410" s="94" t="str">
        <f>IF(A410="","",SUM(G$27:G410))</f>
        <v/>
      </c>
      <c r="K410" s="95"/>
      <c r="L410" s="99"/>
      <c r="M410" s="97"/>
      <c r="N410" s="98"/>
    </row>
    <row r="411" spans="1:14" x14ac:dyDescent="0.2">
      <c r="A411" s="89" t="str">
        <f t="shared" si="50"/>
        <v/>
      </c>
      <c r="B411" s="90" t="str">
        <f t="shared" si="51"/>
        <v/>
      </c>
      <c r="C411" s="112" t="str">
        <f t="shared" si="48"/>
        <v/>
      </c>
      <c r="D411" s="91" t="str">
        <f t="shared" ref="D411:D474" si="55">IF(A411="","",MIN(ROUND(IF(C411=$D$8,$D$11,IF(C411=C410,D410,-PMT(C411/12,nper-A411+1,H410))),2),H410+ROUND(C411/12*H410,2)))</f>
        <v/>
      </c>
      <c r="E411" s="92" t="str">
        <f t="shared" si="49"/>
        <v/>
      </c>
      <c r="F411" s="93" t="str">
        <f t="shared" si="52"/>
        <v/>
      </c>
      <c r="G411" s="93" t="str">
        <f t="shared" si="53"/>
        <v/>
      </c>
      <c r="H411" s="93" t="str">
        <f t="shared" si="54"/>
        <v/>
      </c>
      <c r="I411" s="94" t="str">
        <f>IF(A411="","",SUM(F$27:F411))</f>
        <v/>
      </c>
      <c r="J411" s="94" t="str">
        <f>IF(A411="","",SUM(G$27:G411))</f>
        <v/>
      </c>
      <c r="K411" s="95"/>
      <c r="L411" s="99"/>
      <c r="M411" s="97"/>
      <c r="N411" s="98"/>
    </row>
    <row r="412" spans="1:14" x14ac:dyDescent="0.2">
      <c r="A412" s="89" t="str">
        <f t="shared" si="50"/>
        <v/>
      </c>
      <c r="B412" s="90" t="str">
        <f t="shared" si="51"/>
        <v/>
      </c>
      <c r="C412" s="112" t="str">
        <f t="shared" ref="C412:C475" si="56">IF(A412="","",IF(C411&lt;&gt;$D$8,C411,$D$8))</f>
        <v/>
      </c>
      <c r="D412" s="91" t="str">
        <f t="shared" si="55"/>
        <v/>
      </c>
      <c r="E412" s="92" t="str">
        <f t="shared" ref="E412:E475" si="57">IF(A412="","",IF(ISBLANK(M412),0,M412-D412))</f>
        <v/>
      </c>
      <c r="F412" s="93" t="str">
        <f t="shared" si="52"/>
        <v/>
      </c>
      <c r="G412" s="93" t="str">
        <f t="shared" si="53"/>
        <v/>
      </c>
      <c r="H412" s="93" t="str">
        <f t="shared" si="54"/>
        <v/>
      </c>
      <c r="I412" s="94" t="str">
        <f>IF(A412="","",SUM(F$27:F412))</f>
        <v/>
      </c>
      <c r="J412" s="94" t="str">
        <f>IF(A412="","",SUM(G$27:G412))</f>
        <v/>
      </c>
      <c r="K412" s="95"/>
      <c r="L412" s="99"/>
      <c r="M412" s="97"/>
      <c r="N412" s="98"/>
    </row>
    <row r="413" spans="1:14" x14ac:dyDescent="0.2">
      <c r="A413" s="89" t="str">
        <f t="shared" si="50"/>
        <v/>
      </c>
      <c r="B413" s="90" t="str">
        <f t="shared" si="51"/>
        <v/>
      </c>
      <c r="C413" s="112" t="str">
        <f t="shared" si="56"/>
        <v/>
      </c>
      <c r="D413" s="91" t="str">
        <f t="shared" si="55"/>
        <v/>
      </c>
      <c r="E413" s="92" t="str">
        <f t="shared" si="57"/>
        <v/>
      </c>
      <c r="F413" s="93" t="str">
        <f t="shared" si="52"/>
        <v/>
      </c>
      <c r="G413" s="93" t="str">
        <f t="shared" si="53"/>
        <v/>
      </c>
      <c r="H413" s="93" t="str">
        <f t="shared" si="54"/>
        <v/>
      </c>
      <c r="I413" s="94" t="str">
        <f>IF(A413="","",SUM(F$27:F413))</f>
        <v/>
      </c>
      <c r="J413" s="94" t="str">
        <f>IF(A413="","",SUM(G$27:G413))</f>
        <v/>
      </c>
      <c r="K413" s="95"/>
      <c r="L413" s="99"/>
      <c r="M413" s="97"/>
      <c r="N413" s="98"/>
    </row>
    <row r="414" spans="1:14" x14ac:dyDescent="0.2">
      <c r="A414" s="89" t="str">
        <f t="shared" si="50"/>
        <v/>
      </c>
      <c r="B414" s="90" t="str">
        <f t="shared" si="51"/>
        <v/>
      </c>
      <c r="C414" s="112" t="str">
        <f t="shared" si="56"/>
        <v/>
      </c>
      <c r="D414" s="91" t="str">
        <f t="shared" si="55"/>
        <v/>
      </c>
      <c r="E414" s="92" t="str">
        <f t="shared" si="57"/>
        <v/>
      </c>
      <c r="F414" s="93" t="str">
        <f t="shared" si="52"/>
        <v/>
      </c>
      <c r="G414" s="93" t="str">
        <f t="shared" si="53"/>
        <v/>
      </c>
      <c r="H414" s="93" t="str">
        <f t="shared" si="54"/>
        <v/>
      </c>
      <c r="I414" s="94" t="str">
        <f>IF(A414="","",SUM(F$27:F414))</f>
        <v/>
      </c>
      <c r="J414" s="94" t="str">
        <f>IF(A414="","",SUM(G$27:G414))</f>
        <v/>
      </c>
      <c r="K414" s="95"/>
      <c r="L414" s="99"/>
      <c r="M414" s="97"/>
      <c r="N414" s="98"/>
    </row>
    <row r="415" spans="1:14" x14ac:dyDescent="0.2">
      <c r="A415" s="89" t="str">
        <f t="shared" si="50"/>
        <v/>
      </c>
      <c r="B415" s="90" t="str">
        <f t="shared" si="51"/>
        <v/>
      </c>
      <c r="C415" s="112" t="str">
        <f t="shared" si="56"/>
        <v/>
      </c>
      <c r="D415" s="91" t="str">
        <f t="shared" si="55"/>
        <v/>
      </c>
      <c r="E415" s="92" t="str">
        <f t="shared" si="57"/>
        <v/>
      </c>
      <c r="F415" s="93" t="str">
        <f t="shared" si="52"/>
        <v/>
      </c>
      <c r="G415" s="93" t="str">
        <f t="shared" si="53"/>
        <v/>
      </c>
      <c r="H415" s="93" t="str">
        <f t="shared" si="54"/>
        <v/>
      </c>
      <c r="I415" s="94" t="str">
        <f>IF(A415="","",SUM(F$27:F415))</f>
        <v/>
      </c>
      <c r="J415" s="94" t="str">
        <f>IF(A415="","",SUM(G$27:G415))</f>
        <v/>
      </c>
      <c r="K415" s="95"/>
      <c r="L415" s="99"/>
      <c r="M415" s="97"/>
      <c r="N415" s="98"/>
    </row>
    <row r="416" spans="1:14" x14ac:dyDescent="0.2">
      <c r="A416" s="89" t="str">
        <f t="shared" si="50"/>
        <v/>
      </c>
      <c r="B416" s="90" t="str">
        <f t="shared" si="51"/>
        <v/>
      </c>
      <c r="C416" s="112" t="str">
        <f t="shared" si="56"/>
        <v/>
      </c>
      <c r="D416" s="91" t="str">
        <f t="shared" si="55"/>
        <v/>
      </c>
      <c r="E416" s="92" t="str">
        <f t="shared" si="57"/>
        <v/>
      </c>
      <c r="F416" s="93" t="str">
        <f t="shared" si="52"/>
        <v/>
      </c>
      <c r="G416" s="93" t="str">
        <f t="shared" si="53"/>
        <v/>
      </c>
      <c r="H416" s="93" t="str">
        <f t="shared" si="54"/>
        <v/>
      </c>
      <c r="I416" s="94" t="str">
        <f>IF(A416="","",SUM(F$27:F416))</f>
        <v/>
      </c>
      <c r="J416" s="94" t="str">
        <f>IF(A416="","",SUM(G$27:G416))</f>
        <v/>
      </c>
      <c r="K416" s="95"/>
      <c r="L416" s="99"/>
      <c r="M416" s="97"/>
      <c r="N416" s="98"/>
    </row>
    <row r="417" spans="1:14" x14ac:dyDescent="0.2">
      <c r="A417" s="89" t="str">
        <f t="shared" si="50"/>
        <v/>
      </c>
      <c r="B417" s="90" t="str">
        <f t="shared" si="51"/>
        <v/>
      </c>
      <c r="C417" s="112" t="str">
        <f t="shared" si="56"/>
        <v/>
      </c>
      <c r="D417" s="91" t="str">
        <f t="shared" si="55"/>
        <v/>
      </c>
      <c r="E417" s="92" t="str">
        <f t="shared" si="57"/>
        <v/>
      </c>
      <c r="F417" s="93" t="str">
        <f t="shared" si="52"/>
        <v/>
      </c>
      <c r="G417" s="93" t="str">
        <f t="shared" si="53"/>
        <v/>
      </c>
      <c r="H417" s="93" t="str">
        <f t="shared" si="54"/>
        <v/>
      </c>
      <c r="I417" s="94" t="str">
        <f>IF(A417="","",SUM(F$27:F417))</f>
        <v/>
      </c>
      <c r="J417" s="94" t="str">
        <f>IF(A417="","",SUM(G$27:G417))</f>
        <v/>
      </c>
      <c r="K417" s="95"/>
      <c r="L417" s="99"/>
      <c r="M417" s="97"/>
      <c r="N417" s="98"/>
    </row>
    <row r="418" spans="1:14" x14ac:dyDescent="0.2">
      <c r="A418" s="89" t="str">
        <f t="shared" si="50"/>
        <v/>
      </c>
      <c r="B418" s="90" t="str">
        <f t="shared" si="51"/>
        <v/>
      </c>
      <c r="C418" s="112" t="str">
        <f t="shared" si="56"/>
        <v/>
      </c>
      <c r="D418" s="91" t="str">
        <f t="shared" si="55"/>
        <v/>
      </c>
      <c r="E418" s="92" t="str">
        <f t="shared" si="57"/>
        <v/>
      </c>
      <c r="F418" s="93" t="str">
        <f t="shared" si="52"/>
        <v/>
      </c>
      <c r="G418" s="93" t="str">
        <f t="shared" si="53"/>
        <v/>
      </c>
      <c r="H418" s="93" t="str">
        <f t="shared" si="54"/>
        <v/>
      </c>
      <c r="I418" s="94" t="str">
        <f>IF(A418="","",SUM(F$27:F418))</f>
        <v/>
      </c>
      <c r="J418" s="94" t="str">
        <f>IF(A418="","",SUM(G$27:G418))</f>
        <v/>
      </c>
      <c r="K418" s="95"/>
      <c r="L418" s="99"/>
      <c r="M418" s="97"/>
      <c r="N418" s="98"/>
    </row>
    <row r="419" spans="1:14" x14ac:dyDescent="0.2">
      <c r="A419" s="89" t="str">
        <f t="shared" si="50"/>
        <v/>
      </c>
      <c r="B419" s="90" t="str">
        <f t="shared" si="51"/>
        <v/>
      </c>
      <c r="C419" s="112" t="str">
        <f t="shared" si="56"/>
        <v/>
      </c>
      <c r="D419" s="91" t="str">
        <f t="shared" si="55"/>
        <v/>
      </c>
      <c r="E419" s="92" t="str">
        <f t="shared" si="57"/>
        <v/>
      </c>
      <c r="F419" s="93" t="str">
        <f t="shared" si="52"/>
        <v/>
      </c>
      <c r="G419" s="93" t="str">
        <f t="shared" si="53"/>
        <v/>
      </c>
      <c r="H419" s="93" t="str">
        <f t="shared" si="54"/>
        <v/>
      </c>
      <c r="I419" s="94" t="str">
        <f>IF(A419="","",SUM(F$27:F419))</f>
        <v/>
      </c>
      <c r="J419" s="94" t="str">
        <f>IF(A419="","",SUM(G$27:G419))</f>
        <v/>
      </c>
      <c r="K419" s="95"/>
      <c r="L419" s="99"/>
      <c r="M419" s="97"/>
      <c r="N419" s="98"/>
    </row>
    <row r="420" spans="1:14" x14ac:dyDescent="0.2">
      <c r="A420" s="89" t="str">
        <f t="shared" si="50"/>
        <v/>
      </c>
      <c r="B420" s="90" t="str">
        <f t="shared" si="51"/>
        <v/>
      </c>
      <c r="C420" s="112" t="str">
        <f t="shared" si="56"/>
        <v/>
      </c>
      <c r="D420" s="91" t="str">
        <f t="shared" si="55"/>
        <v/>
      </c>
      <c r="E420" s="92" t="str">
        <f t="shared" si="57"/>
        <v/>
      </c>
      <c r="F420" s="93" t="str">
        <f t="shared" si="52"/>
        <v/>
      </c>
      <c r="G420" s="93" t="str">
        <f t="shared" si="53"/>
        <v/>
      </c>
      <c r="H420" s="93" t="str">
        <f t="shared" si="54"/>
        <v/>
      </c>
      <c r="I420" s="94" t="str">
        <f>IF(A420="","",SUM(F$27:F420))</f>
        <v/>
      </c>
      <c r="J420" s="94" t="str">
        <f>IF(A420="","",SUM(G$27:G420))</f>
        <v/>
      </c>
      <c r="K420" s="95"/>
      <c r="L420" s="99"/>
      <c r="M420" s="97"/>
      <c r="N420" s="98"/>
    </row>
    <row r="421" spans="1:14" x14ac:dyDescent="0.2">
      <c r="A421" s="89" t="str">
        <f t="shared" si="50"/>
        <v/>
      </c>
      <c r="B421" s="90" t="str">
        <f t="shared" si="51"/>
        <v/>
      </c>
      <c r="C421" s="112" t="str">
        <f t="shared" si="56"/>
        <v/>
      </c>
      <c r="D421" s="91" t="str">
        <f t="shared" si="55"/>
        <v/>
      </c>
      <c r="E421" s="92" t="str">
        <f t="shared" si="57"/>
        <v/>
      </c>
      <c r="F421" s="93" t="str">
        <f t="shared" si="52"/>
        <v/>
      </c>
      <c r="G421" s="93" t="str">
        <f t="shared" si="53"/>
        <v/>
      </c>
      <c r="H421" s="93" t="str">
        <f t="shared" si="54"/>
        <v/>
      </c>
      <c r="I421" s="94" t="str">
        <f>IF(A421="","",SUM(F$27:F421))</f>
        <v/>
      </c>
      <c r="J421" s="94" t="str">
        <f>IF(A421="","",SUM(G$27:G421))</f>
        <v/>
      </c>
      <c r="K421" s="95"/>
      <c r="L421" s="99"/>
      <c r="M421" s="97"/>
      <c r="N421" s="98"/>
    </row>
    <row r="422" spans="1:14" x14ac:dyDescent="0.2">
      <c r="A422" s="89" t="str">
        <f t="shared" si="50"/>
        <v/>
      </c>
      <c r="B422" s="90" t="str">
        <f t="shared" si="51"/>
        <v/>
      </c>
      <c r="C422" s="112" t="str">
        <f t="shared" si="56"/>
        <v/>
      </c>
      <c r="D422" s="91" t="str">
        <f t="shared" si="55"/>
        <v/>
      </c>
      <c r="E422" s="92" t="str">
        <f t="shared" si="57"/>
        <v/>
      </c>
      <c r="F422" s="93" t="str">
        <f t="shared" si="52"/>
        <v/>
      </c>
      <c r="G422" s="93" t="str">
        <f t="shared" si="53"/>
        <v/>
      </c>
      <c r="H422" s="93" t="str">
        <f t="shared" si="54"/>
        <v/>
      </c>
      <c r="I422" s="94" t="str">
        <f>IF(A422="","",SUM(F$27:F422))</f>
        <v/>
      </c>
      <c r="J422" s="94" t="str">
        <f>IF(A422="","",SUM(G$27:G422))</f>
        <v/>
      </c>
      <c r="K422" s="95"/>
      <c r="L422" s="99"/>
      <c r="M422" s="97"/>
      <c r="N422" s="98"/>
    </row>
    <row r="423" spans="1:14" x14ac:dyDescent="0.2">
      <c r="A423" s="89" t="str">
        <f t="shared" si="50"/>
        <v/>
      </c>
      <c r="B423" s="90" t="str">
        <f t="shared" si="51"/>
        <v/>
      </c>
      <c r="C423" s="112" t="str">
        <f t="shared" si="56"/>
        <v/>
      </c>
      <c r="D423" s="91" t="str">
        <f t="shared" si="55"/>
        <v/>
      </c>
      <c r="E423" s="92" t="str">
        <f t="shared" si="57"/>
        <v/>
      </c>
      <c r="F423" s="93" t="str">
        <f t="shared" si="52"/>
        <v/>
      </c>
      <c r="G423" s="93" t="str">
        <f t="shared" si="53"/>
        <v/>
      </c>
      <c r="H423" s="93" t="str">
        <f t="shared" si="54"/>
        <v/>
      </c>
      <c r="I423" s="94" t="str">
        <f>IF(A423="","",SUM(F$27:F423))</f>
        <v/>
      </c>
      <c r="J423" s="94" t="str">
        <f>IF(A423="","",SUM(G$27:G423))</f>
        <v/>
      </c>
      <c r="K423" s="95"/>
      <c r="L423" s="99"/>
      <c r="M423" s="97"/>
      <c r="N423" s="98"/>
    </row>
    <row r="424" spans="1:14" x14ac:dyDescent="0.2">
      <c r="A424" s="89" t="str">
        <f t="shared" si="50"/>
        <v/>
      </c>
      <c r="B424" s="90" t="str">
        <f t="shared" si="51"/>
        <v/>
      </c>
      <c r="C424" s="112" t="str">
        <f t="shared" si="56"/>
        <v/>
      </c>
      <c r="D424" s="91" t="str">
        <f t="shared" si="55"/>
        <v/>
      </c>
      <c r="E424" s="92" t="str">
        <f t="shared" si="57"/>
        <v/>
      </c>
      <c r="F424" s="93" t="str">
        <f t="shared" si="52"/>
        <v/>
      </c>
      <c r="G424" s="93" t="str">
        <f t="shared" si="53"/>
        <v/>
      </c>
      <c r="H424" s="93" t="str">
        <f t="shared" si="54"/>
        <v/>
      </c>
      <c r="I424" s="94" t="str">
        <f>IF(A424="","",SUM(F$27:F424))</f>
        <v/>
      </c>
      <c r="J424" s="94" t="str">
        <f>IF(A424="","",SUM(G$27:G424))</f>
        <v/>
      </c>
      <c r="K424" s="95"/>
      <c r="L424" s="99"/>
      <c r="M424" s="97"/>
      <c r="N424" s="98"/>
    </row>
    <row r="425" spans="1:14" x14ac:dyDescent="0.2">
      <c r="A425" s="89" t="str">
        <f t="shared" si="50"/>
        <v/>
      </c>
      <c r="B425" s="90" t="str">
        <f t="shared" si="51"/>
        <v/>
      </c>
      <c r="C425" s="112" t="str">
        <f t="shared" si="56"/>
        <v/>
      </c>
      <c r="D425" s="91" t="str">
        <f t="shared" si="55"/>
        <v/>
      </c>
      <c r="E425" s="92" t="str">
        <f t="shared" si="57"/>
        <v/>
      </c>
      <c r="F425" s="93" t="str">
        <f t="shared" si="52"/>
        <v/>
      </c>
      <c r="G425" s="93" t="str">
        <f t="shared" si="53"/>
        <v/>
      </c>
      <c r="H425" s="93" t="str">
        <f t="shared" si="54"/>
        <v/>
      </c>
      <c r="I425" s="94" t="str">
        <f>IF(A425="","",SUM(F$27:F425))</f>
        <v/>
      </c>
      <c r="J425" s="94" t="str">
        <f>IF(A425="","",SUM(G$27:G425))</f>
        <v/>
      </c>
      <c r="K425" s="95"/>
      <c r="L425" s="99"/>
      <c r="M425" s="97"/>
      <c r="N425" s="98"/>
    </row>
    <row r="426" spans="1:14" x14ac:dyDescent="0.2">
      <c r="A426" s="89" t="str">
        <f t="shared" si="50"/>
        <v/>
      </c>
      <c r="B426" s="90" t="str">
        <f t="shared" si="51"/>
        <v/>
      </c>
      <c r="C426" s="112" t="str">
        <f t="shared" si="56"/>
        <v/>
      </c>
      <c r="D426" s="91" t="str">
        <f t="shared" si="55"/>
        <v/>
      </c>
      <c r="E426" s="92" t="str">
        <f t="shared" si="57"/>
        <v/>
      </c>
      <c r="F426" s="93" t="str">
        <f t="shared" si="52"/>
        <v/>
      </c>
      <c r="G426" s="93" t="str">
        <f t="shared" si="53"/>
        <v/>
      </c>
      <c r="H426" s="93" t="str">
        <f t="shared" si="54"/>
        <v/>
      </c>
      <c r="I426" s="94" t="str">
        <f>IF(A426="","",SUM(F$27:F426))</f>
        <v/>
      </c>
      <c r="J426" s="94" t="str">
        <f>IF(A426="","",SUM(G$27:G426))</f>
        <v/>
      </c>
      <c r="K426" s="95"/>
      <c r="L426" s="99"/>
      <c r="M426" s="97"/>
      <c r="N426" s="98"/>
    </row>
    <row r="427" spans="1:14" x14ac:dyDescent="0.2">
      <c r="A427" s="89" t="str">
        <f t="shared" si="50"/>
        <v/>
      </c>
      <c r="B427" s="90" t="str">
        <f t="shared" si="51"/>
        <v/>
      </c>
      <c r="C427" s="112" t="str">
        <f t="shared" si="56"/>
        <v/>
      </c>
      <c r="D427" s="91" t="str">
        <f t="shared" si="55"/>
        <v/>
      </c>
      <c r="E427" s="92" t="str">
        <f t="shared" si="57"/>
        <v/>
      </c>
      <c r="F427" s="93" t="str">
        <f t="shared" si="52"/>
        <v/>
      </c>
      <c r="G427" s="93" t="str">
        <f t="shared" si="53"/>
        <v/>
      </c>
      <c r="H427" s="93" t="str">
        <f t="shared" si="54"/>
        <v/>
      </c>
      <c r="I427" s="94" t="str">
        <f>IF(A427="","",SUM(F$27:F427))</f>
        <v/>
      </c>
      <c r="J427" s="94" t="str">
        <f>IF(A427="","",SUM(G$27:G427))</f>
        <v/>
      </c>
      <c r="K427" s="95"/>
      <c r="L427" s="99"/>
      <c r="M427" s="97"/>
      <c r="N427" s="98"/>
    </row>
    <row r="428" spans="1:14" x14ac:dyDescent="0.2">
      <c r="A428" s="89" t="str">
        <f t="shared" si="50"/>
        <v/>
      </c>
      <c r="B428" s="90" t="str">
        <f t="shared" si="51"/>
        <v/>
      </c>
      <c r="C428" s="112" t="str">
        <f t="shared" si="56"/>
        <v/>
      </c>
      <c r="D428" s="91" t="str">
        <f t="shared" si="55"/>
        <v/>
      </c>
      <c r="E428" s="92" t="str">
        <f t="shared" si="57"/>
        <v/>
      </c>
      <c r="F428" s="93" t="str">
        <f t="shared" si="52"/>
        <v/>
      </c>
      <c r="G428" s="93" t="str">
        <f t="shared" si="53"/>
        <v/>
      </c>
      <c r="H428" s="93" t="str">
        <f t="shared" si="54"/>
        <v/>
      </c>
      <c r="I428" s="94" t="str">
        <f>IF(A428="","",SUM(F$27:F428))</f>
        <v/>
      </c>
      <c r="J428" s="94" t="str">
        <f>IF(A428="","",SUM(G$27:G428))</f>
        <v/>
      </c>
      <c r="K428" s="95"/>
      <c r="L428" s="99"/>
      <c r="M428" s="97"/>
      <c r="N428" s="98"/>
    </row>
    <row r="429" spans="1:14" x14ac:dyDescent="0.2">
      <c r="A429" s="89" t="str">
        <f t="shared" si="50"/>
        <v/>
      </c>
      <c r="B429" s="90" t="str">
        <f t="shared" si="51"/>
        <v/>
      </c>
      <c r="C429" s="112" t="str">
        <f t="shared" si="56"/>
        <v/>
      </c>
      <c r="D429" s="91" t="str">
        <f t="shared" si="55"/>
        <v/>
      </c>
      <c r="E429" s="92" t="str">
        <f t="shared" si="57"/>
        <v/>
      </c>
      <c r="F429" s="93" t="str">
        <f t="shared" si="52"/>
        <v/>
      </c>
      <c r="G429" s="93" t="str">
        <f t="shared" si="53"/>
        <v/>
      </c>
      <c r="H429" s="93" t="str">
        <f t="shared" si="54"/>
        <v/>
      </c>
      <c r="I429" s="94" t="str">
        <f>IF(A429="","",SUM(F$27:F429))</f>
        <v/>
      </c>
      <c r="J429" s="94" t="str">
        <f>IF(A429="","",SUM(G$27:G429))</f>
        <v/>
      </c>
      <c r="K429" s="95"/>
      <c r="L429" s="99"/>
      <c r="M429" s="97"/>
      <c r="N429" s="98"/>
    </row>
    <row r="430" spans="1:14" x14ac:dyDescent="0.2">
      <c r="A430" s="89" t="str">
        <f t="shared" si="50"/>
        <v/>
      </c>
      <c r="B430" s="90" t="str">
        <f t="shared" si="51"/>
        <v/>
      </c>
      <c r="C430" s="112" t="str">
        <f t="shared" si="56"/>
        <v/>
      </c>
      <c r="D430" s="91" t="str">
        <f t="shared" si="55"/>
        <v/>
      </c>
      <c r="E430" s="92" t="str">
        <f t="shared" si="57"/>
        <v/>
      </c>
      <c r="F430" s="93" t="str">
        <f t="shared" si="52"/>
        <v/>
      </c>
      <c r="G430" s="93" t="str">
        <f t="shared" si="53"/>
        <v/>
      </c>
      <c r="H430" s="93" t="str">
        <f t="shared" si="54"/>
        <v/>
      </c>
      <c r="I430" s="94" t="str">
        <f>IF(A430="","",SUM(F$27:F430))</f>
        <v/>
      </c>
      <c r="J430" s="94" t="str">
        <f>IF(A430="","",SUM(G$27:G430))</f>
        <v/>
      </c>
      <c r="K430" s="95"/>
      <c r="L430" s="99"/>
      <c r="M430" s="97"/>
      <c r="N430" s="98"/>
    </row>
    <row r="431" spans="1:14" x14ac:dyDescent="0.2">
      <c r="A431" s="89" t="str">
        <f t="shared" si="50"/>
        <v/>
      </c>
      <c r="B431" s="90" t="str">
        <f t="shared" si="51"/>
        <v/>
      </c>
      <c r="C431" s="112" t="str">
        <f t="shared" si="56"/>
        <v/>
      </c>
      <c r="D431" s="91" t="str">
        <f t="shared" si="55"/>
        <v/>
      </c>
      <c r="E431" s="92" t="str">
        <f t="shared" si="57"/>
        <v/>
      </c>
      <c r="F431" s="93" t="str">
        <f t="shared" si="52"/>
        <v/>
      </c>
      <c r="G431" s="93" t="str">
        <f t="shared" si="53"/>
        <v/>
      </c>
      <c r="H431" s="93" t="str">
        <f t="shared" si="54"/>
        <v/>
      </c>
      <c r="I431" s="94" t="str">
        <f>IF(A431="","",SUM(F$27:F431))</f>
        <v/>
      </c>
      <c r="J431" s="94" t="str">
        <f>IF(A431="","",SUM(G$27:G431))</f>
        <v/>
      </c>
      <c r="K431" s="95"/>
      <c r="L431" s="99"/>
      <c r="M431" s="97"/>
      <c r="N431" s="98"/>
    </row>
    <row r="432" spans="1:14" x14ac:dyDescent="0.2">
      <c r="A432" s="89" t="str">
        <f t="shared" si="50"/>
        <v/>
      </c>
      <c r="B432" s="90" t="str">
        <f t="shared" si="51"/>
        <v/>
      </c>
      <c r="C432" s="112" t="str">
        <f t="shared" si="56"/>
        <v/>
      </c>
      <c r="D432" s="91" t="str">
        <f t="shared" si="55"/>
        <v/>
      </c>
      <c r="E432" s="92" t="str">
        <f t="shared" si="57"/>
        <v/>
      </c>
      <c r="F432" s="93" t="str">
        <f t="shared" si="52"/>
        <v/>
      </c>
      <c r="G432" s="93" t="str">
        <f t="shared" si="53"/>
        <v/>
      </c>
      <c r="H432" s="93" t="str">
        <f t="shared" si="54"/>
        <v/>
      </c>
      <c r="I432" s="94" t="str">
        <f>IF(A432="","",SUM(F$27:F432))</f>
        <v/>
      </c>
      <c r="J432" s="94" t="str">
        <f>IF(A432="","",SUM(G$27:G432))</f>
        <v/>
      </c>
      <c r="K432" s="95"/>
      <c r="L432" s="99"/>
      <c r="M432" s="97"/>
      <c r="N432" s="98"/>
    </row>
    <row r="433" spans="1:14" x14ac:dyDescent="0.2">
      <c r="A433" s="89" t="str">
        <f t="shared" si="50"/>
        <v/>
      </c>
      <c r="B433" s="90" t="str">
        <f t="shared" si="51"/>
        <v/>
      </c>
      <c r="C433" s="112" t="str">
        <f t="shared" si="56"/>
        <v/>
      </c>
      <c r="D433" s="91" t="str">
        <f t="shared" si="55"/>
        <v/>
      </c>
      <c r="E433" s="92" t="str">
        <f t="shared" si="57"/>
        <v/>
      </c>
      <c r="F433" s="93" t="str">
        <f t="shared" si="52"/>
        <v/>
      </c>
      <c r="G433" s="93" t="str">
        <f t="shared" si="53"/>
        <v/>
      </c>
      <c r="H433" s="93" t="str">
        <f t="shared" si="54"/>
        <v/>
      </c>
      <c r="I433" s="94" t="str">
        <f>IF(A433="","",SUM(F$27:F433))</f>
        <v/>
      </c>
      <c r="J433" s="94" t="str">
        <f>IF(A433="","",SUM(G$27:G433))</f>
        <v/>
      </c>
      <c r="K433" s="95"/>
      <c r="L433" s="99"/>
      <c r="M433" s="97"/>
      <c r="N433" s="98"/>
    </row>
    <row r="434" spans="1:14" x14ac:dyDescent="0.2">
      <c r="A434" s="89" t="str">
        <f t="shared" si="50"/>
        <v/>
      </c>
      <c r="B434" s="90" t="str">
        <f t="shared" si="51"/>
        <v/>
      </c>
      <c r="C434" s="112" t="str">
        <f t="shared" si="56"/>
        <v/>
      </c>
      <c r="D434" s="91" t="str">
        <f t="shared" si="55"/>
        <v/>
      </c>
      <c r="E434" s="92" t="str">
        <f t="shared" si="57"/>
        <v/>
      </c>
      <c r="F434" s="93" t="str">
        <f t="shared" si="52"/>
        <v/>
      </c>
      <c r="G434" s="93" t="str">
        <f t="shared" si="53"/>
        <v/>
      </c>
      <c r="H434" s="93" t="str">
        <f t="shared" si="54"/>
        <v/>
      </c>
      <c r="I434" s="94" t="str">
        <f>IF(A434="","",SUM(F$27:F434))</f>
        <v/>
      </c>
      <c r="J434" s="94" t="str">
        <f>IF(A434="","",SUM(G$27:G434))</f>
        <v/>
      </c>
      <c r="K434" s="95"/>
      <c r="L434" s="99"/>
      <c r="M434" s="97"/>
      <c r="N434" s="98"/>
    </row>
    <row r="435" spans="1:14" x14ac:dyDescent="0.2">
      <c r="A435" s="89" t="str">
        <f t="shared" si="50"/>
        <v/>
      </c>
      <c r="B435" s="90" t="str">
        <f t="shared" si="51"/>
        <v/>
      </c>
      <c r="C435" s="112" t="str">
        <f t="shared" si="56"/>
        <v/>
      </c>
      <c r="D435" s="91" t="str">
        <f t="shared" si="55"/>
        <v/>
      </c>
      <c r="E435" s="92" t="str">
        <f t="shared" si="57"/>
        <v/>
      </c>
      <c r="F435" s="93" t="str">
        <f t="shared" si="52"/>
        <v/>
      </c>
      <c r="G435" s="93" t="str">
        <f t="shared" si="53"/>
        <v/>
      </c>
      <c r="H435" s="93" t="str">
        <f t="shared" si="54"/>
        <v/>
      </c>
      <c r="I435" s="94" t="str">
        <f>IF(A435="","",SUM(F$27:F435))</f>
        <v/>
      </c>
      <c r="J435" s="94" t="str">
        <f>IF(A435="","",SUM(G$27:G435))</f>
        <v/>
      </c>
      <c r="K435" s="95"/>
      <c r="L435" s="99"/>
      <c r="M435" s="97"/>
      <c r="N435" s="98"/>
    </row>
    <row r="436" spans="1:14" x14ac:dyDescent="0.2">
      <c r="A436" s="89" t="str">
        <f t="shared" si="50"/>
        <v/>
      </c>
      <c r="B436" s="90" t="str">
        <f t="shared" si="51"/>
        <v/>
      </c>
      <c r="C436" s="112" t="str">
        <f t="shared" si="56"/>
        <v/>
      </c>
      <c r="D436" s="91" t="str">
        <f t="shared" si="55"/>
        <v/>
      </c>
      <c r="E436" s="92" t="str">
        <f t="shared" si="57"/>
        <v/>
      </c>
      <c r="F436" s="93" t="str">
        <f t="shared" si="52"/>
        <v/>
      </c>
      <c r="G436" s="93" t="str">
        <f t="shared" si="53"/>
        <v/>
      </c>
      <c r="H436" s="93" t="str">
        <f t="shared" si="54"/>
        <v/>
      </c>
      <c r="I436" s="94" t="str">
        <f>IF(A436="","",SUM(F$27:F436))</f>
        <v/>
      </c>
      <c r="J436" s="94" t="str">
        <f>IF(A436="","",SUM(G$27:G436))</f>
        <v/>
      </c>
      <c r="K436" s="95"/>
      <c r="L436" s="99"/>
      <c r="M436" s="97"/>
      <c r="N436" s="98"/>
    </row>
    <row r="437" spans="1:14" x14ac:dyDescent="0.2">
      <c r="A437" s="89" t="str">
        <f t="shared" si="50"/>
        <v/>
      </c>
      <c r="B437" s="90" t="str">
        <f t="shared" si="51"/>
        <v/>
      </c>
      <c r="C437" s="112" t="str">
        <f t="shared" si="56"/>
        <v/>
      </c>
      <c r="D437" s="91" t="str">
        <f t="shared" si="55"/>
        <v/>
      </c>
      <c r="E437" s="92" t="str">
        <f t="shared" si="57"/>
        <v/>
      </c>
      <c r="F437" s="93" t="str">
        <f t="shared" si="52"/>
        <v/>
      </c>
      <c r="G437" s="93" t="str">
        <f t="shared" si="53"/>
        <v/>
      </c>
      <c r="H437" s="93" t="str">
        <f t="shared" si="54"/>
        <v/>
      </c>
      <c r="I437" s="94" t="str">
        <f>IF(A437="","",SUM(F$27:F437))</f>
        <v/>
      </c>
      <c r="J437" s="94" t="str">
        <f>IF(A437="","",SUM(G$27:G437))</f>
        <v/>
      </c>
      <c r="K437" s="95"/>
      <c r="L437" s="99"/>
      <c r="M437" s="97"/>
      <c r="N437" s="98"/>
    </row>
    <row r="438" spans="1:14" x14ac:dyDescent="0.2">
      <c r="A438" s="89" t="str">
        <f t="shared" si="50"/>
        <v/>
      </c>
      <c r="B438" s="90" t="str">
        <f t="shared" si="51"/>
        <v/>
      </c>
      <c r="C438" s="112" t="str">
        <f t="shared" si="56"/>
        <v/>
      </c>
      <c r="D438" s="91" t="str">
        <f t="shared" si="55"/>
        <v/>
      </c>
      <c r="E438" s="92" t="str">
        <f t="shared" si="57"/>
        <v/>
      </c>
      <c r="F438" s="93" t="str">
        <f t="shared" si="52"/>
        <v/>
      </c>
      <c r="G438" s="93" t="str">
        <f t="shared" si="53"/>
        <v/>
      </c>
      <c r="H438" s="93" t="str">
        <f t="shared" si="54"/>
        <v/>
      </c>
      <c r="I438" s="94" t="str">
        <f>IF(A438="","",SUM(F$27:F438))</f>
        <v/>
      </c>
      <c r="J438" s="94" t="str">
        <f>IF(A438="","",SUM(G$27:G438))</f>
        <v/>
      </c>
      <c r="K438" s="95"/>
      <c r="L438" s="99"/>
      <c r="M438" s="97"/>
      <c r="N438" s="98"/>
    </row>
    <row r="439" spans="1:14" x14ac:dyDescent="0.2">
      <c r="A439" s="89" t="str">
        <f t="shared" si="50"/>
        <v/>
      </c>
      <c r="B439" s="90" t="str">
        <f t="shared" si="51"/>
        <v/>
      </c>
      <c r="C439" s="112" t="str">
        <f t="shared" si="56"/>
        <v/>
      </c>
      <c r="D439" s="91" t="str">
        <f t="shared" si="55"/>
        <v/>
      </c>
      <c r="E439" s="92" t="str">
        <f t="shared" si="57"/>
        <v/>
      </c>
      <c r="F439" s="93" t="str">
        <f t="shared" si="52"/>
        <v/>
      </c>
      <c r="G439" s="93" t="str">
        <f t="shared" si="53"/>
        <v/>
      </c>
      <c r="H439" s="93" t="str">
        <f t="shared" si="54"/>
        <v/>
      </c>
      <c r="I439" s="94" t="str">
        <f>IF(A439="","",SUM(F$27:F439))</f>
        <v/>
      </c>
      <c r="J439" s="94" t="str">
        <f>IF(A439="","",SUM(G$27:G439))</f>
        <v/>
      </c>
      <c r="K439" s="95"/>
      <c r="L439" s="99"/>
      <c r="M439" s="97"/>
      <c r="N439" s="98"/>
    </row>
    <row r="440" spans="1:14" x14ac:dyDescent="0.2">
      <c r="A440" s="89" t="str">
        <f t="shared" si="50"/>
        <v/>
      </c>
      <c r="B440" s="90" t="str">
        <f t="shared" si="51"/>
        <v/>
      </c>
      <c r="C440" s="112" t="str">
        <f t="shared" si="56"/>
        <v/>
      </c>
      <c r="D440" s="91" t="str">
        <f t="shared" si="55"/>
        <v/>
      </c>
      <c r="E440" s="92" t="str">
        <f t="shared" si="57"/>
        <v/>
      </c>
      <c r="F440" s="93" t="str">
        <f t="shared" si="52"/>
        <v/>
      </c>
      <c r="G440" s="93" t="str">
        <f t="shared" si="53"/>
        <v/>
      </c>
      <c r="H440" s="93" t="str">
        <f t="shared" si="54"/>
        <v/>
      </c>
      <c r="I440" s="94" t="str">
        <f>IF(A440="","",SUM(F$27:F440))</f>
        <v/>
      </c>
      <c r="J440" s="94" t="str">
        <f>IF(A440="","",SUM(G$27:G440))</f>
        <v/>
      </c>
      <c r="K440" s="95"/>
      <c r="L440" s="99"/>
      <c r="M440" s="97"/>
      <c r="N440" s="98"/>
    </row>
    <row r="441" spans="1:14" x14ac:dyDescent="0.2">
      <c r="A441" s="89" t="str">
        <f t="shared" si="50"/>
        <v/>
      </c>
      <c r="B441" s="90" t="str">
        <f t="shared" si="51"/>
        <v/>
      </c>
      <c r="C441" s="112" t="str">
        <f t="shared" si="56"/>
        <v/>
      </c>
      <c r="D441" s="91" t="str">
        <f t="shared" si="55"/>
        <v/>
      </c>
      <c r="E441" s="92" t="str">
        <f t="shared" si="57"/>
        <v/>
      </c>
      <c r="F441" s="93" t="str">
        <f t="shared" si="52"/>
        <v/>
      </c>
      <c r="G441" s="93" t="str">
        <f t="shared" si="53"/>
        <v/>
      </c>
      <c r="H441" s="93" t="str">
        <f t="shared" si="54"/>
        <v/>
      </c>
      <c r="I441" s="94" t="str">
        <f>IF(A441="","",SUM(F$27:F441))</f>
        <v/>
      </c>
      <c r="J441" s="94" t="str">
        <f>IF(A441="","",SUM(G$27:G441))</f>
        <v/>
      </c>
      <c r="K441" s="95"/>
      <c r="L441" s="99"/>
      <c r="M441" s="97"/>
      <c r="N441" s="98"/>
    </row>
    <row r="442" spans="1:14" x14ac:dyDescent="0.2">
      <c r="A442" s="89" t="str">
        <f t="shared" si="50"/>
        <v/>
      </c>
      <c r="B442" s="90" t="str">
        <f t="shared" si="51"/>
        <v/>
      </c>
      <c r="C442" s="112" t="str">
        <f t="shared" si="56"/>
        <v/>
      </c>
      <c r="D442" s="91" t="str">
        <f t="shared" si="55"/>
        <v/>
      </c>
      <c r="E442" s="92" t="str">
        <f t="shared" si="57"/>
        <v/>
      </c>
      <c r="F442" s="93" t="str">
        <f t="shared" si="52"/>
        <v/>
      </c>
      <c r="G442" s="93" t="str">
        <f t="shared" si="53"/>
        <v/>
      </c>
      <c r="H442" s="93" t="str">
        <f t="shared" si="54"/>
        <v/>
      </c>
      <c r="I442" s="94" t="str">
        <f>IF(A442="","",SUM(F$27:F442))</f>
        <v/>
      </c>
      <c r="J442" s="94" t="str">
        <f>IF(A442="","",SUM(G$27:G442))</f>
        <v/>
      </c>
      <c r="K442" s="95"/>
      <c r="L442" s="99"/>
      <c r="M442" s="97"/>
      <c r="N442" s="98"/>
    </row>
    <row r="443" spans="1:14" x14ac:dyDescent="0.2">
      <c r="A443" s="89" t="str">
        <f t="shared" si="50"/>
        <v/>
      </c>
      <c r="B443" s="90" t="str">
        <f t="shared" si="51"/>
        <v/>
      </c>
      <c r="C443" s="112" t="str">
        <f t="shared" si="56"/>
        <v/>
      </c>
      <c r="D443" s="91" t="str">
        <f t="shared" si="55"/>
        <v/>
      </c>
      <c r="E443" s="92" t="str">
        <f t="shared" si="57"/>
        <v/>
      </c>
      <c r="F443" s="93" t="str">
        <f t="shared" si="52"/>
        <v/>
      </c>
      <c r="G443" s="93" t="str">
        <f t="shared" si="53"/>
        <v/>
      </c>
      <c r="H443" s="93" t="str">
        <f t="shared" si="54"/>
        <v/>
      </c>
      <c r="I443" s="94" t="str">
        <f>IF(A443="","",SUM(F$27:F443))</f>
        <v/>
      </c>
      <c r="J443" s="94" t="str">
        <f>IF(A443="","",SUM(G$27:G443))</f>
        <v/>
      </c>
      <c r="K443" s="95"/>
      <c r="L443" s="99"/>
      <c r="M443" s="97"/>
      <c r="N443" s="98"/>
    </row>
    <row r="444" spans="1:14" x14ac:dyDescent="0.2">
      <c r="A444" s="89" t="str">
        <f t="shared" si="50"/>
        <v/>
      </c>
      <c r="B444" s="90" t="str">
        <f t="shared" si="51"/>
        <v/>
      </c>
      <c r="C444" s="112" t="str">
        <f t="shared" si="56"/>
        <v/>
      </c>
      <c r="D444" s="91" t="str">
        <f t="shared" si="55"/>
        <v/>
      </c>
      <c r="E444" s="92" t="str">
        <f t="shared" si="57"/>
        <v/>
      </c>
      <c r="F444" s="93" t="str">
        <f t="shared" si="52"/>
        <v/>
      </c>
      <c r="G444" s="93" t="str">
        <f t="shared" si="53"/>
        <v/>
      </c>
      <c r="H444" s="93" t="str">
        <f t="shared" si="54"/>
        <v/>
      </c>
      <c r="I444" s="94" t="str">
        <f>IF(A444="","",SUM(F$27:F444))</f>
        <v/>
      </c>
      <c r="J444" s="94" t="str">
        <f>IF(A444="","",SUM(G$27:G444))</f>
        <v/>
      </c>
      <c r="K444" s="95"/>
      <c r="L444" s="99"/>
      <c r="M444" s="97"/>
      <c r="N444" s="98"/>
    </row>
    <row r="445" spans="1:14" x14ac:dyDescent="0.2">
      <c r="A445" s="89" t="str">
        <f t="shared" si="50"/>
        <v/>
      </c>
      <c r="B445" s="90" t="str">
        <f t="shared" si="51"/>
        <v/>
      </c>
      <c r="C445" s="112" t="str">
        <f t="shared" si="56"/>
        <v/>
      </c>
      <c r="D445" s="91" t="str">
        <f t="shared" si="55"/>
        <v/>
      </c>
      <c r="E445" s="92" t="str">
        <f t="shared" si="57"/>
        <v/>
      </c>
      <c r="F445" s="93" t="str">
        <f t="shared" si="52"/>
        <v/>
      </c>
      <c r="G445" s="93" t="str">
        <f t="shared" si="53"/>
        <v/>
      </c>
      <c r="H445" s="93" t="str">
        <f t="shared" si="54"/>
        <v/>
      </c>
      <c r="I445" s="94" t="str">
        <f>IF(A445="","",SUM(F$27:F445))</f>
        <v/>
      </c>
      <c r="J445" s="94" t="str">
        <f>IF(A445="","",SUM(G$27:G445))</f>
        <v/>
      </c>
      <c r="K445" s="95"/>
      <c r="L445" s="99"/>
      <c r="M445" s="97"/>
      <c r="N445" s="98"/>
    </row>
    <row r="446" spans="1:14" x14ac:dyDescent="0.2">
      <c r="A446" s="89" t="str">
        <f t="shared" si="50"/>
        <v/>
      </c>
      <c r="B446" s="90" t="str">
        <f t="shared" si="51"/>
        <v/>
      </c>
      <c r="C446" s="112" t="str">
        <f t="shared" si="56"/>
        <v/>
      </c>
      <c r="D446" s="91" t="str">
        <f t="shared" si="55"/>
        <v/>
      </c>
      <c r="E446" s="92" t="str">
        <f t="shared" si="57"/>
        <v/>
      </c>
      <c r="F446" s="93" t="str">
        <f t="shared" si="52"/>
        <v/>
      </c>
      <c r="G446" s="93" t="str">
        <f t="shared" si="53"/>
        <v/>
      </c>
      <c r="H446" s="93" t="str">
        <f t="shared" si="54"/>
        <v/>
      </c>
      <c r="I446" s="94" t="str">
        <f>IF(A446="","",SUM(F$27:F446))</f>
        <v/>
      </c>
      <c r="J446" s="94" t="str">
        <f>IF(A446="","",SUM(G$27:G446))</f>
        <v/>
      </c>
      <c r="K446" s="95"/>
      <c r="L446" s="99"/>
      <c r="M446" s="97"/>
      <c r="N446" s="98"/>
    </row>
    <row r="447" spans="1:14" x14ac:dyDescent="0.2">
      <c r="A447" s="89" t="str">
        <f t="shared" si="50"/>
        <v/>
      </c>
      <c r="B447" s="90" t="str">
        <f t="shared" si="51"/>
        <v/>
      </c>
      <c r="C447" s="112" t="str">
        <f t="shared" si="56"/>
        <v/>
      </c>
      <c r="D447" s="91" t="str">
        <f t="shared" si="55"/>
        <v/>
      </c>
      <c r="E447" s="92" t="str">
        <f t="shared" si="57"/>
        <v/>
      </c>
      <c r="F447" s="93" t="str">
        <f t="shared" si="52"/>
        <v/>
      </c>
      <c r="G447" s="93" t="str">
        <f t="shared" si="53"/>
        <v/>
      </c>
      <c r="H447" s="93" t="str">
        <f t="shared" si="54"/>
        <v/>
      </c>
      <c r="I447" s="94" t="str">
        <f>IF(A447="","",SUM(F$27:F447))</f>
        <v/>
      </c>
      <c r="J447" s="94" t="str">
        <f>IF(A447="","",SUM(G$27:G447))</f>
        <v/>
      </c>
      <c r="K447" s="95"/>
      <c r="L447" s="99"/>
      <c r="M447" s="97"/>
      <c r="N447" s="98"/>
    </row>
    <row r="448" spans="1:14" x14ac:dyDescent="0.2">
      <c r="A448" s="89" t="str">
        <f t="shared" si="50"/>
        <v/>
      </c>
      <c r="B448" s="90" t="str">
        <f t="shared" si="51"/>
        <v/>
      </c>
      <c r="C448" s="112" t="str">
        <f t="shared" si="56"/>
        <v/>
      </c>
      <c r="D448" s="91" t="str">
        <f t="shared" si="55"/>
        <v/>
      </c>
      <c r="E448" s="92" t="str">
        <f t="shared" si="57"/>
        <v/>
      </c>
      <c r="F448" s="93" t="str">
        <f t="shared" si="52"/>
        <v/>
      </c>
      <c r="G448" s="93" t="str">
        <f t="shared" si="53"/>
        <v/>
      </c>
      <c r="H448" s="93" t="str">
        <f t="shared" si="54"/>
        <v/>
      </c>
      <c r="I448" s="94" t="str">
        <f>IF(A448="","",SUM(F$27:F448))</f>
        <v/>
      </c>
      <c r="J448" s="94" t="str">
        <f>IF(A448="","",SUM(G$27:G448))</f>
        <v/>
      </c>
      <c r="K448" s="95"/>
      <c r="L448" s="99"/>
      <c r="M448" s="97"/>
      <c r="N448" s="98"/>
    </row>
    <row r="449" spans="1:14" x14ac:dyDescent="0.2">
      <c r="A449" s="89" t="str">
        <f t="shared" si="50"/>
        <v/>
      </c>
      <c r="B449" s="90" t="str">
        <f t="shared" si="51"/>
        <v/>
      </c>
      <c r="C449" s="112" t="str">
        <f t="shared" si="56"/>
        <v/>
      </c>
      <c r="D449" s="91" t="str">
        <f t="shared" si="55"/>
        <v/>
      </c>
      <c r="E449" s="92" t="str">
        <f t="shared" si="57"/>
        <v/>
      </c>
      <c r="F449" s="93" t="str">
        <f t="shared" si="52"/>
        <v/>
      </c>
      <c r="G449" s="93" t="str">
        <f t="shared" si="53"/>
        <v/>
      </c>
      <c r="H449" s="93" t="str">
        <f t="shared" si="54"/>
        <v/>
      </c>
      <c r="I449" s="94" t="str">
        <f>IF(A449="","",SUM(F$27:F449))</f>
        <v/>
      </c>
      <c r="J449" s="94" t="str">
        <f>IF(A449="","",SUM(G$27:G449))</f>
        <v/>
      </c>
      <c r="K449" s="95"/>
      <c r="L449" s="99"/>
      <c r="M449" s="97"/>
      <c r="N449" s="98"/>
    </row>
    <row r="450" spans="1:14" x14ac:dyDescent="0.2">
      <c r="A450" s="89" t="str">
        <f t="shared" si="50"/>
        <v/>
      </c>
      <c r="B450" s="90" t="str">
        <f t="shared" si="51"/>
        <v/>
      </c>
      <c r="C450" s="112" t="str">
        <f t="shared" si="56"/>
        <v/>
      </c>
      <c r="D450" s="91" t="str">
        <f t="shared" si="55"/>
        <v/>
      </c>
      <c r="E450" s="92" t="str">
        <f t="shared" si="57"/>
        <v/>
      </c>
      <c r="F450" s="93" t="str">
        <f t="shared" si="52"/>
        <v/>
      </c>
      <c r="G450" s="93" t="str">
        <f t="shared" si="53"/>
        <v/>
      </c>
      <c r="H450" s="93" t="str">
        <f t="shared" si="54"/>
        <v/>
      </c>
      <c r="I450" s="94" t="str">
        <f>IF(A450="","",SUM(F$27:F450))</f>
        <v/>
      </c>
      <c r="J450" s="94" t="str">
        <f>IF(A450="","",SUM(G$27:G450))</f>
        <v/>
      </c>
      <c r="K450" s="95"/>
      <c r="L450" s="99"/>
      <c r="M450" s="97"/>
      <c r="N450" s="98"/>
    </row>
    <row r="451" spans="1:14" x14ac:dyDescent="0.2">
      <c r="A451" s="89" t="str">
        <f t="shared" si="50"/>
        <v/>
      </c>
      <c r="B451" s="90" t="str">
        <f t="shared" si="51"/>
        <v/>
      </c>
      <c r="C451" s="112" t="str">
        <f t="shared" si="56"/>
        <v/>
      </c>
      <c r="D451" s="91" t="str">
        <f t="shared" si="55"/>
        <v/>
      </c>
      <c r="E451" s="92" t="str">
        <f t="shared" si="57"/>
        <v/>
      </c>
      <c r="F451" s="93" t="str">
        <f t="shared" si="52"/>
        <v/>
      </c>
      <c r="G451" s="93" t="str">
        <f t="shared" si="53"/>
        <v/>
      </c>
      <c r="H451" s="93" t="str">
        <f t="shared" si="54"/>
        <v/>
      </c>
      <c r="I451" s="94" t="str">
        <f>IF(A451="","",SUM(F$27:F451))</f>
        <v/>
      </c>
      <c r="J451" s="94" t="str">
        <f>IF(A451="","",SUM(G$27:G451))</f>
        <v/>
      </c>
      <c r="K451" s="95"/>
      <c r="L451" s="99"/>
      <c r="M451" s="97"/>
      <c r="N451" s="98"/>
    </row>
    <row r="452" spans="1:14" x14ac:dyDescent="0.2">
      <c r="A452" s="89" t="str">
        <f t="shared" si="50"/>
        <v/>
      </c>
      <c r="B452" s="90" t="str">
        <f t="shared" si="51"/>
        <v/>
      </c>
      <c r="C452" s="112" t="str">
        <f t="shared" si="56"/>
        <v/>
      </c>
      <c r="D452" s="91" t="str">
        <f t="shared" si="55"/>
        <v/>
      </c>
      <c r="E452" s="92" t="str">
        <f t="shared" si="57"/>
        <v/>
      </c>
      <c r="F452" s="93" t="str">
        <f t="shared" si="52"/>
        <v/>
      </c>
      <c r="G452" s="93" t="str">
        <f t="shared" si="53"/>
        <v/>
      </c>
      <c r="H452" s="93" t="str">
        <f t="shared" si="54"/>
        <v/>
      </c>
      <c r="I452" s="94" t="str">
        <f>IF(A452="","",SUM(F$27:F452))</f>
        <v/>
      </c>
      <c r="J452" s="94" t="str">
        <f>IF(A452="","",SUM(G$27:G452))</f>
        <v/>
      </c>
      <c r="K452" s="95"/>
      <c r="L452" s="99"/>
      <c r="M452" s="97"/>
      <c r="N452" s="98"/>
    </row>
    <row r="453" spans="1:14" x14ac:dyDescent="0.2">
      <c r="A453" s="89" t="str">
        <f t="shared" si="50"/>
        <v/>
      </c>
      <c r="B453" s="90" t="str">
        <f t="shared" si="51"/>
        <v/>
      </c>
      <c r="C453" s="112" t="str">
        <f t="shared" si="56"/>
        <v/>
      </c>
      <c r="D453" s="91" t="str">
        <f t="shared" si="55"/>
        <v/>
      </c>
      <c r="E453" s="92" t="str">
        <f t="shared" si="57"/>
        <v/>
      </c>
      <c r="F453" s="93" t="str">
        <f t="shared" si="52"/>
        <v/>
      </c>
      <c r="G453" s="93" t="str">
        <f t="shared" si="53"/>
        <v/>
      </c>
      <c r="H453" s="93" t="str">
        <f t="shared" si="54"/>
        <v/>
      </c>
      <c r="I453" s="94" t="str">
        <f>IF(A453="","",SUM(F$27:F453))</f>
        <v/>
      </c>
      <c r="J453" s="94" t="str">
        <f>IF(A453="","",SUM(G$27:G453))</f>
        <v/>
      </c>
      <c r="K453" s="95"/>
      <c r="L453" s="99"/>
      <c r="M453" s="97"/>
      <c r="N453" s="98"/>
    </row>
    <row r="454" spans="1:14" x14ac:dyDescent="0.2">
      <c r="A454" s="89" t="str">
        <f t="shared" si="50"/>
        <v/>
      </c>
      <c r="B454" s="90" t="str">
        <f t="shared" si="51"/>
        <v/>
      </c>
      <c r="C454" s="112" t="str">
        <f t="shared" si="56"/>
        <v/>
      </c>
      <c r="D454" s="91" t="str">
        <f t="shared" si="55"/>
        <v/>
      </c>
      <c r="E454" s="92" t="str">
        <f t="shared" si="57"/>
        <v/>
      </c>
      <c r="F454" s="93" t="str">
        <f t="shared" si="52"/>
        <v/>
      </c>
      <c r="G454" s="93" t="str">
        <f t="shared" si="53"/>
        <v/>
      </c>
      <c r="H454" s="93" t="str">
        <f t="shared" si="54"/>
        <v/>
      </c>
      <c r="I454" s="94" t="str">
        <f>IF(A454="","",SUM(F$27:F454))</f>
        <v/>
      </c>
      <c r="J454" s="94" t="str">
        <f>IF(A454="","",SUM(G$27:G454))</f>
        <v/>
      </c>
      <c r="K454" s="95"/>
      <c r="L454" s="99"/>
      <c r="M454" s="97"/>
      <c r="N454" s="98"/>
    </row>
    <row r="455" spans="1:14" x14ac:dyDescent="0.2">
      <c r="A455" s="89" t="str">
        <f t="shared" si="50"/>
        <v/>
      </c>
      <c r="B455" s="90" t="str">
        <f t="shared" si="51"/>
        <v/>
      </c>
      <c r="C455" s="112" t="str">
        <f t="shared" si="56"/>
        <v/>
      </c>
      <c r="D455" s="91" t="str">
        <f t="shared" si="55"/>
        <v/>
      </c>
      <c r="E455" s="92" t="str">
        <f t="shared" si="57"/>
        <v/>
      </c>
      <c r="F455" s="93" t="str">
        <f t="shared" si="52"/>
        <v/>
      </c>
      <c r="G455" s="93" t="str">
        <f t="shared" si="53"/>
        <v/>
      </c>
      <c r="H455" s="93" t="str">
        <f t="shared" si="54"/>
        <v/>
      </c>
      <c r="I455" s="94" t="str">
        <f>IF(A455="","",SUM(F$27:F455))</f>
        <v/>
      </c>
      <c r="J455" s="94" t="str">
        <f>IF(A455="","",SUM(G$27:G455))</f>
        <v/>
      </c>
      <c r="K455" s="95"/>
      <c r="L455" s="99"/>
      <c r="M455" s="97"/>
      <c r="N455" s="98"/>
    </row>
    <row r="456" spans="1:14" x14ac:dyDescent="0.2">
      <c r="A456" s="89" t="str">
        <f t="shared" si="50"/>
        <v/>
      </c>
      <c r="B456" s="90" t="str">
        <f t="shared" si="51"/>
        <v/>
      </c>
      <c r="C456" s="112" t="str">
        <f t="shared" si="56"/>
        <v/>
      </c>
      <c r="D456" s="91" t="str">
        <f t="shared" si="55"/>
        <v/>
      </c>
      <c r="E456" s="92" t="str">
        <f t="shared" si="57"/>
        <v/>
      </c>
      <c r="F456" s="93" t="str">
        <f t="shared" si="52"/>
        <v/>
      </c>
      <c r="G456" s="93" t="str">
        <f t="shared" si="53"/>
        <v/>
      </c>
      <c r="H456" s="93" t="str">
        <f t="shared" si="54"/>
        <v/>
      </c>
      <c r="I456" s="94" t="str">
        <f>IF(A456="","",SUM(F$27:F456))</f>
        <v/>
      </c>
      <c r="J456" s="94" t="str">
        <f>IF(A456="","",SUM(G$27:G456))</f>
        <v/>
      </c>
      <c r="K456" s="95"/>
      <c r="L456" s="99"/>
      <c r="M456" s="97"/>
      <c r="N456" s="98"/>
    </row>
    <row r="457" spans="1:14" x14ac:dyDescent="0.2">
      <c r="A457" s="89" t="str">
        <f t="shared" si="50"/>
        <v/>
      </c>
      <c r="B457" s="90" t="str">
        <f t="shared" si="51"/>
        <v/>
      </c>
      <c r="C457" s="112" t="str">
        <f t="shared" si="56"/>
        <v/>
      </c>
      <c r="D457" s="91" t="str">
        <f t="shared" si="55"/>
        <v/>
      </c>
      <c r="E457" s="92" t="str">
        <f t="shared" si="57"/>
        <v/>
      </c>
      <c r="F457" s="93" t="str">
        <f t="shared" si="52"/>
        <v/>
      </c>
      <c r="G457" s="93" t="str">
        <f t="shared" si="53"/>
        <v/>
      </c>
      <c r="H457" s="93" t="str">
        <f t="shared" si="54"/>
        <v/>
      </c>
      <c r="I457" s="94" t="str">
        <f>IF(A457="","",SUM(F$27:F457))</f>
        <v/>
      </c>
      <c r="J457" s="94" t="str">
        <f>IF(A457="","",SUM(G$27:G457))</f>
        <v/>
      </c>
      <c r="K457" s="95"/>
      <c r="L457" s="99"/>
      <c r="M457" s="97"/>
      <c r="N457" s="98"/>
    </row>
    <row r="458" spans="1:14" x14ac:dyDescent="0.2">
      <c r="A458" s="89" t="str">
        <f t="shared" si="50"/>
        <v/>
      </c>
      <c r="B458" s="90" t="str">
        <f t="shared" si="51"/>
        <v/>
      </c>
      <c r="C458" s="112" t="str">
        <f t="shared" si="56"/>
        <v/>
      </c>
      <c r="D458" s="91" t="str">
        <f t="shared" si="55"/>
        <v/>
      </c>
      <c r="E458" s="92" t="str">
        <f t="shared" si="57"/>
        <v/>
      </c>
      <c r="F458" s="93" t="str">
        <f t="shared" si="52"/>
        <v/>
      </c>
      <c r="G458" s="93" t="str">
        <f t="shared" si="53"/>
        <v/>
      </c>
      <c r="H458" s="93" t="str">
        <f t="shared" si="54"/>
        <v/>
      </c>
      <c r="I458" s="94" t="str">
        <f>IF(A458="","",SUM(F$27:F458))</f>
        <v/>
      </c>
      <c r="J458" s="94" t="str">
        <f>IF(A458="","",SUM(G$27:G458))</f>
        <v/>
      </c>
      <c r="K458" s="95"/>
      <c r="L458" s="99"/>
      <c r="M458" s="97"/>
      <c r="N458" s="98"/>
    </row>
    <row r="459" spans="1:14" x14ac:dyDescent="0.2">
      <c r="A459" s="89" t="str">
        <f t="shared" si="50"/>
        <v/>
      </c>
      <c r="B459" s="90" t="str">
        <f t="shared" si="51"/>
        <v/>
      </c>
      <c r="C459" s="112" t="str">
        <f t="shared" si="56"/>
        <v/>
      </c>
      <c r="D459" s="91" t="str">
        <f t="shared" si="55"/>
        <v/>
      </c>
      <c r="E459" s="92" t="str">
        <f t="shared" si="57"/>
        <v/>
      </c>
      <c r="F459" s="93" t="str">
        <f t="shared" si="52"/>
        <v/>
      </c>
      <c r="G459" s="93" t="str">
        <f t="shared" si="53"/>
        <v/>
      </c>
      <c r="H459" s="93" t="str">
        <f t="shared" si="54"/>
        <v/>
      </c>
      <c r="I459" s="94" t="str">
        <f>IF(A459="","",SUM(F$27:F459))</f>
        <v/>
      </c>
      <c r="J459" s="94" t="str">
        <f>IF(A459="","",SUM(G$27:G459))</f>
        <v/>
      </c>
      <c r="K459" s="95"/>
      <c r="L459" s="99"/>
      <c r="M459" s="97"/>
      <c r="N459" s="98"/>
    </row>
    <row r="460" spans="1:14" x14ac:dyDescent="0.2">
      <c r="A460" s="89" t="str">
        <f t="shared" si="50"/>
        <v/>
      </c>
      <c r="B460" s="90" t="str">
        <f t="shared" si="51"/>
        <v/>
      </c>
      <c r="C460" s="112" t="str">
        <f t="shared" si="56"/>
        <v/>
      </c>
      <c r="D460" s="91" t="str">
        <f t="shared" si="55"/>
        <v/>
      </c>
      <c r="E460" s="92" t="str">
        <f t="shared" si="57"/>
        <v/>
      </c>
      <c r="F460" s="93" t="str">
        <f t="shared" si="52"/>
        <v/>
      </c>
      <c r="G460" s="93" t="str">
        <f t="shared" si="53"/>
        <v/>
      </c>
      <c r="H460" s="93" t="str">
        <f t="shared" si="54"/>
        <v/>
      </c>
      <c r="I460" s="94" t="str">
        <f>IF(A460="","",SUM(F$27:F460))</f>
        <v/>
      </c>
      <c r="J460" s="94" t="str">
        <f>IF(A460="","",SUM(G$27:G460))</f>
        <v/>
      </c>
      <c r="K460" s="95"/>
      <c r="L460" s="99"/>
      <c r="M460" s="97"/>
      <c r="N460" s="98"/>
    </row>
    <row r="461" spans="1:14" x14ac:dyDescent="0.2">
      <c r="A461" s="89" t="str">
        <f t="shared" si="50"/>
        <v/>
      </c>
      <c r="B461" s="90" t="str">
        <f t="shared" si="51"/>
        <v/>
      </c>
      <c r="C461" s="112" t="str">
        <f t="shared" si="56"/>
        <v/>
      </c>
      <c r="D461" s="91" t="str">
        <f t="shared" si="55"/>
        <v/>
      </c>
      <c r="E461" s="92" t="str">
        <f t="shared" si="57"/>
        <v/>
      </c>
      <c r="F461" s="93" t="str">
        <f t="shared" si="52"/>
        <v/>
      </c>
      <c r="G461" s="93" t="str">
        <f t="shared" si="53"/>
        <v/>
      </c>
      <c r="H461" s="93" t="str">
        <f t="shared" si="54"/>
        <v/>
      </c>
      <c r="I461" s="94" t="str">
        <f>IF(A461="","",SUM(F$27:F461))</f>
        <v/>
      </c>
      <c r="J461" s="94" t="str">
        <f>IF(A461="","",SUM(G$27:G461))</f>
        <v/>
      </c>
      <c r="K461" s="95"/>
      <c r="L461" s="99"/>
      <c r="M461" s="97"/>
      <c r="N461" s="98"/>
    </row>
    <row r="462" spans="1:14" x14ac:dyDescent="0.2">
      <c r="A462" s="89" t="str">
        <f t="shared" ref="A462:A477" si="58">IF(A461&gt;=nper,"",A461+1)</f>
        <v/>
      </c>
      <c r="B462" s="90" t="str">
        <f t="shared" ref="B462:B506" si="59">IF(A462="","",DATE(YEAR(fpdate),MONTH(fpdate)+(A462-1),DAY(fpdate)))</f>
        <v/>
      </c>
      <c r="C462" s="112" t="str">
        <f t="shared" si="56"/>
        <v/>
      </c>
      <c r="D462" s="91" t="str">
        <f t="shared" si="55"/>
        <v/>
      </c>
      <c r="E462" s="92" t="str">
        <f t="shared" si="57"/>
        <v/>
      </c>
      <c r="F462" s="93" t="str">
        <f t="shared" ref="F462:F477" si="60">IF(A462="","",ROUND(C462/12*H461,2))</f>
        <v/>
      </c>
      <c r="G462" s="93" t="str">
        <f t="shared" ref="G462:G477" si="61">IF(A462="","",D462-F462+E462)</f>
        <v/>
      </c>
      <c r="H462" s="93" t="str">
        <f t="shared" ref="H462:H477" si="62">IF(A462="","",H461-G462)</f>
        <v/>
      </c>
      <c r="I462" s="94" t="str">
        <f>IF(A462="","",SUM(F$27:F462))</f>
        <v/>
      </c>
      <c r="J462" s="94" t="str">
        <f>IF(A462="","",SUM(G$27:G462))</f>
        <v/>
      </c>
      <c r="K462" s="95"/>
      <c r="L462" s="99"/>
      <c r="M462" s="97"/>
      <c r="N462" s="98"/>
    </row>
    <row r="463" spans="1:14" x14ac:dyDescent="0.2">
      <c r="A463" s="89" t="str">
        <f t="shared" si="58"/>
        <v/>
      </c>
      <c r="B463" s="90" t="str">
        <f t="shared" si="59"/>
        <v/>
      </c>
      <c r="C463" s="112" t="str">
        <f t="shared" si="56"/>
        <v/>
      </c>
      <c r="D463" s="91" t="str">
        <f t="shared" si="55"/>
        <v/>
      </c>
      <c r="E463" s="92" t="str">
        <f t="shared" si="57"/>
        <v/>
      </c>
      <c r="F463" s="93" t="str">
        <f t="shared" si="60"/>
        <v/>
      </c>
      <c r="G463" s="93" t="str">
        <f t="shared" si="61"/>
        <v/>
      </c>
      <c r="H463" s="93" t="str">
        <f t="shared" si="62"/>
        <v/>
      </c>
      <c r="I463" s="94" t="str">
        <f>IF(A463="","",SUM(F$27:F463))</f>
        <v/>
      </c>
      <c r="J463" s="94" t="str">
        <f>IF(A463="","",SUM(G$27:G463))</f>
        <v/>
      </c>
      <c r="K463" s="95"/>
      <c r="L463" s="99"/>
      <c r="M463" s="97"/>
      <c r="N463" s="98"/>
    </row>
    <row r="464" spans="1:14" x14ac:dyDescent="0.2">
      <c r="A464" s="89" t="str">
        <f t="shared" si="58"/>
        <v/>
      </c>
      <c r="B464" s="90" t="str">
        <f t="shared" si="59"/>
        <v/>
      </c>
      <c r="C464" s="112" t="str">
        <f t="shared" si="56"/>
        <v/>
      </c>
      <c r="D464" s="91" t="str">
        <f t="shared" si="55"/>
        <v/>
      </c>
      <c r="E464" s="92" t="str">
        <f t="shared" si="57"/>
        <v/>
      </c>
      <c r="F464" s="93" t="str">
        <f t="shared" si="60"/>
        <v/>
      </c>
      <c r="G464" s="93" t="str">
        <f t="shared" si="61"/>
        <v/>
      </c>
      <c r="H464" s="93" t="str">
        <f t="shared" si="62"/>
        <v/>
      </c>
      <c r="I464" s="94" t="str">
        <f>IF(A464="","",SUM(F$27:F464))</f>
        <v/>
      </c>
      <c r="J464" s="94" t="str">
        <f>IF(A464="","",SUM(G$27:G464))</f>
        <v/>
      </c>
      <c r="K464" s="95"/>
      <c r="L464" s="99"/>
      <c r="M464" s="97"/>
      <c r="N464" s="98"/>
    </row>
    <row r="465" spans="1:14" x14ac:dyDescent="0.2">
      <c r="A465" s="89" t="str">
        <f t="shared" si="58"/>
        <v/>
      </c>
      <c r="B465" s="90" t="str">
        <f t="shared" si="59"/>
        <v/>
      </c>
      <c r="C465" s="112" t="str">
        <f t="shared" si="56"/>
        <v/>
      </c>
      <c r="D465" s="91" t="str">
        <f t="shared" si="55"/>
        <v/>
      </c>
      <c r="E465" s="92" t="str">
        <f t="shared" si="57"/>
        <v/>
      </c>
      <c r="F465" s="93" t="str">
        <f t="shared" si="60"/>
        <v/>
      </c>
      <c r="G465" s="93" t="str">
        <f t="shared" si="61"/>
        <v/>
      </c>
      <c r="H465" s="93" t="str">
        <f t="shared" si="62"/>
        <v/>
      </c>
      <c r="I465" s="94" t="str">
        <f>IF(A465="","",SUM(F$27:F465))</f>
        <v/>
      </c>
      <c r="J465" s="94" t="str">
        <f>IF(A465="","",SUM(G$27:G465))</f>
        <v/>
      </c>
      <c r="K465" s="95"/>
      <c r="L465" s="99"/>
      <c r="M465" s="97"/>
      <c r="N465" s="98"/>
    </row>
    <row r="466" spans="1:14" x14ac:dyDescent="0.2">
      <c r="A466" s="89" t="str">
        <f t="shared" si="58"/>
        <v/>
      </c>
      <c r="B466" s="90" t="str">
        <f t="shared" si="59"/>
        <v/>
      </c>
      <c r="C466" s="112" t="str">
        <f t="shared" si="56"/>
        <v/>
      </c>
      <c r="D466" s="91" t="str">
        <f t="shared" si="55"/>
        <v/>
      </c>
      <c r="E466" s="92" t="str">
        <f t="shared" si="57"/>
        <v/>
      </c>
      <c r="F466" s="93" t="str">
        <f t="shared" si="60"/>
        <v/>
      </c>
      <c r="G466" s="93" t="str">
        <f t="shared" si="61"/>
        <v/>
      </c>
      <c r="H466" s="93" t="str">
        <f t="shared" si="62"/>
        <v/>
      </c>
      <c r="I466" s="94" t="str">
        <f>IF(A466="","",SUM(F$27:F466))</f>
        <v/>
      </c>
      <c r="J466" s="94" t="str">
        <f>IF(A466="","",SUM(G$27:G466))</f>
        <v/>
      </c>
      <c r="K466" s="95"/>
      <c r="L466" s="99"/>
      <c r="M466" s="97"/>
      <c r="N466" s="98"/>
    </row>
    <row r="467" spans="1:14" x14ac:dyDescent="0.2">
      <c r="A467" s="89" t="str">
        <f t="shared" si="58"/>
        <v/>
      </c>
      <c r="B467" s="90" t="str">
        <f t="shared" si="59"/>
        <v/>
      </c>
      <c r="C467" s="112" t="str">
        <f t="shared" si="56"/>
        <v/>
      </c>
      <c r="D467" s="91" t="str">
        <f t="shared" si="55"/>
        <v/>
      </c>
      <c r="E467" s="92" t="str">
        <f t="shared" si="57"/>
        <v/>
      </c>
      <c r="F467" s="93" t="str">
        <f t="shared" si="60"/>
        <v/>
      </c>
      <c r="G467" s="93" t="str">
        <f t="shared" si="61"/>
        <v/>
      </c>
      <c r="H467" s="93" t="str">
        <f t="shared" si="62"/>
        <v/>
      </c>
      <c r="I467" s="94" t="str">
        <f>IF(A467="","",SUM(F$27:F467))</f>
        <v/>
      </c>
      <c r="J467" s="94" t="str">
        <f>IF(A467="","",SUM(G$27:G467))</f>
        <v/>
      </c>
      <c r="K467" s="95"/>
      <c r="L467" s="99"/>
      <c r="M467" s="97"/>
      <c r="N467" s="98"/>
    </row>
    <row r="468" spans="1:14" x14ac:dyDescent="0.2">
      <c r="A468" s="89" t="str">
        <f t="shared" si="58"/>
        <v/>
      </c>
      <c r="B468" s="90" t="str">
        <f t="shared" si="59"/>
        <v/>
      </c>
      <c r="C468" s="112" t="str">
        <f t="shared" si="56"/>
        <v/>
      </c>
      <c r="D468" s="91" t="str">
        <f t="shared" si="55"/>
        <v/>
      </c>
      <c r="E468" s="92" t="str">
        <f t="shared" si="57"/>
        <v/>
      </c>
      <c r="F468" s="93" t="str">
        <f t="shared" si="60"/>
        <v/>
      </c>
      <c r="G468" s="93" t="str">
        <f t="shared" si="61"/>
        <v/>
      </c>
      <c r="H468" s="93" t="str">
        <f t="shared" si="62"/>
        <v/>
      </c>
      <c r="I468" s="94" t="str">
        <f>IF(A468="","",SUM(F$27:F468))</f>
        <v/>
      </c>
      <c r="J468" s="94" t="str">
        <f>IF(A468="","",SUM(G$27:G468))</f>
        <v/>
      </c>
      <c r="K468" s="95"/>
      <c r="L468" s="99"/>
      <c r="M468" s="97"/>
      <c r="N468" s="98"/>
    </row>
    <row r="469" spans="1:14" x14ac:dyDescent="0.2">
      <c r="A469" s="89" t="str">
        <f t="shared" si="58"/>
        <v/>
      </c>
      <c r="B469" s="90" t="str">
        <f t="shared" si="59"/>
        <v/>
      </c>
      <c r="C469" s="112" t="str">
        <f t="shared" si="56"/>
        <v/>
      </c>
      <c r="D469" s="91" t="str">
        <f t="shared" si="55"/>
        <v/>
      </c>
      <c r="E469" s="92" t="str">
        <f t="shared" si="57"/>
        <v/>
      </c>
      <c r="F469" s="93" t="str">
        <f t="shared" si="60"/>
        <v/>
      </c>
      <c r="G469" s="93" t="str">
        <f t="shared" si="61"/>
        <v/>
      </c>
      <c r="H469" s="93" t="str">
        <f t="shared" si="62"/>
        <v/>
      </c>
      <c r="I469" s="94" t="str">
        <f>IF(A469="","",SUM(F$27:F469))</f>
        <v/>
      </c>
      <c r="J469" s="94" t="str">
        <f>IF(A469="","",SUM(G$27:G469))</f>
        <v/>
      </c>
      <c r="K469" s="95"/>
      <c r="L469" s="99"/>
      <c r="M469" s="97"/>
      <c r="N469" s="98"/>
    </row>
    <row r="470" spans="1:14" x14ac:dyDescent="0.2">
      <c r="A470" s="89" t="str">
        <f t="shared" si="58"/>
        <v/>
      </c>
      <c r="B470" s="90" t="str">
        <f t="shared" si="59"/>
        <v/>
      </c>
      <c r="C470" s="112" t="str">
        <f t="shared" si="56"/>
        <v/>
      </c>
      <c r="D470" s="91" t="str">
        <f t="shared" si="55"/>
        <v/>
      </c>
      <c r="E470" s="92" t="str">
        <f t="shared" si="57"/>
        <v/>
      </c>
      <c r="F470" s="93" t="str">
        <f t="shared" si="60"/>
        <v/>
      </c>
      <c r="G470" s="93" t="str">
        <f t="shared" si="61"/>
        <v/>
      </c>
      <c r="H470" s="93" t="str">
        <f t="shared" si="62"/>
        <v/>
      </c>
      <c r="I470" s="94" t="str">
        <f>IF(A470="","",SUM(F$27:F470))</f>
        <v/>
      </c>
      <c r="J470" s="94" t="str">
        <f>IF(A470="","",SUM(G$27:G470))</f>
        <v/>
      </c>
      <c r="K470" s="95"/>
      <c r="L470" s="99"/>
      <c r="M470" s="97"/>
      <c r="N470" s="98"/>
    </row>
    <row r="471" spans="1:14" x14ac:dyDescent="0.2">
      <c r="A471" s="89" t="str">
        <f t="shared" si="58"/>
        <v/>
      </c>
      <c r="B471" s="90" t="str">
        <f t="shared" si="59"/>
        <v/>
      </c>
      <c r="C471" s="112" t="str">
        <f t="shared" si="56"/>
        <v/>
      </c>
      <c r="D471" s="91" t="str">
        <f t="shared" si="55"/>
        <v/>
      </c>
      <c r="E471" s="92" t="str">
        <f t="shared" si="57"/>
        <v/>
      </c>
      <c r="F471" s="93" t="str">
        <f t="shared" si="60"/>
        <v/>
      </c>
      <c r="G471" s="93" t="str">
        <f t="shared" si="61"/>
        <v/>
      </c>
      <c r="H471" s="93" t="str">
        <f t="shared" si="62"/>
        <v/>
      </c>
      <c r="I471" s="94" t="str">
        <f>IF(A471="","",SUM(F$27:F471))</f>
        <v/>
      </c>
      <c r="J471" s="94" t="str">
        <f>IF(A471="","",SUM(G$27:G471))</f>
        <v/>
      </c>
      <c r="K471" s="95"/>
      <c r="L471" s="99"/>
      <c r="M471" s="97"/>
      <c r="N471" s="98"/>
    </row>
    <row r="472" spans="1:14" x14ac:dyDescent="0.2">
      <c r="A472" s="89" t="str">
        <f t="shared" si="58"/>
        <v/>
      </c>
      <c r="B472" s="90" t="str">
        <f t="shared" si="59"/>
        <v/>
      </c>
      <c r="C472" s="112" t="str">
        <f t="shared" si="56"/>
        <v/>
      </c>
      <c r="D472" s="91" t="str">
        <f t="shared" si="55"/>
        <v/>
      </c>
      <c r="E472" s="92" t="str">
        <f t="shared" si="57"/>
        <v/>
      </c>
      <c r="F472" s="93" t="str">
        <f t="shared" si="60"/>
        <v/>
      </c>
      <c r="G472" s="93" t="str">
        <f t="shared" si="61"/>
        <v/>
      </c>
      <c r="H472" s="93" t="str">
        <f t="shared" si="62"/>
        <v/>
      </c>
      <c r="I472" s="94" t="str">
        <f>IF(A472="","",SUM(F$27:F472))</f>
        <v/>
      </c>
      <c r="J472" s="94" t="str">
        <f>IF(A472="","",SUM(G$27:G472))</f>
        <v/>
      </c>
      <c r="K472" s="95"/>
      <c r="L472" s="99"/>
      <c r="M472" s="97"/>
      <c r="N472" s="98"/>
    </row>
    <row r="473" spans="1:14" x14ac:dyDescent="0.2">
      <c r="A473" s="89" t="str">
        <f t="shared" si="58"/>
        <v/>
      </c>
      <c r="B473" s="90" t="str">
        <f t="shared" si="59"/>
        <v/>
      </c>
      <c r="C473" s="112" t="str">
        <f t="shared" si="56"/>
        <v/>
      </c>
      <c r="D473" s="91" t="str">
        <f t="shared" si="55"/>
        <v/>
      </c>
      <c r="E473" s="92" t="str">
        <f t="shared" si="57"/>
        <v/>
      </c>
      <c r="F473" s="93" t="str">
        <f t="shared" si="60"/>
        <v/>
      </c>
      <c r="G473" s="93" t="str">
        <f t="shared" si="61"/>
        <v/>
      </c>
      <c r="H473" s="93" t="str">
        <f t="shared" si="62"/>
        <v/>
      </c>
      <c r="I473" s="94" t="str">
        <f>IF(A473="","",SUM(F$27:F473))</f>
        <v/>
      </c>
      <c r="J473" s="94" t="str">
        <f>IF(A473="","",SUM(G$27:G473))</f>
        <v/>
      </c>
      <c r="K473" s="95"/>
      <c r="L473" s="99"/>
      <c r="M473" s="97"/>
      <c r="N473" s="98"/>
    </row>
    <row r="474" spans="1:14" x14ac:dyDescent="0.2">
      <c r="A474" s="89" t="str">
        <f t="shared" si="58"/>
        <v/>
      </c>
      <c r="B474" s="90" t="str">
        <f t="shared" si="59"/>
        <v/>
      </c>
      <c r="C474" s="112" t="str">
        <f t="shared" si="56"/>
        <v/>
      </c>
      <c r="D474" s="91" t="str">
        <f t="shared" si="55"/>
        <v/>
      </c>
      <c r="E474" s="92" t="str">
        <f t="shared" si="57"/>
        <v/>
      </c>
      <c r="F474" s="93" t="str">
        <f t="shared" si="60"/>
        <v/>
      </c>
      <c r="G474" s="93" t="str">
        <f t="shared" si="61"/>
        <v/>
      </c>
      <c r="H474" s="93" t="str">
        <f t="shared" si="62"/>
        <v/>
      </c>
      <c r="I474" s="94" t="str">
        <f>IF(A474="","",SUM(F$27:F474))</f>
        <v/>
      </c>
      <c r="J474" s="94" t="str">
        <f>IF(A474="","",SUM(G$27:G474))</f>
        <v/>
      </c>
      <c r="K474" s="95"/>
      <c r="L474" s="99"/>
      <c r="M474" s="97"/>
      <c r="N474" s="98"/>
    </row>
    <row r="475" spans="1:14" x14ac:dyDescent="0.2">
      <c r="A475" s="89" t="str">
        <f t="shared" si="58"/>
        <v/>
      </c>
      <c r="B475" s="90" t="str">
        <f t="shared" si="59"/>
        <v/>
      </c>
      <c r="C475" s="112" t="str">
        <f t="shared" si="56"/>
        <v/>
      </c>
      <c r="D475" s="91" t="str">
        <f t="shared" ref="D475:D506" si="63">IF(A475="","",MIN(ROUND(IF(C475=$D$8,$D$11,IF(C475=C474,D474,-PMT(C475/12,nper-A475+1,H474))),2),H474+ROUND(C475/12*H474,2)))</f>
        <v/>
      </c>
      <c r="E475" s="92" t="str">
        <f t="shared" si="57"/>
        <v/>
      </c>
      <c r="F475" s="93" t="str">
        <f t="shared" si="60"/>
        <v/>
      </c>
      <c r="G475" s="93" t="str">
        <f t="shared" si="61"/>
        <v/>
      </c>
      <c r="H475" s="93" t="str">
        <f t="shared" si="62"/>
        <v/>
      </c>
      <c r="I475" s="94" t="str">
        <f>IF(A475="","",SUM(F$27:F475))</f>
        <v/>
      </c>
      <c r="J475" s="94" t="str">
        <f>IF(A475="","",SUM(G$27:G475))</f>
        <v/>
      </c>
      <c r="K475" s="95"/>
      <c r="L475" s="99"/>
      <c r="M475" s="97"/>
      <c r="N475" s="98"/>
    </row>
    <row r="476" spans="1:14" x14ac:dyDescent="0.2">
      <c r="A476" s="89" t="str">
        <f t="shared" si="58"/>
        <v/>
      </c>
      <c r="B476" s="90" t="str">
        <f t="shared" si="59"/>
        <v/>
      </c>
      <c r="C476" s="112" t="str">
        <f t="shared" ref="C476:C506" si="64">IF(A476="","",IF(C475&lt;&gt;$D$8,C475,$D$8))</f>
        <v/>
      </c>
      <c r="D476" s="91" t="str">
        <f t="shared" si="63"/>
        <v/>
      </c>
      <c r="E476" s="92" t="str">
        <f t="shared" ref="E476:E506" si="65">IF(A476="","",IF(ISBLANK(M476),0,M476-D476))</f>
        <v/>
      </c>
      <c r="F476" s="93" t="str">
        <f t="shared" si="60"/>
        <v/>
      </c>
      <c r="G476" s="93" t="str">
        <f t="shared" si="61"/>
        <v/>
      </c>
      <c r="H476" s="93" t="str">
        <f t="shared" si="62"/>
        <v/>
      </c>
      <c r="I476" s="94" t="str">
        <f>IF(A476="","",SUM(F$27:F476))</f>
        <v/>
      </c>
      <c r="J476" s="94" t="str">
        <f>IF(A476="","",SUM(G$27:G476))</f>
        <v/>
      </c>
      <c r="K476" s="95"/>
      <c r="L476" s="99"/>
      <c r="M476" s="97"/>
      <c r="N476" s="98"/>
    </row>
    <row r="477" spans="1:14" x14ac:dyDescent="0.2">
      <c r="A477" s="89" t="str">
        <f t="shared" si="58"/>
        <v/>
      </c>
      <c r="B477" s="90" t="str">
        <f t="shared" si="59"/>
        <v/>
      </c>
      <c r="C477" s="112" t="str">
        <f t="shared" si="64"/>
        <v/>
      </c>
      <c r="D477" s="91" t="str">
        <f t="shared" si="63"/>
        <v/>
      </c>
      <c r="E477" s="92" t="str">
        <f t="shared" si="65"/>
        <v/>
      </c>
      <c r="F477" s="93" t="str">
        <f t="shared" si="60"/>
        <v/>
      </c>
      <c r="G477" s="93" t="str">
        <f t="shared" si="61"/>
        <v/>
      </c>
      <c r="H477" s="93" t="str">
        <f t="shared" si="62"/>
        <v/>
      </c>
      <c r="I477" s="94" t="str">
        <f>IF(A477="","",SUM(F$27:F477))</f>
        <v/>
      </c>
      <c r="J477" s="94" t="str">
        <f>IF(A477="","",SUM(G$27:G477))</f>
        <v/>
      </c>
      <c r="K477" s="95"/>
      <c r="L477" s="99"/>
      <c r="M477" s="97"/>
      <c r="N477" s="98"/>
    </row>
    <row r="478" spans="1:14" x14ac:dyDescent="0.2">
      <c r="A478" s="89" t="str">
        <f t="shared" ref="A478:A502" si="66">IF(A477&gt;=nper,"",A477+1)</f>
        <v/>
      </c>
      <c r="B478" s="90" t="str">
        <f t="shared" si="59"/>
        <v/>
      </c>
      <c r="C478" s="112" t="str">
        <f t="shared" si="64"/>
        <v/>
      </c>
      <c r="D478" s="91" t="str">
        <f t="shared" si="63"/>
        <v/>
      </c>
      <c r="E478" s="92" t="str">
        <f t="shared" si="65"/>
        <v/>
      </c>
      <c r="F478" s="93" t="str">
        <f t="shared" ref="F478:F502" si="67">IF(A478="","",ROUND(C478/12*H477,2))</f>
        <v/>
      </c>
      <c r="G478" s="93" t="str">
        <f t="shared" ref="G478:G502" si="68">IF(A478="","",D478-F478+E478)</f>
        <v/>
      </c>
      <c r="H478" s="93" t="str">
        <f t="shared" ref="H478:H502" si="69">IF(A478="","",H477-G478)</f>
        <v/>
      </c>
      <c r="I478" s="94" t="str">
        <f>IF(A478="","",SUM(F$27:F478))</f>
        <v/>
      </c>
      <c r="J478" s="94" t="str">
        <f>IF(A478="","",SUM(G$27:G478))</f>
        <v/>
      </c>
      <c r="K478" s="95"/>
      <c r="L478" s="99"/>
      <c r="M478" s="97"/>
      <c r="N478" s="98"/>
    </row>
    <row r="479" spans="1:14" x14ac:dyDescent="0.2">
      <c r="A479" s="89" t="str">
        <f t="shared" si="66"/>
        <v/>
      </c>
      <c r="B479" s="90" t="str">
        <f t="shared" si="59"/>
        <v/>
      </c>
      <c r="C479" s="112" t="str">
        <f t="shared" si="64"/>
        <v/>
      </c>
      <c r="D479" s="91" t="str">
        <f t="shared" si="63"/>
        <v/>
      </c>
      <c r="E479" s="92" t="str">
        <f t="shared" si="65"/>
        <v/>
      </c>
      <c r="F479" s="93" t="str">
        <f t="shared" si="67"/>
        <v/>
      </c>
      <c r="G479" s="93" t="str">
        <f t="shared" si="68"/>
        <v/>
      </c>
      <c r="H479" s="93" t="str">
        <f t="shared" si="69"/>
        <v/>
      </c>
      <c r="I479" s="94" t="str">
        <f>IF(A479="","",SUM(F$27:F479))</f>
        <v/>
      </c>
      <c r="J479" s="94" t="str">
        <f>IF(A479="","",SUM(G$27:G479))</f>
        <v/>
      </c>
      <c r="K479" s="95"/>
      <c r="L479" s="99"/>
      <c r="M479" s="97"/>
      <c r="N479" s="98"/>
    </row>
    <row r="480" spans="1:14" x14ac:dyDescent="0.2">
      <c r="A480" s="89" t="str">
        <f t="shared" si="66"/>
        <v/>
      </c>
      <c r="B480" s="90" t="str">
        <f t="shared" si="59"/>
        <v/>
      </c>
      <c r="C480" s="112" t="str">
        <f t="shared" si="64"/>
        <v/>
      </c>
      <c r="D480" s="91" t="str">
        <f t="shared" si="63"/>
        <v/>
      </c>
      <c r="E480" s="92" t="str">
        <f t="shared" si="65"/>
        <v/>
      </c>
      <c r="F480" s="93" t="str">
        <f t="shared" si="67"/>
        <v/>
      </c>
      <c r="G480" s="93" t="str">
        <f t="shared" si="68"/>
        <v/>
      </c>
      <c r="H480" s="93" t="str">
        <f t="shared" si="69"/>
        <v/>
      </c>
      <c r="I480" s="94" t="str">
        <f>IF(A480="","",SUM(F$27:F480))</f>
        <v/>
      </c>
      <c r="J480" s="94" t="str">
        <f>IF(A480="","",SUM(G$27:G480))</f>
        <v/>
      </c>
      <c r="K480" s="95"/>
      <c r="L480" s="99"/>
      <c r="M480" s="97"/>
      <c r="N480" s="98"/>
    </row>
    <row r="481" spans="1:14" x14ac:dyDescent="0.2">
      <c r="A481" s="89" t="str">
        <f t="shared" si="66"/>
        <v/>
      </c>
      <c r="B481" s="90" t="str">
        <f t="shared" si="59"/>
        <v/>
      </c>
      <c r="C481" s="112" t="str">
        <f t="shared" si="64"/>
        <v/>
      </c>
      <c r="D481" s="91" t="str">
        <f t="shared" si="63"/>
        <v/>
      </c>
      <c r="E481" s="92" t="str">
        <f t="shared" si="65"/>
        <v/>
      </c>
      <c r="F481" s="93" t="str">
        <f t="shared" si="67"/>
        <v/>
      </c>
      <c r="G481" s="93" t="str">
        <f t="shared" si="68"/>
        <v/>
      </c>
      <c r="H481" s="93" t="str">
        <f t="shared" si="69"/>
        <v/>
      </c>
      <c r="I481" s="94" t="str">
        <f>IF(A481="","",SUM(F$27:F481))</f>
        <v/>
      </c>
      <c r="J481" s="94" t="str">
        <f>IF(A481="","",SUM(G$27:G481))</f>
        <v/>
      </c>
      <c r="K481" s="95"/>
      <c r="L481" s="99"/>
      <c r="M481" s="97"/>
      <c r="N481" s="98"/>
    </row>
    <row r="482" spans="1:14" x14ac:dyDescent="0.2">
      <c r="A482" s="89" t="str">
        <f t="shared" si="66"/>
        <v/>
      </c>
      <c r="B482" s="90" t="str">
        <f t="shared" si="59"/>
        <v/>
      </c>
      <c r="C482" s="112" t="str">
        <f t="shared" si="64"/>
        <v/>
      </c>
      <c r="D482" s="91" t="str">
        <f t="shared" si="63"/>
        <v/>
      </c>
      <c r="E482" s="92" t="str">
        <f t="shared" si="65"/>
        <v/>
      </c>
      <c r="F482" s="93" t="str">
        <f t="shared" si="67"/>
        <v/>
      </c>
      <c r="G482" s="93" t="str">
        <f t="shared" si="68"/>
        <v/>
      </c>
      <c r="H482" s="93" t="str">
        <f t="shared" si="69"/>
        <v/>
      </c>
      <c r="I482" s="94" t="str">
        <f>IF(A482="","",SUM(F$27:F482))</f>
        <v/>
      </c>
      <c r="J482" s="94" t="str">
        <f>IF(A482="","",SUM(G$27:G482))</f>
        <v/>
      </c>
      <c r="K482" s="95"/>
      <c r="L482" s="99"/>
      <c r="M482" s="97"/>
      <c r="N482" s="98"/>
    </row>
    <row r="483" spans="1:14" x14ac:dyDescent="0.2">
      <c r="A483" s="89" t="str">
        <f t="shared" si="66"/>
        <v/>
      </c>
      <c r="B483" s="90" t="str">
        <f t="shared" si="59"/>
        <v/>
      </c>
      <c r="C483" s="112" t="str">
        <f t="shared" si="64"/>
        <v/>
      </c>
      <c r="D483" s="91" t="str">
        <f t="shared" si="63"/>
        <v/>
      </c>
      <c r="E483" s="92" t="str">
        <f t="shared" si="65"/>
        <v/>
      </c>
      <c r="F483" s="93" t="str">
        <f t="shared" si="67"/>
        <v/>
      </c>
      <c r="G483" s="93" t="str">
        <f t="shared" si="68"/>
        <v/>
      </c>
      <c r="H483" s="93" t="str">
        <f t="shared" si="69"/>
        <v/>
      </c>
      <c r="I483" s="94" t="str">
        <f>IF(A483="","",SUM(F$27:F483))</f>
        <v/>
      </c>
      <c r="J483" s="94" t="str">
        <f>IF(A483="","",SUM(G$27:G483))</f>
        <v/>
      </c>
      <c r="K483" s="95"/>
      <c r="L483" s="99"/>
      <c r="M483" s="97"/>
      <c r="N483" s="98"/>
    </row>
    <row r="484" spans="1:14" x14ac:dyDescent="0.2">
      <c r="A484" s="89" t="str">
        <f t="shared" si="66"/>
        <v/>
      </c>
      <c r="B484" s="90" t="str">
        <f t="shared" si="59"/>
        <v/>
      </c>
      <c r="C484" s="112" t="str">
        <f t="shared" si="64"/>
        <v/>
      </c>
      <c r="D484" s="91" t="str">
        <f t="shared" si="63"/>
        <v/>
      </c>
      <c r="E484" s="92" t="str">
        <f t="shared" si="65"/>
        <v/>
      </c>
      <c r="F484" s="93" t="str">
        <f t="shared" si="67"/>
        <v/>
      </c>
      <c r="G484" s="93" t="str">
        <f t="shared" si="68"/>
        <v/>
      </c>
      <c r="H484" s="93" t="str">
        <f t="shared" si="69"/>
        <v/>
      </c>
      <c r="I484" s="94" t="str">
        <f>IF(A484="","",SUM(F$27:F484))</f>
        <v/>
      </c>
      <c r="J484" s="94" t="str">
        <f>IF(A484="","",SUM(G$27:G484))</f>
        <v/>
      </c>
      <c r="K484" s="95"/>
      <c r="L484" s="99"/>
      <c r="M484" s="97"/>
      <c r="N484" s="98"/>
    </row>
    <row r="485" spans="1:14" x14ac:dyDescent="0.2">
      <c r="A485" s="89" t="str">
        <f t="shared" si="66"/>
        <v/>
      </c>
      <c r="B485" s="90" t="str">
        <f t="shared" si="59"/>
        <v/>
      </c>
      <c r="C485" s="112" t="str">
        <f t="shared" si="64"/>
        <v/>
      </c>
      <c r="D485" s="91" t="str">
        <f t="shared" si="63"/>
        <v/>
      </c>
      <c r="E485" s="92" t="str">
        <f t="shared" si="65"/>
        <v/>
      </c>
      <c r="F485" s="93" t="str">
        <f t="shared" si="67"/>
        <v/>
      </c>
      <c r="G485" s="93" t="str">
        <f t="shared" si="68"/>
        <v/>
      </c>
      <c r="H485" s="93" t="str">
        <f t="shared" si="69"/>
        <v/>
      </c>
      <c r="I485" s="94" t="str">
        <f>IF(A485="","",SUM(F$27:F485))</f>
        <v/>
      </c>
      <c r="J485" s="94" t="str">
        <f>IF(A485="","",SUM(G$27:G485))</f>
        <v/>
      </c>
      <c r="K485" s="95"/>
      <c r="L485" s="99"/>
      <c r="M485" s="97"/>
      <c r="N485" s="98"/>
    </row>
    <row r="486" spans="1:14" x14ac:dyDescent="0.2">
      <c r="A486" s="89" t="str">
        <f t="shared" si="66"/>
        <v/>
      </c>
      <c r="B486" s="90" t="str">
        <f t="shared" si="59"/>
        <v/>
      </c>
      <c r="C486" s="112" t="str">
        <f t="shared" si="64"/>
        <v/>
      </c>
      <c r="D486" s="91" t="str">
        <f t="shared" si="63"/>
        <v/>
      </c>
      <c r="E486" s="92" t="str">
        <f t="shared" si="65"/>
        <v/>
      </c>
      <c r="F486" s="93" t="str">
        <f t="shared" si="67"/>
        <v/>
      </c>
      <c r="G486" s="93" t="str">
        <f t="shared" si="68"/>
        <v/>
      </c>
      <c r="H486" s="93" t="str">
        <f t="shared" si="69"/>
        <v/>
      </c>
      <c r="I486" s="94" t="str">
        <f>IF(A486="","",SUM(F$27:F486))</f>
        <v/>
      </c>
      <c r="J486" s="94" t="str">
        <f>IF(A486="","",SUM(G$27:G486))</f>
        <v/>
      </c>
      <c r="K486" s="95"/>
      <c r="L486" s="99"/>
      <c r="M486" s="97"/>
      <c r="N486" s="98"/>
    </row>
    <row r="487" spans="1:14" x14ac:dyDescent="0.2">
      <c r="A487" s="89" t="str">
        <f t="shared" si="66"/>
        <v/>
      </c>
      <c r="B487" s="90" t="str">
        <f t="shared" si="59"/>
        <v/>
      </c>
      <c r="C487" s="112" t="str">
        <f t="shared" si="64"/>
        <v/>
      </c>
      <c r="D487" s="91" t="str">
        <f t="shared" si="63"/>
        <v/>
      </c>
      <c r="E487" s="92" t="str">
        <f t="shared" si="65"/>
        <v/>
      </c>
      <c r="F487" s="93" t="str">
        <f t="shared" si="67"/>
        <v/>
      </c>
      <c r="G487" s="93" t="str">
        <f t="shared" si="68"/>
        <v/>
      </c>
      <c r="H487" s="93" t="str">
        <f t="shared" si="69"/>
        <v/>
      </c>
      <c r="I487" s="94" t="str">
        <f>IF(A487="","",SUM(F$27:F487))</f>
        <v/>
      </c>
      <c r="J487" s="94" t="str">
        <f>IF(A487="","",SUM(G$27:G487))</f>
        <v/>
      </c>
      <c r="K487" s="95"/>
      <c r="L487" s="99"/>
      <c r="M487" s="97"/>
      <c r="N487" s="98"/>
    </row>
    <row r="488" spans="1:14" x14ac:dyDescent="0.2">
      <c r="A488" s="89" t="str">
        <f t="shared" si="66"/>
        <v/>
      </c>
      <c r="B488" s="90" t="str">
        <f t="shared" si="59"/>
        <v/>
      </c>
      <c r="C488" s="112" t="str">
        <f t="shared" si="64"/>
        <v/>
      </c>
      <c r="D488" s="91" t="str">
        <f t="shared" si="63"/>
        <v/>
      </c>
      <c r="E488" s="92" t="str">
        <f t="shared" si="65"/>
        <v/>
      </c>
      <c r="F488" s="93" t="str">
        <f t="shared" si="67"/>
        <v/>
      </c>
      <c r="G488" s="93" t="str">
        <f t="shared" si="68"/>
        <v/>
      </c>
      <c r="H488" s="93" t="str">
        <f t="shared" si="69"/>
        <v/>
      </c>
      <c r="I488" s="94" t="str">
        <f>IF(A488="","",SUM(F$27:F488))</f>
        <v/>
      </c>
      <c r="J488" s="94" t="str">
        <f>IF(A488="","",SUM(G$27:G488))</f>
        <v/>
      </c>
      <c r="K488" s="95"/>
      <c r="L488" s="99"/>
      <c r="M488" s="97"/>
      <c r="N488" s="98"/>
    </row>
    <row r="489" spans="1:14" x14ac:dyDescent="0.2">
      <c r="A489" s="89" t="str">
        <f t="shared" si="66"/>
        <v/>
      </c>
      <c r="B489" s="90" t="str">
        <f t="shared" si="59"/>
        <v/>
      </c>
      <c r="C489" s="112" t="str">
        <f t="shared" si="64"/>
        <v/>
      </c>
      <c r="D489" s="91" t="str">
        <f t="shared" si="63"/>
        <v/>
      </c>
      <c r="E489" s="92" t="str">
        <f t="shared" si="65"/>
        <v/>
      </c>
      <c r="F489" s="93" t="str">
        <f t="shared" si="67"/>
        <v/>
      </c>
      <c r="G489" s="93" t="str">
        <f t="shared" si="68"/>
        <v/>
      </c>
      <c r="H489" s="93" t="str">
        <f t="shared" si="69"/>
        <v/>
      </c>
      <c r="I489" s="94" t="str">
        <f>IF(A489="","",SUM(F$27:F489))</f>
        <v/>
      </c>
      <c r="J489" s="94" t="str">
        <f>IF(A489="","",SUM(G$27:G489))</f>
        <v/>
      </c>
      <c r="K489" s="95"/>
      <c r="L489" s="99"/>
      <c r="M489" s="97"/>
      <c r="N489" s="98"/>
    </row>
    <row r="490" spans="1:14" x14ac:dyDescent="0.2">
      <c r="A490" s="89" t="str">
        <f t="shared" si="66"/>
        <v/>
      </c>
      <c r="B490" s="90" t="str">
        <f t="shared" si="59"/>
        <v/>
      </c>
      <c r="C490" s="112" t="str">
        <f t="shared" si="64"/>
        <v/>
      </c>
      <c r="D490" s="91" t="str">
        <f t="shared" si="63"/>
        <v/>
      </c>
      <c r="E490" s="92" t="str">
        <f t="shared" si="65"/>
        <v/>
      </c>
      <c r="F490" s="93" t="str">
        <f t="shared" si="67"/>
        <v/>
      </c>
      <c r="G490" s="93" t="str">
        <f t="shared" si="68"/>
        <v/>
      </c>
      <c r="H490" s="93" t="str">
        <f t="shared" si="69"/>
        <v/>
      </c>
      <c r="I490" s="94" t="str">
        <f>IF(A490="","",SUM(F$27:F490))</f>
        <v/>
      </c>
      <c r="J490" s="94" t="str">
        <f>IF(A490="","",SUM(G$27:G490))</f>
        <v/>
      </c>
      <c r="K490" s="95"/>
      <c r="L490" s="99"/>
      <c r="M490" s="97"/>
      <c r="N490" s="98"/>
    </row>
    <row r="491" spans="1:14" x14ac:dyDescent="0.2">
      <c r="A491" s="89" t="str">
        <f t="shared" si="66"/>
        <v/>
      </c>
      <c r="B491" s="90" t="str">
        <f t="shared" si="59"/>
        <v/>
      </c>
      <c r="C491" s="112" t="str">
        <f t="shared" si="64"/>
        <v/>
      </c>
      <c r="D491" s="91" t="str">
        <f t="shared" si="63"/>
        <v/>
      </c>
      <c r="E491" s="92" t="str">
        <f t="shared" si="65"/>
        <v/>
      </c>
      <c r="F491" s="93" t="str">
        <f t="shared" si="67"/>
        <v/>
      </c>
      <c r="G491" s="93" t="str">
        <f t="shared" si="68"/>
        <v/>
      </c>
      <c r="H491" s="93" t="str">
        <f t="shared" si="69"/>
        <v/>
      </c>
      <c r="I491" s="94" t="str">
        <f>IF(A491="","",SUM(F$27:F491))</f>
        <v/>
      </c>
      <c r="J491" s="94" t="str">
        <f>IF(A491="","",SUM(G$27:G491))</f>
        <v/>
      </c>
      <c r="K491" s="95"/>
      <c r="L491" s="99"/>
      <c r="M491" s="97"/>
      <c r="N491" s="98"/>
    </row>
    <row r="492" spans="1:14" x14ac:dyDescent="0.2">
      <c r="A492" s="89" t="str">
        <f t="shared" si="66"/>
        <v/>
      </c>
      <c r="B492" s="90" t="str">
        <f t="shared" si="59"/>
        <v/>
      </c>
      <c r="C492" s="112" t="str">
        <f t="shared" si="64"/>
        <v/>
      </c>
      <c r="D492" s="91" t="str">
        <f t="shared" si="63"/>
        <v/>
      </c>
      <c r="E492" s="92" t="str">
        <f t="shared" si="65"/>
        <v/>
      </c>
      <c r="F492" s="93" t="str">
        <f t="shared" si="67"/>
        <v/>
      </c>
      <c r="G492" s="93" t="str">
        <f t="shared" si="68"/>
        <v/>
      </c>
      <c r="H492" s="93" t="str">
        <f t="shared" si="69"/>
        <v/>
      </c>
      <c r="I492" s="94" t="str">
        <f>IF(A492="","",SUM(F$27:F492))</f>
        <v/>
      </c>
      <c r="J492" s="94" t="str">
        <f>IF(A492="","",SUM(G$27:G492))</f>
        <v/>
      </c>
      <c r="K492" s="95"/>
      <c r="L492" s="99"/>
      <c r="M492" s="97"/>
      <c r="N492" s="98"/>
    </row>
    <row r="493" spans="1:14" x14ac:dyDescent="0.2">
      <c r="A493" s="89" t="str">
        <f t="shared" si="66"/>
        <v/>
      </c>
      <c r="B493" s="90" t="str">
        <f t="shared" si="59"/>
        <v/>
      </c>
      <c r="C493" s="112" t="str">
        <f t="shared" si="64"/>
        <v/>
      </c>
      <c r="D493" s="91" t="str">
        <f t="shared" si="63"/>
        <v/>
      </c>
      <c r="E493" s="92" t="str">
        <f t="shared" si="65"/>
        <v/>
      </c>
      <c r="F493" s="93" t="str">
        <f t="shared" si="67"/>
        <v/>
      </c>
      <c r="G493" s="93" t="str">
        <f t="shared" si="68"/>
        <v/>
      </c>
      <c r="H493" s="93" t="str">
        <f t="shared" si="69"/>
        <v/>
      </c>
      <c r="I493" s="94" t="str">
        <f>IF(A493="","",SUM(F$27:F493))</f>
        <v/>
      </c>
      <c r="J493" s="94" t="str">
        <f>IF(A493="","",SUM(G$27:G493))</f>
        <v/>
      </c>
      <c r="K493" s="95"/>
      <c r="L493" s="99"/>
      <c r="M493" s="97"/>
      <c r="N493" s="98"/>
    </row>
    <row r="494" spans="1:14" x14ac:dyDescent="0.2">
      <c r="A494" s="89" t="str">
        <f t="shared" si="66"/>
        <v/>
      </c>
      <c r="B494" s="90" t="str">
        <f t="shared" si="59"/>
        <v/>
      </c>
      <c r="C494" s="112" t="str">
        <f t="shared" si="64"/>
        <v/>
      </c>
      <c r="D494" s="91" t="str">
        <f t="shared" si="63"/>
        <v/>
      </c>
      <c r="E494" s="92" t="str">
        <f t="shared" si="65"/>
        <v/>
      </c>
      <c r="F494" s="93" t="str">
        <f t="shared" si="67"/>
        <v/>
      </c>
      <c r="G494" s="93" t="str">
        <f t="shared" si="68"/>
        <v/>
      </c>
      <c r="H494" s="93" t="str">
        <f t="shared" si="69"/>
        <v/>
      </c>
      <c r="I494" s="94" t="str">
        <f>IF(A494="","",SUM(F$27:F494))</f>
        <v/>
      </c>
      <c r="J494" s="94" t="str">
        <f>IF(A494="","",SUM(G$27:G494))</f>
        <v/>
      </c>
      <c r="K494" s="95"/>
      <c r="L494" s="99"/>
      <c r="M494" s="97"/>
      <c r="N494" s="98"/>
    </row>
    <row r="495" spans="1:14" x14ac:dyDescent="0.2">
      <c r="A495" s="89" t="str">
        <f t="shared" si="66"/>
        <v/>
      </c>
      <c r="B495" s="90" t="str">
        <f t="shared" si="59"/>
        <v/>
      </c>
      <c r="C495" s="112" t="str">
        <f t="shared" si="64"/>
        <v/>
      </c>
      <c r="D495" s="91" t="str">
        <f t="shared" si="63"/>
        <v/>
      </c>
      <c r="E495" s="92" t="str">
        <f t="shared" si="65"/>
        <v/>
      </c>
      <c r="F495" s="93" t="str">
        <f t="shared" si="67"/>
        <v/>
      </c>
      <c r="G495" s="93" t="str">
        <f t="shared" si="68"/>
        <v/>
      </c>
      <c r="H495" s="93" t="str">
        <f t="shared" si="69"/>
        <v/>
      </c>
      <c r="I495" s="94" t="str">
        <f>IF(A495="","",SUM(F$27:F495))</f>
        <v/>
      </c>
      <c r="J495" s="94" t="str">
        <f>IF(A495="","",SUM(G$27:G495))</f>
        <v/>
      </c>
      <c r="K495" s="95"/>
      <c r="L495" s="99"/>
      <c r="M495" s="97"/>
      <c r="N495" s="98"/>
    </row>
    <row r="496" spans="1:14" x14ac:dyDescent="0.2">
      <c r="A496" s="89" t="str">
        <f t="shared" si="66"/>
        <v/>
      </c>
      <c r="B496" s="90" t="str">
        <f t="shared" si="59"/>
        <v/>
      </c>
      <c r="C496" s="112" t="str">
        <f t="shared" si="64"/>
        <v/>
      </c>
      <c r="D496" s="91" t="str">
        <f t="shared" si="63"/>
        <v/>
      </c>
      <c r="E496" s="92" t="str">
        <f t="shared" si="65"/>
        <v/>
      </c>
      <c r="F496" s="93" t="str">
        <f t="shared" si="67"/>
        <v/>
      </c>
      <c r="G496" s="93" t="str">
        <f t="shared" si="68"/>
        <v/>
      </c>
      <c r="H496" s="93" t="str">
        <f t="shared" si="69"/>
        <v/>
      </c>
      <c r="I496" s="94" t="str">
        <f>IF(A496="","",SUM(F$27:F496))</f>
        <v/>
      </c>
      <c r="J496" s="94" t="str">
        <f>IF(A496="","",SUM(G$27:G496))</f>
        <v/>
      </c>
      <c r="K496" s="95"/>
      <c r="L496" s="99"/>
      <c r="M496" s="97"/>
      <c r="N496" s="98"/>
    </row>
    <row r="497" spans="1:14" x14ac:dyDescent="0.2">
      <c r="A497" s="89" t="str">
        <f t="shared" si="66"/>
        <v/>
      </c>
      <c r="B497" s="90" t="str">
        <f t="shared" si="59"/>
        <v/>
      </c>
      <c r="C497" s="112" t="str">
        <f t="shared" si="64"/>
        <v/>
      </c>
      <c r="D497" s="91" t="str">
        <f t="shared" si="63"/>
        <v/>
      </c>
      <c r="E497" s="92" t="str">
        <f t="shared" si="65"/>
        <v/>
      </c>
      <c r="F497" s="93" t="str">
        <f t="shared" si="67"/>
        <v/>
      </c>
      <c r="G497" s="93" t="str">
        <f t="shared" si="68"/>
        <v/>
      </c>
      <c r="H497" s="93" t="str">
        <f t="shared" si="69"/>
        <v/>
      </c>
      <c r="I497" s="94" t="str">
        <f>IF(A497="","",SUM(F$27:F497))</f>
        <v/>
      </c>
      <c r="J497" s="94" t="str">
        <f>IF(A497="","",SUM(G$27:G497))</f>
        <v/>
      </c>
      <c r="K497" s="95"/>
      <c r="L497" s="99"/>
      <c r="M497" s="97"/>
      <c r="N497" s="98"/>
    </row>
    <row r="498" spans="1:14" x14ac:dyDescent="0.2">
      <c r="A498" s="89" t="str">
        <f t="shared" si="66"/>
        <v/>
      </c>
      <c r="B498" s="90" t="str">
        <f t="shared" si="59"/>
        <v/>
      </c>
      <c r="C498" s="112" t="str">
        <f t="shared" si="64"/>
        <v/>
      </c>
      <c r="D498" s="91" t="str">
        <f t="shared" si="63"/>
        <v/>
      </c>
      <c r="E498" s="92" t="str">
        <f t="shared" si="65"/>
        <v/>
      </c>
      <c r="F498" s="93" t="str">
        <f t="shared" si="67"/>
        <v/>
      </c>
      <c r="G498" s="93" t="str">
        <f t="shared" si="68"/>
        <v/>
      </c>
      <c r="H498" s="93" t="str">
        <f t="shared" si="69"/>
        <v/>
      </c>
      <c r="I498" s="94" t="str">
        <f>IF(A498="","",SUM(F$27:F498))</f>
        <v/>
      </c>
      <c r="J498" s="94" t="str">
        <f>IF(A498="","",SUM(G$27:G498))</f>
        <v/>
      </c>
      <c r="K498" s="95"/>
      <c r="L498" s="99"/>
      <c r="M498" s="97"/>
      <c r="N498" s="98"/>
    </row>
    <row r="499" spans="1:14" x14ac:dyDescent="0.2">
      <c r="A499" s="89" t="str">
        <f t="shared" si="66"/>
        <v/>
      </c>
      <c r="B499" s="90" t="str">
        <f t="shared" si="59"/>
        <v/>
      </c>
      <c r="C499" s="112" t="str">
        <f t="shared" si="64"/>
        <v/>
      </c>
      <c r="D499" s="91" t="str">
        <f t="shared" si="63"/>
        <v/>
      </c>
      <c r="E499" s="92" t="str">
        <f t="shared" si="65"/>
        <v/>
      </c>
      <c r="F499" s="93" t="str">
        <f t="shared" si="67"/>
        <v/>
      </c>
      <c r="G499" s="93" t="str">
        <f t="shared" si="68"/>
        <v/>
      </c>
      <c r="H499" s="93" t="str">
        <f t="shared" si="69"/>
        <v/>
      </c>
      <c r="I499" s="94" t="str">
        <f>IF(A499="","",SUM(F$27:F499))</f>
        <v/>
      </c>
      <c r="J499" s="94" t="str">
        <f>IF(A499="","",SUM(G$27:G499))</f>
        <v/>
      </c>
      <c r="K499" s="95"/>
      <c r="L499" s="99"/>
      <c r="M499" s="97"/>
      <c r="N499" s="98"/>
    </row>
    <row r="500" spans="1:14" x14ac:dyDescent="0.2">
      <c r="A500" s="89" t="str">
        <f t="shared" si="66"/>
        <v/>
      </c>
      <c r="B500" s="90" t="str">
        <f t="shared" si="59"/>
        <v/>
      </c>
      <c r="C500" s="112" t="str">
        <f t="shared" si="64"/>
        <v/>
      </c>
      <c r="D500" s="91" t="str">
        <f t="shared" si="63"/>
        <v/>
      </c>
      <c r="E500" s="92" t="str">
        <f t="shared" si="65"/>
        <v/>
      </c>
      <c r="F500" s="93" t="str">
        <f t="shared" si="67"/>
        <v/>
      </c>
      <c r="G500" s="93" t="str">
        <f t="shared" si="68"/>
        <v/>
      </c>
      <c r="H500" s="93" t="str">
        <f t="shared" si="69"/>
        <v/>
      </c>
      <c r="I500" s="94" t="str">
        <f>IF(A500="","",SUM(F$27:F500))</f>
        <v/>
      </c>
      <c r="J500" s="94" t="str">
        <f>IF(A500="","",SUM(G$27:G500))</f>
        <v/>
      </c>
      <c r="K500" s="95"/>
      <c r="L500" s="99"/>
      <c r="M500" s="97"/>
      <c r="N500" s="98"/>
    </row>
    <row r="501" spans="1:14" x14ac:dyDescent="0.2">
      <c r="A501" s="89" t="str">
        <f t="shared" si="66"/>
        <v/>
      </c>
      <c r="B501" s="90" t="str">
        <f t="shared" si="59"/>
        <v/>
      </c>
      <c r="C501" s="112" t="str">
        <f t="shared" si="64"/>
        <v/>
      </c>
      <c r="D501" s="91" t="str">
        <f t="shared" si="63"/>
        <v/>
      </c>
      <c r="E501" s="92" t="str">
        <f t="shared" si="65"/>
        <v/>
      </c>
      <c r="F501" s="93" t="str">
        <f t="shared" si="67"/>
        <v/>
      </c>
      <c r="G501" s="93" t="str">
        <f t="shared" si="68"/>
        <v/>
      </c>
      <c r="H501" s="93" t="str">
        <f t="shared" si="69"/>
        <v/>
      </c>
      <c r="I501" s="94" t="str">
        <f>IF(A501="","",SUM(F$27:F501))</f>
        <v/>
      </c>
      <c r="J501" s="94" t="str">
        <f>IF(A501="","",SUM(G$27:G501))</f>
        <v/>
      </c>
      <c r="K501" s="95"/>
      <c r="L501" s="99"/>
      <c r="M501" s="97"/>
      <c r="N501" s="98"/>
    </row>
    <row r="502" spans="1:14" x14ac:dyDescent="0.2">
      <c r="A502" s="89" t="str">
        <f t="shared" si="66"/>
        <v/>
      </c>
      <c r="B502" s="90" t="str">
        <f t="shared" si="59"/>
        <v/>
      </c>
      <c r="C502" s="112" t="str">
        <f t="shared" si="64"/>
        <v/>
      </c>
      <c r="D502" s="91" t="str">
        <f t="shared" si="63"/>
        <v/>
      </c>
      <c r="E502" s="92" t="str">
        <f t="shared" si="65"/>
        <v/>
      </c>
      <c r="F502" s="93" t="str">
        <f t="shared" si="67"/>
        <v/>
      </c>
      <c r="G502" s="93" t="str">
        <f t="shared" si="68"/>
        <v/>
      </c>
      <c r="H502" s="93" t="str">
        <f t="shared" si="69"/>
        <v/>
      </c>
      <c r="I502" s="94" t="str">
        <f>IF(A502="","",SUM(F$27:F502))</f>
        <v/>
      </c>
      <c r="J502" s="94" t="str">
        <f>IF(A502="","",SUM(G$27:G502))</f>
        <v/>
      </c>
      <c r="K502" s="95"/>
      <c r="L502" s="99"/>
      <c r="M502" s="97"/>
      <c r="N502" s="98"/>
    </row>
    <row r="503" spans="1:14" x14ac:dyDescent="0.2">
      <c r="A503" s="89" t="str">
        <f>IF(A502&gt;=nper,"",A502+1)</f>
        <v/>
      </c>
      <c r="B503" s="90" t="str">
        <f t="shared" si="59"/>
        <v/>
      </c>
      <c r="C503" s="112" t="str">
        <f t="shared" si="64"/>
        <v/>
      </c>
      <c r="D503" s="91" t="str">
        <f t="shared" si="63"/>
        <v/>
      </c>
      <c r="E503" s="92" t="str">
        <f t="shared" si="65"/>
        <v/>
      </c>
      <c r="F503" s="93" t="str">
        <f>IF(A503="","",ROUND(C503/12*H502,2))</f>
        <v/>
      </c>
      <c r="G503" s="93" t="str">
        <f>IF(A503="","",D503-F503+E503)</f>
        <v/>
      </c>
      <c r="H503" s="93" t="str">
        <f>IF(A503="","",H502-G503)</f>
        <v/>
      </c>
      <c r="I503" s="94" t="str">
        <f>IF(A503="","",SUM(F$27:F503))</f>
        <v/>
      </c>
      <c r="J503" s="94" t="str">
        <f>IF(A503="","",SUM(G$27:G503))</f>
        <v/>
      </c>
      <c r="K503" s="95"/>
      <c r="L503" s="99"/>
      <c r="M503" s="97"/>
      <c r="N503" s="98"/>
    </row>
    <row r="504" spans="1:14" x14ac:dyDescent="0.2">
      <c r="A504" s="89" t="str">
        <f>IF(A503&gt;=nper,"",A503+1)</f>
        <v/>
      </c>
      <c r="B504" s="90" t="str">
        <f t="shared" si="59"/>
        <v/>
      </c>
      <c r="C504" s="112" t="str">
        <f t="shared" si="64"/>
        <v/>
      </c>
      <c r="D504" s="91" t="str">
        <f t="shared" si="63"/>
        <v/>
      </c>
      <c r="E504" s="92" t="str">
        <f t="shared" si="65"/>
        <v/>
      </c>
      <c r="F504" s="93" t="str">
        <f>IF(A504="","",ROUND(C504/12*H503,2))</f>
        <v/>
      </c>
      <c r="G504" s="93" t="str">
        <f>IF(A504="","",D504-F504+E504)</f>
        <v/>
      </c>
      <c r="H504" s="93" t="str">
        <f>IF(A504="","",H503-G504)</f>
        <v/>
      </c>
      <c r="I504" s="94" t="str">
        <f>IF(A504="","",SUM(F$27:F504))</f>
        <v/>
      </c>
      <c r="J504" s="94" t="str">
        <f>IF(A504="","",SUM(G$27:G504))</f>
        <v/>
      </c>
      <c r="K504" s="95"/>
      <c r="L504" s="99"/>
      <c r="M504" s="97"/>
      <c r="N504" s="98"/>
    </row>
    <row r="505" spans="1:14" x14ac:dyDescent="0.2">
      <c r="A505" s="89" t="str">
        <f>IF(A504&gt;=nper,"",A504+1)</f>
        <v/>
      </c>
      <c r="B505" s="90" t="str">
        <f t="shared" si="59"/>
        <v/>
      </c>
      <c r="C505" s="112" t="str">
        <f t="shared" si="64"/>
        <v/>
      </c>
      <c r="D505" s="91" t="str">
        <f t="shared" si="63"/>
        <v/>
      </c>
      <c r="E505" s="92" t="str">
        <f t="shared" si="65"/>
        <v/>
      </c>
      <c r="F505" s="93" t="str">
        <f>IF(A505="","",ROUND(C505/12*H504,2))</f>
        <v/>
      </c>
      <c r="G505" s="93" t="str">
        <f>IF(A505="","",D505-F505+E505)</f>
        <v/>
      </c>
      <c r="H505" s="93" t="str">
        <f>IF(A505="","",H504-G505)</f>
        <v/>
      </c>
      <c r="I505" s="94" t="str">
        <f>IF(A505="","",SUM(F$27:F505))</f>
        <v/>
      </c>
      <c r="J505" s="94" t="str">
        <f>IF(A505="","",SUM(G$27:G505))</f>
        <v/>
      </c>
      <c r="K505" s="95"/>
      <c r="L505" s="99"/>
      <c r="M505" s="97"/>
      <c r="N505" s="98"/>
    </row>
    <row r="506" spans="1:14" x14ac:dyDescent="0.2">
      <c r="A506" s="89" t="str">
        <f>IF(A505&gt;=nper,"",A505+1)</f>
        <v/>
      </c>
      <c r="B506" s="90" t="str">
        <f t="shared" si="59"/>
        <v/>
      </c>
      <c r="C506" s="112" t="str">
        <f t="shared" si="64"/>
        <v/>
      </c>
      <c r="D506" s="91" t="str">
        <f t="shared" si="63"/>
        <v/>
      </c>
      <c r="E506" s="92" t="str">
        <f t="shared" si="65"/>
        <v/>
      </c>
      <c r="F506" s="93" t="str">
        <f>IF(A506="","",ROUND(C506/12*H505,2))</f>
        <v/>
      </c>
      <c r="G506" s="93" t="str">
        <f>IF(A506="","",D506-F506+E506)</f>
        <v/>
      </c>
      <c r="H506" s="93" t="str">
        <f>IF(A506="","",H505-G506)</f>
        <v/>
      </c>
      <c r="I506" s="94" t="str">
        <f>IF(A506="","",SUM(F$27:F506))</f>
        <v/>
      </c>
      <c r="J506" s="94" t="str">
        <f>IF(A506="","",SUM(G$27:G506))</f>
        <v/>
      </c>
      <c r="K506" s="95"/>
      <c r="L506" s="99"/>
      <c r="M506" s="97"/>
      <c r="N506" s="98"/>
    </row>
    <row r="507" spans="1:14" x14ac:dyDescent="0.2">
      <c r="A507" s="104"/>
      <c r="B507" s="104"/>
      <c r="C507" s="104"/>
      <c r="D507" s="104"/>
      <c r="E507" s="104"/>
      <c r="F507" s="104"/>
      <c r="G507" s="104"/>
      <c r="H507" s="104"/>
      <c r="I507" s="104"/>
      <c r="J507" s="104"/>
      <c r="K507" s="95"/>
      <c r="L507" s="105" t="s">
        <v>32</v>
      </c>
      <c r="M507" s="104" t="s">
        <v>32</v>
      </c>
      <c r="N507" s="104" t="s">
        <v>32</v>
      </c>
    </row>
  </sheetData>
  <phoneticPr fontId="2" type="noConversion"/>
  <hyperlinks>
    <hyperlink ref="A2" r:id="rId1" tooltip="Visit Vertex42.com - The Excel Nexus"/>
  </hyperlinks>
  <printOptions horizontalCentered="1"/>
  <pageMargins left="0.5" right="0.5" top="0.4" bottom="0.4" header="0.5" footer="0.25"/>
  <pageSetup scale="86" fitToHeight="0" orientation="landscape" r:id="rId2"/>
  <headerFooter scaleWithDoc="0">
    <oddFooter>&amp;R&amp;"Arial,Regular"&amp;8Page &amp;P of &amp;N</oddFooter>
    <firstFooter>&amp;R&amp;"Arial,Regular"&amp;8&amp;P of &amp;N</first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ColWidth="9.140625" defaultRowHeight="12.75" x14ac:dyDescent="0.2"/>
  <cols>
    <col min="1" max="1" width="11.42578125" style="18" customWidth="1"/>
    <col min="2" max="2" width="78.5703125" style="18" customWidth="1"/>
    <col min="3" max="3" width="5.28515625" style="18" customWidth="1"/>
    <col min="4" max="4" width="10.28515625" style="18" customWidth="1"/>
    <col min="5" max="16384" width="9.140625" style="18"/>
  </cols>
  <sheetData>
    <row r="1" spans="1:4" ht="30" customHeight="1" x14ac:dyDescent="0.2">
      <c r="A1" s="37" t="s">
        <v>16</v>
      </c>
      <c r="B1" s="38"/>
      <c r="C1" s="39"/>
      <c r="D1" s="40"/>
    </row>
    <row r="2" spans="1:4" s="44" customFormat="1" ht="15" customHeight="1" x14ac:dyDescent="0.2">
      <c r="A2" s="41" t="s">
        <v>28</v>
      </c>
      <c r="B2" s="42"/>
      <c r="C2" s="43" t="s">
        <v>34</v>
      </c>
    </row>
    <row r="3" spans="1:4" x14ac:dyDescent="0.2">
      <c r="B3" s="45"/>
    </row>
    <row r="4" spans="1:4" ht="15" x14ac:dyDescent="0.25">
      <c r="A4" s="46" t="s">
        <v>17</v>
      </c>
      <c r="B4" s="47"/>
      <c r="C4" s="48"/>
    </row>
    <row r="5" spans="1:4" ht="42.75" x14ac:dyDescent="0.2">
      <c r="B5" s="67" t="s">
        <v>33</v>
      </c>
    </row>
    <row r="6" spans="1:4" ht="14.25" x14ac:dyDescent="0.2">
      <c r="B6" s="49"/>
    </row>
    <row r="7" spans="1:4" ht="15" x14ac:dyDescent="0.25">
      <c r="A7" s="46" t="s">
        <v>43</v>
      </c>
      <c r="B7" s="47"/>
      <c r="C7" s="48"/>
    </row>
    <row r="8" spans="1:4" ht="28.5" x14ac:dyDescent="0.2">
      <c r="B8" s="67" t="s">
        <v>59</v>
      </c>
    </row>
    <row r="9" spans="1:4" ht="14.25" x14ac:dyDescent="0.2">
      <c r="B9" s="67"/>
    </row>
    <row r="10" spans="1:4" ht="43.5" x14ac:dyDescent="0.2">
      <c r="B10" s="67" t="s">
        <v>63</v>
      </c>
    </row>
    <row r="11" spans="1:4" ht="14.25" x14ac:dyDescent="0.2">
      <c r="B11" s="67"/>
    </row>
    <row r="12" spans="1:4" ht="42.75" x14ac:dyDescent="0.2">
      <c r="B12" s="67" t="s">
        <v>64</v>
      </c>
    </row>
    <row r="13" spans="1:4" ht="14.25" x14ac:dyDescent="0.2">
      <c r="B13" s="67"/>
    </row>
    <row r="14" spans="1:4" ht="29.25" x14ac:dyDescent="0.2">
      <c r="B14" s="67" t="s">
        <v>61</v>
      </c>
    </row>
    <row r="15" spans="1:4" ht="14.25" x14ac:dyDescent="0.2">
      <c r="B15" s="49"/>
    </row>
    <row r="16" spans="1:4" ht="43.5" x14ac:dyDescent="0.2">
      <c r="B16" s="67" t="s">
        <v>62</v>
      </c>
    </row>
    <row r="17" spans="1:3" ht="14.25" x14ac:dyDescent="0.2">
      <c r="B17" s="49"/>
    </row>
    <row r="18" spans="1:3" ht="15" x14ac:dyDescent="0.25">
      <c r="A18" s="46" t="s">
        <v>41</v>
      </c>
      <c r="B18" s="47"/>
      <c r="C18" s="48"/>
    </row>
    <row r="19" spans="1:3" ht="14.25" x14ac:dyDescent="0.2">
      <c r="B19" s="50" t="s">
        <v>39</v>
      </c>
    </row>
    <row r="20" spans="1:3" ht="28.5" x14ac:dyDescent="0.2">
      <c r="B20" s="50" t="s">
        <v>35</v>
      </c>
    </row>
    <row r="21" spans="1:3" ht="28.5" x14ac:dyDescent="0.2">
      <c r="B21" s="50" t="s">
        <v>36</v>
      </c>
    </row>
    <row r="22" spans="1:3" ht="14.25" x14ac:dyDescent="0.2">
      <c r="B22" s="50" t="s">
        <v>38</v>
      </c>
    </row>
    <row r="23" spans="1:3" ht="14.25" x14ac:dyDescent="0.2">
      <c r="B23" s="50" t="s">
        <v>37</v>
      </c>
    </row>
    <row r="24" spans="1:3" ht="14.25" x14ac:dyDescent="0.2">
      <c r="B24" s="50"/>
    </row>
    <row r="25" spans="1:3" ht="15" x14ac:dyDescent="0.25">
      <c r="A25" s="46" t="s">
        <v>18</v>
      </c>
      <c r="B25" s="47"/>
      <c r="C25" s="48"/>
    </row>
    <row r="26" spans="1:3" ht="28.5" x14ac:dyDescent="0.2">
      <c r="A26" s="68"/>
      <c r="B26" s="50" t="s">
        <v>19</v>
      </c>
    </row>
    <row r="27" spans="1:3" ht="14.25" x14ac:dyDescent="0.2">
      <c r="A27" s="68"/>
      <c r="B27" s="50"/>
    </row>
    <row r="28" spans="1:3" ht="15.75" x14ac:dyDescent="0.25">
      <c r="A28" s="69"/>
      <c r="B28" s="70" t="s">
        <v>20</v>
      </c>
      <c r="C28" s="51"/>
    </row>
    <row r="29" spans="1:3" x14ac:dyDescent="0.2">
      <c r="A29" s="68"/>
      <c r="B29" s="68"/>
    </row>
    <row r="30" spans="1:3" ht="14.25" x14ac:dyDescent="0.2">
      <c r="A30" s="71" t="s">
        <v>21</v>
      </c>
      <c r="B30" s="52" t="s">
        <v>25</v>
      </c>
    </row>
    <row r="31" spans="1:3" x14ac:dyDescent="0.2">
      <c r="A31" s="68"/>
      <c r="B31" s="68"/>
    </row>
    <row r="32" spans="1:3" ht="14.25" x14ac:dyDescent="0.2">
      <c r="A32" s="71" t="s">
        <v>21</v>
      </c>
      <c r="B32" s="52" t="s">
        <v>22</v>
      </c>
    </row>
    <row r="33" spans="1:2" x14ac:dyDescent="0.2">
      <c r="A33" s="68"/>
      <c r="B33" s="68"/>
    </row>
    <row r="34" spans="1:2" ht="14.25" x14ac:dyDescent="0.2">
      <c r="A34" s="71" t="s">
        <v>23</v>
      </c>
      <c r="B34" s="53" t="s">
        <v>24</v>
      </c>
    </row>
    <row r="35" spans="1:2" ht="14.25" x14ac:dyDescent="0.2">
      <c r="B35" s="54"/>
    </row>
  </sheetData>
  <hyperlinks>
    <hyperlink ref="A2" r:id="rId1"/>
    <hyperlink ref="B34" r:id="rId2" display="Spreadsheet Tips Workbook"/>
    <hyperlink ref="B32" r:id="rId3" display="https://www.vertex42.com/Calculators/home-mortgage-calculator.html"/>
    <hyperlink ref="B30" r:id="rId4" display="https://www.vertex42.com/ExcelTemplates/money-management-template.html"/>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ColWidth="9.140625" defaultRowHeight="12.75" x14ac:dyDescent="0.2"/>
  <cols>
    <col min="1" max="1" width="5" customWidth="1"/>
    <col min="2" max="2" width="78.5703125" customWidth="1"/>
    <col min="3" max="3" width="5.28515625" customWidth="1"/>
    <col min="4" max="4" width="10.28515625" customWidth="1"/>
  </cols>
  <sheetData>
    <row r="1" spans="1:4" s="17" customFormat="1" ht="30" customHeight="1" x14ac:dyDescent="0.2">
      <c r="A1" s="15" t="s">
        <v>26</v>
      </c>
      <c r="B1" s="15"/>
      <c r="C1" s="15"/>
      <c r="D1" s="16"/>
    </row>
    <row r="2" spans="1:4" ht="16.5" x14ac:dyDescent="0.2">
      <c r="A2" s="18"/>
      <c r="B2" s="19"/>
      <c r="C2" s="18"/>
    </row>
    <row r="3" spans="1:4" s="21" customFormat="1" ht="14.25" x14ac:dyDescent="0.2">
      <c r="A3" s="20"/>
      <c r="B3" s="55" t="s">
        <v>13</v>
      </c>
      <c r="C3" s="20"/>
    </row>
    <row r="4" spans="1:4" s="21" customFormat="1" x14ac:dyDescent="0.2">
      <c r="A4" s="20"/>
      <c r="B4" s="56" t="s">
        <v>28</v>
      </c>
      <c r="C4" s="20"/>
    </row>
    <row r="5" spans="1:4" s="21" customFormat="1" ht="15" x14ac:dyDescent="0.2">
      <c r="A5" s="20"/>
      <c r="B5" s="24"/>
      <c r="C5" s="20"/>
    </row>
    <row r="6" spans="1:4" s="21" customFormat="1" ht="15.75" x14ac:dyDescent="0.25">
      <c r="A6" s="20"/>
      <c r="B6" s="22" t="s">
        <v>34</v>
      </c>
      <c r="C6" s="20"/>
    </row>
    <row r="7" spans="1:4" s="21" customFormat="1" ht="15.75" x14ac:dyDescent="0.25">
      <c r="A7" s="23"/>
      <c r="B7" s="24"/>
      <c r="C7" s="25"/>
    </row>
    <row r="8" spans="1:4" s="21" customFormat="1" ht="30" x14ac:dyDescent="0.2">
      <c r="A8" s="26"/>
      <c r="B8" s="24" t="s">
        <v>27</v>
      </c>
      <c r="C8" s="20"/>
    </row>
    <row r="9" spans="1:4" s="21" customFormat="1" ht="15" x14ac:dyDescent="0.2">
      <c r="A9" s="26"/>
      <c r="B9" s="24"/>
      <c r="C9" s="20"/>
    </row>
    <row r="10" spans="1:4" s="21" customFormat="1" ht="30" x14ac:dyDescent="0.2">
      <c r="A10" s="26"/>
      <c r="B10" s="24" t="s">
        <v>14</v>
      </c>
      <c r="C10" s="20"/>
    </row>
    <row r="11" spans="1:4" s="21" customFormat="1" ht="15" x14ac:dyDescent="0.2">
      <c r="A11" s="26"/>
      <c r="B11" s="24"/>
      <c r="C11" s="20"/>
    </row>
    <row r="12" spans="1:4" s="21" customFormat="1" ht="30" x14ac:dyDescent="0.2">
      <c r="A12" s="26"/>
      <c r="B12" s="24" t="s">
        <v>15</v>
      </c>
      <c r="C12" s="20"/>
    </row>
    <row r="13" spans="1:4" s="21" customFormat="1" ht="15" x14ac:dyDescent="0.2">
      <c r="A13" s="26"/>
      <c r="B13" s="24"/>
      <c r="C13" s="20"/>
    </row>
    <row r="14" spans="1:4" s="21" customFormat="1" ht="15" x14ac:dyDescent="0.2">
      <c r="A14" s="26"/>
      <c r="B14" s="72" t="s">
        <v>29</v>
      </c>
      <c r="C14" s="20"/>
    </row>
    <row r="15" spans="1:4" s="21" customFormat="1" ht="15" x14ac:dyDescent="0.2">
      <c r="A15" s="26"/>
      <c r="B15" s="27"/>
      <c r="C15" s="20"/>
    </row>
    <row r="16" spans="1:4" s="21" customFormat="1" ht="15.75" x14ac:dyDescent="0.25">
      <c r="A16" s="26"/>
      <c r="B16" s="73" t="s">
        <v>40</v>
      </c>
      <c r="C16" s="20"/>
    </row>
    <row r="17" spans="1:3" s="21" customFormat="1" ht="16.5" x14ac:dyDescent="0.2">
      <c r="A17" s="26"/>
      <c r="B17" s="28"/>
      <c r="C17" s="20"/>
    </row>
    <row r="18" spans="1:3" s="21" customFormat="1" ht="16.5" x14ac:dyDescent="0.2">
      <c r="A18" s="26"/>
      <c r="B18" s="28"/>
      <c r="C18" s="20"/>
    </row>
    <row r="19" spans="1:3" s="21" customFormat="1" ht="14.25" x14ac:dyDescent="0.2">
      <c r="A19" s="26"/>
      <c r="B19" s="29"/>
      <c r="C19" s="20"/>
    </row>
    <row r="20" spans="1:3" s="21" customFormat="1" ht="15" x14ac:dyDescent="0.25">
      <c r="A20" s="23"/>
      <c r="B20" s="29"/>
      <c r="C20" s="25"/>
    </row>
    <row r="21" spans="1:3" s="21" customFormat="1" ht="14.25" x14ac:dyDescent="0.2">
      <c r="A21" s="20"/>
      <c r="B21" s="30"/>
      <c r="C21" s="20"/>
    </row>
    <row r="22" spans="1:3" s="21" customFormat="1" ht="14.25" x14ac:dyDescent="0.2">
      <c r="A22" s="20"/>
      <c r="B22" s="30"/>
      <c r="C22" s="20"/>
    </row>
    <row r="23" spans="1:3" s="21" customFormat="1" ht="15.75" x14ac:dyDescent="0.25">
      <c r="A23" s="31"/>
      <c r="B23" s="32"/>
    </row>
    <row r="24" spans="1:3" s="21" customFormat="1" x14ac:dyDescent="0.2"/>
    <row r="25" spans="1:3" s="21" customFormat="1" ht="15" x14ac:dyDescent="0.25">
      <c r="A25" s="33"/>
      <c r="B25" s="34"/>
    </row>
    <row r="26" spans="1:3" s="21" customFormat="1" x14ac:dyDescent="0.2"/>
    <row r="27" spans="1:3" s="21" customFormat="1" ht="15" x14ac:dyDescent="0.25">
      <c r="A27" s="33"/>
      <c r="B27" s="34"/>
    </row>
    <row r="28" spans="1:3" s="21" customFormat="1" x14ac:dyDescent="0.2"/>
    <row r="29" spans="1:3" s="21" customFormat="1" ht="15" x14ac:dyDescent="0.25">
      <c r="A29" s="33"/>
      <c r="B29" s="35"/>
    </row>
    <row r="30" spans="1:3" s="21" customFormat="1" ht="14.25" x14ac:dyDescent="0.2">
      <c r="B30" s="36"/>
    </row>
    <row r="31" spans="1:3" s="21" customFormat="1" x14ac:dyDescent="0.2"/>
    <row r="32" spans="1:3" s="21" customFormat="1" x14ac:dyDescent="0.2"/>
  </sheetData>
  <hyperlinks>
    <hyperlink ref="B4" r:id="rId1"/>
    <hyperlink ref="B1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Tracking</vt:lpstr>
      <vt:lpstr>Help</vt:lpstr>
      <vt:lpstr>©</vt:lpstr>
      <vt:lpstr>Tracking!fpdate</vt:lpstr>
      <vt:lpstr>Tracking!Print_Titles</vt:lpstr>
      <vt:lpstr>Tracking!term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Adjustable Rate Mortgage Calculator - With Tracking</dc:title>
  <dc:creator>Vertex42.com</dc:creator>
  <dc:description>(c) 2005-2017 Vertex42 LLC. All Rights Reserved.</dc:description>
  <cp:lastModifiedBy>Vertex42.com Templates</cp:lastModifiedBy>
  <cp:lastPrinted>2017-05-25T19:23:40Z</cp:lastPrinted>
  <dcterms:created xsi:type="dcterms:W3CDTF">2005-04-07T23:28:21Z</dcterms:created>
  <dcterms:modified xsi:type="dcterms:W3CDTF">2017-05-25T20:08:59Z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2005-2017 Vertex42 LLC</vt:lpwstr>
  </property>
  <property fmtid="{D5CDD505-2E9C-101B-9397-08002B2CF9AE}" pid="3" name="Version">
    <vt:lpwstr>1.4.0</vt:lpwstr>
  </property>
  <property fmtid="{D5CDD505-2E9C-101B-9397-08002B2CF9AE}" pid="4" name="Source">
    <vt:lpwstr>https://www.vertex42.com/ExcelTemplates/arm-calculator.html</vt:lpwstr>
  </property>
</Properties>
</file>