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sumit bansal\Desktop\"/>
    </mc:Choice>
  </mc:AlternateContent>
  <bookViews>
    <workbookView xWindow="0" yWindow="0" windowWidth="7470" windowHeight="7005"/>
  </bookViews>
  <sheets>
    <sheet name="Expense Details" sheetId="5" r:id="rId1"/>
    <sheet name="Backend Calculation" sheetId="4" r:id="rId2"/>
  </sheets>
  <definedNames>
    <definedName name="Names" localSheetId="0">NameList[Names]</definedName>
    <definedName name="Names">'Backend Calculation'!$A$2:$A$11</definedName>
  </definedNames>
  <calcPr calcId="152511"/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4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M9" i="4" l="1"/>
  <c r="M13" i="4"/>
  <c r="M12" i="4"/>
  <c r="M11" i="4"/>
  <c r="M8" i="4"/>
  <c r="M10" i="4"/>
  <c r="M5" i="4"/>
  <c r="M7" i="4"/>
  <c r="M6" i="4"/>
  <c r="M4" i="4"/>
  <c r="K1" i="5"/>
  <c r="J1" i="5"/>
  <c r="N9" i="4" l="1"/>
  <c r="N8" i="4"/>
  <c r="N6" i="4"/>
  <c r="N12" i="4"/>
  <c r="N5" i="4"/>
  <c r="N11" i="4"/>
  <c r="N13" i="4"/>
  <c r="N4" i="4"/>
  <c r="N10" i="4"/>
  <c r="N7" i="4"/>
  <c r="K1" i="4"/>
  <c r="S1" i="4"/>
  <c r="R1" i="4"/>
  <c r="L1" i="4"/>
  <c r="O6" i="4" l="1"/>
  <c r="O12" i="4"/>
  <c r="O4" i="4"/>
  <c r="O5" i="4"/>
  <c r="O7" i="4"/>
  <c r="O13" i="4"/>
  <c r="O8" i="4"/>
  <c r="O10" i="4"/>
  <c r="O9" i="4"/>
  <c r="O11" i="4"/>
  <c r="P6" i="4" l="1"/>
  <c r="Q6" i="4" s="1"/>
  <c r="R6" i="4" s="1"/>
  <c r="T6" i="4" s="1"/>
  <c r="P4" i="4"/>
  <c r="Q4" i="4" s="1"/>
  <c r="R4" i="4" s="1"/>
  <c r="T4" i="4" s="1"/>
  <c r="P5" i="4"/>
  <c r="Q5" i="4" s="1"/>
  <c r="R5" i="4" s="1"/>
  <c r="P12" i="4"/>
  <c r="Q12" i="4" s="1"/>
  <c r="R12" i="4" s="1"/>
  <c r="P13" i="4"/>
  <c r="Q13" i="4" s="1"/>
  <c r="R13" i="4" s="1"/>
  <c r="P9" i="4"/>
  <c r="Q9" i="4" s="1"/>
  <c r="R9" i="4" s="1"/>
  <c r="P11" i="4"/>
  <c r="Q11" i="4" s="1"/>
  <c r="R11" i="4" s="1"/>
  <c r="P8" i="4"/>
  <c r="Q8" i="4" s="1"/>
  <c r="R8" i="4" s="1"/>
  <c r="P10" i="4"/>
  <c r="Q10" i="4" s="1"/>
  <c r="R10" i="4" s="1"/>
  <c r="P7" i="4"/>
  <c r="Q7" i="4" s="1"/>
  <c r="R7" i="4" s="1"/>
  <c r="U6" i="4" l="1"/>
  <c r="U11" i="4"/>
  <c r="T11" i="4"/>
  <c r="U7" i="4"/>
  <c r="T7" i="4"/>
  <c r="U10" i="4"/>
  <c r="T10" i="4"/>
  <c r="U13" i="4"/>
  <c r="T13" i="4"/>
  <c r="U5" i="4"/>
  <c r="T5" i="4"/>
  <c r="U9" i="4"/>
  <c r="T9" i="4"/>
  <c r="T8" i="4"/>
  <c r="U8" i="4"/>
  <c r="T12" i="4"/>
  <c r="U12" i="4"/>
  <c r="S6" i="4"/>
  <c r="S12" i="4"/>
  <c r="S9" i="4" l="1"/>
  <c r="S11" i="4"/>
  <c r="S13" i="4"/>
  <c r="S8" i="4"/>
  <c r="S7" i="4"/>
  <c r="S10" i="4"/>
  <c r="S5" i="4"/>
  <c r="L17" i="4"/>
  <c r="S4" i="4"/>
  <c r="U4" i="4"/>
  <c r="L18" i="4"/>
  <c r="L19" i="4"/>
  <c r="L27" i="4"/>
  <c r="P16" i="4" l="1"/>
  <c r="L23" i="4"/>
  <c r="L26" i="4"/>
  <c r="L21" i="4"/>
  <c r="L22" i="4"/>
  <c r="L25" i="4"/>
  <c r="U16" i="4"/>
  <c r="L24" i="4"/>
  <c r="L20" i="4"/>
  <c r="S16" i="4"/>
  <c r="N16" i="4"/>
  <c r="T16" i="4"/>
  <c r="V16" i="4"/>
  <c r="Q16" i="4"/>
  <c r="M16" i="4"/>
  <c r="R16" i="4"/>
  <c r="O16" i="4"/>
  <c r="L110" i="4" l="1"/>
  <c r="M110" i="4" s="1"/>
  <c r="L106" i="4"/>
  <c r="M106" i="4" s="1"/>
  <c r="L102" i="4"/>
  <c r="M102" i="4" s="1"/>
  <c r="L104" i="4"/>
  <c r="M104" i="4" s="1"/>
  <c r="L109" i="4"/>
  <c r="M109" i="4" s="1"/>
  <c r="L105" i="4"/>
  <c r="M105" i="4" s="1"/>
  <c r="L108" i="4"/>
  <c r="M108" i="4" s="1"/>
  <c r="L103" i="4"/>
  <c r="M103" i="4" s="1"/>
  <c r="L111" i="4"/>
  <c r="M111" i="4" s="1"/>
  <c r="L107" i="4"/>
  <c r="M107" i="4" s="1"/>
  <c r="L50" i="4"/>
  <c r="M50" i="4" s="1"/>
  <c r="L46" i="4"/>
  <c r="M46" i="4" s="1"/>
  <c r="L42" i="4"/>
  <c r="M42" i="4" s="1"/>
  <c r="L49" i="4"/>
  <c r="M49" i="4" s="1"/>
  <c r="L45" i="4"/>
  <c r="M45" i="4" s="1"/>
  <c r="L44" i="4"/>
  <c r="M44" i="4" s="1"/>
  <c r="L47" i="4"/>
  <c r="M47" i="4" s="1"/>
  <c r="L51" i="4"/>
  <c r="M51" i="4" s="1"/>
  <c r="L43" i="4"/>
  <c r="M43" i="4" s="1"/>
  <c r="L48" i="4"/>
  <c r="M48" i="4" s="1"/>
  <c r="L98" i="4"/>
  <c r="M98" i="4" s="1"/>
  <c r="L94" i="4"/>
  <c r="M94" i="4" s="1"/>
  <c r="L96" i="4"/>
  <c r="M96" i="4" s="1"/>
  <c r="L101" i="4"/>
  <c r="M101" i="4" s="1"/>
  <c r="L97" i="4"/>
  <c r="M97" i="4" s="1"/>
  <c r="L93" i="4"/>
  <c r="M93" i="4" s="1"/>
  <c r="L100" i="4"/>
  <c r="M100" i="4" s="1"/>
  <c r="L92" i="4"/>
  <c r="M92" i="4" s="1"/>
  <c r="L95" i="4"/>
  <c r="M95" i="4" s="1"/>
  <c r="L99" i="4"/>
  <c r="M99" i="4" s="1"/>
  <c r="L90" i="4"/>
  <c r="M90" i="4" s="1"/>
  <c r="L86" i="4"/>
  <c r="M86" i="4" s="1"/>
  <c r="L82" i="4"/>
  <c r="M82" i="4" s="1"/>
  <c r="L84" i="4"/>
  <c r="M84" i="4" s="1"/>
  <c r="L89" i="4"/>
  <c r="M89" i="4" s="1"/>
  <c r="L85" i="4"/>
  <c r="M85" i="4" s="1"/>
  <c r="L88" i="4"/>
  <c r="M88" i="4" s="1"/>
  <c r="L91" i="4"/>
  <c r="M91" i="4" s="1"/>
  <c r="L83" i="4"/>
  <c r="M83" i="4" s="1"/>
  <c r="L87" i="4"/>
  <c r="M87" i="4" s="1"/>
  <c r="M17" i="4"/>
  <c r="N17" i="4" s="1"/>
  <c r="L38" i="4"/>
  <c r="M38" i="4" s="1"/>
  <c r="L34" i="4"/>
  <c r="M34" i="4" s="1"/>
  <c r="L41" i="4"/>
  <c r="M41" i="4" s="1"/>
  <c r="L37" i="4"/>
  <c r="M37" i="4" s="1"/>
  <c r="L33" i="4"/>
  <c r="M33" i="4" s="1"/>
  <c r="L35" i="4"/>
  <c r="M35" i="4" s="1"/>
  <c r="L40" i="4"/>
  <c r="M40" i="4" s="1"/>
  <c r="L39" i="4"/>
  <c r="M39" i="4" s="1"/>
  <c r="L36" i="4"/>
  <c r="M36" i="4" s="1"/>
  <c r="L32" i="4"/>
  <c r="M32" i="4" s="1"/>
  <c r="L118" i="4"/>
  <c r="M118" i="4" s="1"/>
  <c r="L114" i="4"/>
  <c r="M114" i="4" s="1"/>
  <c r="L120" i="4"/>
  <c r="M120" i="4" s="1"/>
  <c r="L112" i="4"/>
  <c r="M112" i="4" s="1"/>
  <c r="L121" i="4"/>
  <c r="M121" i="4" s="1"/>
  <c r="L117" i="4"/>
  <c r="M117" i="4" s="1"/>
  <c r="L113" i="4"/>
  <c r="M113" i="4" s="1"/>
  <c r="L116" i="4"/>
  <c r="M116" i="4" s="1"/>
  <c r="L115" i="4"/>
  <c r="M115" i="4" s="1"/>
  <c r="L119" i="4"/>
  <c r="M119" i="4" s="1"/>
  <c r="L78" i="4"/>
  <c r="M78" i="4" s="1"/>
  <c r="L74" i="4"/>
  <c r="M74" i="4" s="1"/>
  <c r="L76" i="4"/>
  <c r="M76" i="4" s="1"/>
  <c r="L81" i="4"/>
  <c r="M81" i="4" s="1"/>
  <c r="L77" i="4"/>
  <c r="M77" i="4" s="1"/>
  <c r="L73" i="4"/>
  <c r="M73" i="4" s="1"/>
  <c r="L80" i="4"/>
  <c r="M80" i="4" s="1"/>
  <c r="L72" i="4"/>
  <c r="M72" i="4" s="1"/>
  <c r="L79" i="4"/>
  <c r="M79" i="4" s="1"/>
  <c r="L75" i="4"/>
  <c r="M75" i="4" s="1"/>
  <c r="L58" i="4"/>
  <c r="M58" i="4" s="1"/>
  <c r="L54" i="4"/>
  <c r="M54" i="4" s="1"/>
  <c r="L61" i="4"/>
  <c r="M61" i="4" s="1"/>
  <c r="L57" i="4"/>
  <c r="M57" i="4" s="1"/>
  <c r="L53" i="4"/>
  <c r="M53" i="4" s="1"/>
  <c r="L60" i="4"/>
  <c r="M60" i="4" s="1"/>
  <c r="L59" i="4"/>
  <c r="M59" i="4" s="1"/>
  <c r="L56" i="4"/>
  <c r="M56" i="4" s="1"/>
  <c r="L55" i="4"/>
  <c r="M55" i="4" s="1"/>
  <c r="L52" i="4"/>
  <c r="M52" i="4" s="1"/>
  <c r="L130" i="4"/>
  <c r="M130" i="4" s="1"/>
  <c r="L126" i="4"/>
  <c r="M126" i="4" s="1"/>
  <c r="L122" i="4"/>
  <c r="M122" i="4" s="1"/>
  <c r="L128" i="4"/>
  <c r="M128" i="4" s="1"/>
  <c r="L129" i="4"/>
  <c r="M129" i="4" s="1"/>
  <c r="L125" i="4"/>
  <c r="M125" i="4" s="1"/>
  <c r="L124" i="4"/>
  <c r="M124" i="4" s="1"/>
  <c r="L123" i="4"/>
  <c r="M123" i="4" s="1"/>
  <c r="L127" i="4"/>
  <c r="M127" i="4" s="1"/>
  <c r="L131" i="4"/>
  <c r="M131" i="4" s="1"/>
  <c r="L70" i="4"/>
  <c r="M70" i="4" s="1"/>
  <c r="L66" i="4"/>
  <c r="M66" i="4" s="1"/>
  <c r="L62" i="4"/>
  <c r="M62" i="4" s="1"/>
  <c r="L68" i="4"/>
  <c r="M68" i="4" s="1"/>
  <c r="L69" i="4"/>
  <c r="M69" i="4" s="1"/>
  <c r="L65" i="4"/>
  <c r="M65" i="4" s="1"/>
  <c r="L64" i="4"/>
  <c r="M64" i="4" s="1"/>
  <c r="L71" i="4"/>
  <c r="M71" i="4" s="1"/>
  <c r="L63" i="4"/>
  <c r="M63" i="4" s="1"/>
  <c r="L67" i="4"/>
  <c r="M67" i="4" s="1"/>
  <c r="O17" i="4" l="1"/>
  <c r="P17" i="4" s="1"/>
  <c r="M18" i="4"/>
  <c r="M19" i="4" s="1"/>
  <c r="M20" i="4" s="1"/>
  <c r="N32" i="4" l="1"/>
  <c r="O32" i="4" s="1"/>
  <c r="N35" i="4"/>
  <c r="O35" i="4" s="1"/>
  <c r="N18" i="4"/>
  <c r="N19" i="4" s="1"/>
  <c r="N20" i="4" s="1"/>
  <c r="Q17" i="4"/>
  <c r="R17" i="4" s="1"/>
  <c r="M21" i="4"/>
  <c r="M22" i="4" s="1"/>
  <c r="N34" i="4"/>
  <c r="O34" i="4" s="1"/>
  <c r="N33" i="4"/>
  <c r="O33" i="4" s="1"/>
  <c r="N38" i="4" l="1"/>
  <c r="O38" i="4" s="1"/>
  <c r="N37" i="4"/>
  <c r="O37" i="4" s="1"/>
  <c r="N36" i="4"/>
  <c r="O36" i="4" s="1"/>
  <c r="N40" i="4"/>
  <c r="O40" i="4" s="1"/>
  <c r="N39" i="4"/>
  <c r="O39" i="4" s="1"/>
  <c r="N41" i="4"/>
  <c r="O41" i="4" s="1"/>
  <c r="S17" i="4"/>
  <c r="T17" i="4" s="1"/>
  <c r="U17" i="4" s="1"/>
  <c r="V17" i="4" s="1"/>
  <c r="O18" i="4"/>
  <c r="O19" i="4" s="1"/>
  <c r="M23" i="4"/>
  <c r="M24" i="4" s="1"/>
  <c r="M25" i="4" s="1"/>
  <c r="N21" i="4"/>
  <c r="N49" i="4" s="1"/>
  <c r="O49" i="4" s="1"/>
  <c r="N48" i="4"/>
  <c r="O48" i="4" s="1"/>
  <c r="N43" i="4" l="1"/>
  <c r="O43" i="4" s="1"/>
  <c r="N51" i="4"/>
  <c r="O51" i="4" s="1"/>
  <c r="N44" i="4"/>
  <c r="O44" i="4" s="1"/>
  <c r="N42" i="4"/>
  <c r="O42" i="4" s="1"/>
  <c r="N46" i="4"/>
  <c r="O46" i="4" s="1"/>
  <c r="N47" i="4"/>
  <c r="O47" i="4" s="1"/>
  <c r="N50" i="4"/>
  <c r="O50" i="4" s="1"/>
  <c r="N45" i="4"/>
  <c r="O45" i="4" s="1"/>
  <c r="P18" i="4"/>
  <c r="Q18" i="4" s="1"/>
  <c r="R18" i="4" s="1"/>
  <c r="S18" i="4" s="1"/>
  <c r="N22" i="4"/>
  <c r="N23" i="4" s="1"/>
  <c r="N24" i="4" s="1"/>
  <c r="N25" i="4" s="1"/>
  <c r="M26" i="4"/>
  <c r="M27" i="4" s="1"/>
  <c r="O20" i="4"/>
  <c r="N53" i="4" s="1"/>
  <c r="O53" i="4" s="1"/>
  <c r="N54" i="4"/>
  <c r="O54" i="4" s="1"/>
  <c r="N52" i="4" l="1"/>
  <c r="O52" i="4" s="1"/>
  <c r="P19" i="4"/>
  <c r="Q19" i="4" s="1"/>
  <c r="R19" i="4" s="1"/>
  <c r="S19" i="4" s="1"/>
  <c r="O21" i="4"/>
  <c r="N61" i="4" s="1"/>
  <c r="O61" i="4" s="1"/>
  <c r="N56" i="4"/>
  <c r="O56" i="4" s="1"/>
  <c r="N55" i="4"/>
  <c r="O55" i="4" s="1"/>
  <c r="T18" i="4"/>
  <c r="U18" i="4" s="1"/>
  <c r="V18" i="4" s="1"/>
  <c r="N26" i="4"/>
  <c r="P20" i="4" l="1"/>
  <c r="Q20" i="4" s="1"/>
  <c r="N58" i="4"/>
  <c r="O58" i="4" s="1"/>
  <c r="N60" i="4"/>
  <c r="O60" i="4" s="1"/>
  <c r="N57" i="4"/>
  <c r="O57" i="4" s="1"/>
  <c r="N59" i="4"/>
  <c r="O59" i="4" s="1"/>
  <c r="O22" i="4"/>
  <c r="T19" i="4"/>
  <c r="U19" i="4" s="1"/>
  <c r="V19" i="4" s="1"/>
  <c r="N27" i="4"/>
  <c r="N69" i="4" l="1"/>
  <c r="O69" i="4" s="1"/>
  <c r="P21" i="4"/>
  <c r="P22" i="4" s="1"/>
  <c r="N62" i="4"/>
  <c r="O62" i="4" s="1"/>
  <c r="N63" i="4"/>
  <c r="O63" i="4" s="1"/>
  <c r="N64" i="4"/>
  <c r="O64" i="4" s="1"/>
  <c r="N65" i="4"/>
  <c r="O65" i="4" s="1"/>
  <c r="N66" i="4"/>
  <c r="O66" i="4" s="1"/>
  <c r="N71" i="4"/>
  <c r="O71" i="4" s="1"/>
  <c r="N68" i="4"/>
  <c r="O68" i="4" s="1"/>
  <c r="N70" i="4"/>
  <c r="O70" i="4" s="1"/>
  <c r="N67" i="4"/>
  <c r="O67" i="4" s="1"/>
  <c r="N74" i="4"/>
  <c r="O74" i="4" s="1"/>
  <c r="N80" i="4"/>
  <c r="O80" i="4" s="1"/>
  <c r="N79" i="4"/>
  <c r="O79" i="4" s="1"/>
  <c r="N72" i="4"/>
  <c r="O72" i="4" s="1"/>
  <c r="N82" i="4"/>
  <c r="O82" i="4" s="1"/>
  <c r="N77" i="4"/>
  <c r="O77" i="4" s="1"/>
  <c r="N92" i="4"/>
  <c r="O92" i="4" s="1"/>
  <c r="N76" i="4"/>
  <c r="O76" i="4" s="1"/>
  <c r="N75" i="4"/>
  <c r="O75" i="4" s="1"/>
  <c r="N78" i="4"/>
  <c r="O78" i="4" s="1"/>
  <c r="N81" i="4"/>
  <c r="O81" i="4" s="1"/>
  <c r="N83" i="4"/>
  <c r="O83" i="4" s="1"/>
  <c r="N84" i="4"/>
  <c r="O84" i="4" s="1"/>
  <c r="N94" i="4"/>
  <c r="O94" i="4" s="1"/>
  <c r="N73" i="4"/>
  <c r="O73" i="4" s="1"/>
  <c r="N93" i="4"/>
  <c r="O93" i="4" s="1"/>
  <c r="R20" i="4"/>
  <c r="S20" i="4" s="1"/>
  <c r="N95" i="4" s="1"/>
  <c r="O95" i="4" s="1"/>
  <c r="O23" i="4"/>
  <c r="O24" i="4" s="1"/>
  <c r="N96" i="4" l="1"/>
  <c r="O96" i="4" s="1"/>
  <c r="N90" i="4"/>
  <c r="O90" i="4" s="1"/>
  <c r="N99" i="4"/>
  <c r="O99" i="4" s="1"/>
  <c r="N100" i="4"/>
  <c r="O100" i="4" s="1"/>
  <c r="N101" i="4"/>
  <c r="O101" i="4" s="1"/>
  <c r="N98" i="4"/>
  <c r="O98" i="4" s="1"/>
  <c r="N89" i="4"/>
  <c r="O89" i="4" s="1"/>
  <c r="N87" i="4"/>
  <c r="O87" i="4" s="1"/>
  <c r="N97" i="4"/>
  <c r="O97" i="4" s="1"/>
  <c r="N91" i="4"/>
  <c r="O91" i="4" s="1"/>
  <c r="N85" i="4"/>
  <c r="O85" i="4" s="1"/>
  <c r="N88" i="4"/>
  <c r="O88" i="4" s="1"/>
  <c r="N86" i="4"/>
  <c r="O86" i="4" s="1"/>
  <c r="Q21" i="4"/>
  <c r="Q22" i="4" s="1"/>
  <c r="T20" i="4"/>
  <c r="O25" i="4"/>
  <c r="O26" i="4" s="1"/>
  <c r="O27" i="4" s="1"/>
  <c r="P23" i="4"/>
  <c r="P24" i="4" s="1"/>
  <c r="U20" i="4" l="1"/>
  <c r="V20" i="4" s="1"/>
  <c r="N108" i="4"/>
  <c r="O108" i="4" s="1"/>
  <c r="N118" i="4"/>
  <c r="O118" i="4" s="1"/>
  <c r="N119" i="4"/>
  <c r="O119" i="4" s="1"/>
  <c r="N112" i="4"/>
  <c r="O112" i="4" s="1"/>
  <c r="N106" i="4"/>
  <c r="O106" i="4" s="1"/>
  <c r="N127" i="4"/>
  <c r="O127" i="4" s="1"/>
  <c r="N121" i="4"/>
  <c r="O121" i="4" s="1"/>
  <c r="N125" i="4"/>
  <c r="O125" i="4" s="1"/>
  <c r="N105" i="4"/>
  <c r="O105" i="4" s="1"/>
  <c r="N116" i="4"/>
  <c r="O116" i="4" s="1"/>
  <c r="N107" i="4"/>
  <c r="O107" i="4" s="1"/>
  <c r="N131" i="4"/>
  <c r="O131" i="4" s="1"/>
  <c r="N123" i="4"/>
  <c r="O123" i="4" s="1"/>
  <c r="N120" i="4"/>
  <c r="O120" i="4" s="1"/>
  <c r="N124" i="4"/>
  <c r="O124" i="4" s="1"/>
  <c r="N117" i="4"/>
  <c r="O117" i="4" s="1"/>
  <c r="N130" i="4"/>
  <c r="O130" i="4" s="1"/>
  <c r="N114" i="4"/>
  <c r="O114" i="4" s="1"/>
  <c r="N102" i="4"/>
  <c r="O102" i="4" s="1"/>
  <c r="N115" i="4"/>
  <c r="O115" i="4" s="1"/>
  <c r="N111" i="4"/>
  <c r="O111" i="4" s="1"/>
  <c r="N113" i="4"/>
  <c r="O113" i="4" s="1"/>
  <c r="N109" i="4"/>
  <c r="O109" i="4" s="1"/>
  <c r="N122" i="4"/>
  <c r="O122" i="4" s="1"/>
  <c r="N104" i="4"/>
  <c r="O104" i="4" s="1"/>
  <c r="N128" i="4"/>
  <c r="O128" i="4" s="1"/>
  <c r="N110" i="4"/>
  <c r="O110" i="4" s="1"/>
  <c r="N126" i="4"/>
  <c r="O126" i="4" s="1"/>
  <c r="N129" i="4"/>
  <c r="O129" i="4" s="1"/>
  <c r="N103" i="4"/>
  <c r="O103" i="4" s="1"/>
  <c r="R21" i="4"/>
  <c r="S21" i="4" s="1"/>
  <c r="Q23" i="4"/>
  <c r="Q24" i="4" s="1"/>
  <c r="P25" i="4"/>
  <c r="P26" i="4" s="1"/>
  <c r="P79" i="4" l="1"/>
  <c r="Q79" i="4" s="1"/>
  <c r="P97" i="4"/>
  <c r="R97" i="4" s="1"/>
  <c r="P73" i="4"/>
  <c r="R73" i="4" s="1"/>
  <c r="P67" i="4"/>
  <c r="Q67" i="4" s="1"/>
  <c r="P84" i="4"/>
  <c r="R84" i="4" s="1"/>
  <c r="P35" i="4"/>
  <c r="P120" i="4"/>
  <c r="P53" i="4"/>
  <c r="Q53" i="4" s="1"/>
  <c r="P122" i="4"/>
  <c r="Q122" i="4" s="1"/>
  <c r="P76" i="4"/>
  <c r="Q76" i="4" s="1"/>
  <c r="P129" i="4"/>
  <c r="P115" i="4"/>
  <c r="P128" i="4"/>
  <c r="P92" i="4"/>
  <c r="P68" i="4"/>
  <c r="P93" i="4"/>
  <c r="P65" i="4"/>
  <c r="P126" i="4"/>
  <c r="P66" i="4"/>
  <c r="P113" i="4"/>
  <c r="P105" i="4"/>
  <c r="P61" i="4"/>
  <c r="P103" i="4"/>
  <c r="P114" i="4"/>
  <c r="P59" i="4"/>
  <c r="P74" i="4"/>
  <c r="P87" i="4"/>
  <c r="P100" i="4"/>
  <c r="P111" i="4"/>
  <c r="P112" i="4"/>
  <c r="P48" i="4"/>
  <c r="P41" i="4"/>
  <c r="P85" i="4"/>
  <c r="P34" i="4"/>
  <c r="P63" i="4"/>
  <c r="P46" i="4"/>
  <c r="P116" i="4"/>
  <c r="P72" i="4"/>
  <c r="P40" i="4"/>
  <c r="P62" i="4"/>
  <c r="P75" i="4"/>
  <c r="P51" i="4"/>
  <c r="P71" i="4"/>
  <c r="P91" i="4"/>
  <c r="P49" i="4"/>
  <c r="P70" i="4"/>
  <c r="P43" i="4"/>
  <c r="P130" i="4"/>
  <c r="P118" i="4"/>
  <c r="P94" i="4"/>
  <c r="P107" i="4"/>
  <c r="P69" i="4"/>
  <c r="P64" i="4"/>
  <c r="P58" i="4"/>
  <c r="P57" i="4"/>
  <c r="P60" i="4"/>
  <c r="P104" i="4"/>
  <c r="P110" i="4"/>
  <c r="P117" i="4"/>
  <c r="P52" i="4"/>
  <c r="P80" i="4"/>
  <c r="P42" i="4"/>
  <c r="P106" i="4"/>
  <c r="P77" i="4"/>
  <c r="P37" i="4"/>
  <c r="P83" i="4"/>
  <c r="P89" i="4"/>
  <c r="P109" i="4"/>
  <c r="P78" i="4"/>
  <c r="P44" i="4"/>
  <c r="P32" i="4"/>
  <c r="P88" i="4"/>
  <c r="P131" i="4"/>
  <c r="P127" i="4"/>
  <c r="P101" i="4"/>
  <c r="P96" i="4"/>
  <c r="P99" i="4"/>
  <c r="P38" i="4"/>
  <c r="P119" i="4"/>
  <c r="P121" i="4"/>
  <c r="P108" i="4"/>
  <c r="P50" i="4"/>
  <c r="P36" i="4"/>
  <c r="P47" i="4"/>
  <c r="P82" i="4"/>
  <c r="P54" i="4"/>
  <c r="P125" i="4"/>
  <c r="P86" i="4"/>
  <c r="P98" i="4"/>
  <c r="P95" i="4"/>
  <c r="P81" i="4"/>
  <c r="P56" i="4"/>
  <c r="P39" i="4"/>
  <c r="P33" i="4"/>
  <c r="P123" i="4"/>
  <c r="P124" i="4"/>
  <c r="P102" i="4"/>
  <c r="P55" i="4"/>
  <c r="P45" i="4"/>
  <c r="P90" i="4"/>
  <c r="R22" i="4"/>
  <c r="R23" i="4" s="1"/>
  <c r="R24" i="4" s="1"/>
  <c r="T21" i="4"/>
  <c r="U21" i="4" s="1"/>
  <c r="V21" i="4" s="1"/>
  <c r="P27" i="4"/>
  <c r="Q25" i="4"/>
  <c r="Q26" i="4" s="1"/>
  <c r="K24" i="5" l="1"/>
  <c r="K38" i="5"/>
  <c r="O44" i="5"/>
  <c r="K47" i="5"/>
  <c r="O68" i="5"/>
  <c r="K93" i="5"/>
  <c r="O55" i="5"/>
  <c r="K50" i="5"/>
  <c r="R67" i="4"/>
  <c r="Q84" i="4"/>
  <c r="R79" i="4"/>
  <c r="Q97" i="4"/>
  <c r="Q73" i="4"/>
  <c r="R76" i="4"/>
  <c r="R122" i="4"/>
  <c r="R53" i="4"/>
  <c r="R120" i="4"/>
  <c r="Q120" i="4"/>
  <c r="Q35" i="4"/>
  <c r="R35" i="4"/>
  <c r="R90" i="4"/>
  <c r="Q90" i="4"/>
  <c r="R124" i="4"/>
  <c r="Q124" i="4"/>
  <c r="Q86" i="4"/>
  <c r="R86" i="4"/>
  <c r="Q121" i="4"/>
  <c r="R121" i="4"/>
  <c r="R88" i="4"/>
  <c r="Q88" i="4"/>
  <c r="R77" i="4"/>
  <c r="Q77" i="4"/>
  <c r="R60" i="4"/>
  <c r="Q60" i="4"/>
  <c r="R130" i="4"/>
  <c r="Q130" i="4"/>
  <c r="R62" i="4"/>
  <c r="Q62" i="4"/>
  <c r="Q41" i="4"/>
  <c r="R41" i="4"/>
  <c r="R114" i="4"/>
  <c r="Q114" i="4"/>
  <c r="Q113" i="4"/>
  <c r="R113" i="4"/>
  <c r="Q93" i="4"/>
  <c r="R93" i="4"/>
  <c r="R45" i="4"/>
  <c r="Q45" i="4"/>
  <c r="Q81" i="4"/>
  <c r="R81" i="4"/>
  <c r="R36" i="4"/>
  <c r="Q36" i="4"/>
  <c r="Q101" i="4"/>
  <c r="R101" i="4"/>
  <c r="R89" i="4"/>
  <c r="Q89" i="4"/>
  <c r="Q117" i="4"/>
  <c r="R117" i="4"/>
  <c r="R107" i="4"/>
  <c r="Q107" i="4"/>
  <c r="R71" i="4"/>
  <c r="Q71" i="4"/>
  <c r="R63" i="4"/>
  <c r="Q63" i="4"/>
  <c r="Q87" i="4"/>
  <c r="R87" i="4"/>
  <c r="R103" i="4"/>
  <c r="Q103" i="4"/>
  <c r="R68" i="4"/>
  <c r="Q68" i="4"/>
  <c r="R129" i="4"/>
  <c r="Q129" i="4"/>
  <c r="Q55" i="4"/>
  <c r="R55" i="4"/>
  <c r="Q33" i="4"/>
  <c r="R33" i="4"/>
  <c r="Q95" i="4"/>
  <c r="R95" i="4"/>
  <c r="Q54" i="4"/>
  <c r="R54" i="4"/>
  <c r="Q50" i="4"/>
  <c r="R50" i="4"/>
  <c r="Q38" i="4"/>
  <c r="R38" i="4"/>
  <c r="R127" i="4"/>
  <c r="Q127" i="4"/>
  <c r="Q44" i="4"/>
  <c r="R44" i="4"/>
  <c r="R83" i="4"/>
  <c r="Q83" i="4"/>
  <c r="R42" i="4"/>
  <c r="Q42" i="4"/>
  <c r="R110" i="4"/>
  <c r="Q110" i="4"/>
  <c r="R58" i="4"/>
  <c r="Q58" i="4"/>
  <c r="Q94" i="4"/>
  <c r="R94" i="4"/>
  <c r="R70" i="4"/>
  <c r="Q70" i="4"/>
  <c r="R51" i="4"/>
  <c r="Q51" i="4"/>
  <c r="R72" i="4"/>
  <c r="Q72" i="4"/>
  <c r="R34" i="4"/>
  <c r="Q34" i="4"/>
  <c r="Q112" i="4"/>
  <c r="R112" i="4"/>
  <c r="R74" i="4"/>
  <c r="Q74" i="4"/>
  <c r="R61" i="4"/>
  <c r="Q61" i="4"/>
  <c r="Q126" i="4"/>
  <c r="R126" i="4"/>
  <c r="R92" i="4"/>
  <c r="Q92" i="4"/>
  <c r="R56" i="4"/>
  <c r="Q56" i="4"/>
  <c r="Q47" i="4"/>
  <c r="R47" i="4"/>
  <c r="R96" i="4"/>
  <c r="Q96" i="4"/>
  <c r="R109" i="4"/>
  <c r="Q109" i="4"/>
  <c r="R52" i="4"/>
  <c r="Q52" i="4"/>
  <c r="Q69" i="4"/>
  <c r="R69" i="4"/>
  <c r="Q91" i="4"/>
  <c r="R91" i="4"/>
  <c r="R46" i="4"/>
  <c r="Q46" i="4"/>
  <c r="R100" i="4"/>
  <c r="Q100" i="4"/>
  <c r="Q115" i="4"/>
  <c r="R115" i="4"/>
  <c r="Q123" i="4"/>
  <c r="R123" i="4"/>
  <c r="R125" i="4"/>
  <c r="Q125" i="4"/>
  <c r="Q119" i="4"/>
  <c r="R119" i="4"/>
  <c r="R32" i="4"/>
  <c r="Q32" i="4"/>
  <c r="R106" i="4"/>
  <c r="Q106" i="4"/>
  <c r="R57" i="4"/>
  <c r="Q57" i="4"/>
  <c r="Q43" i="4"/>
  <c r="R43" i="4"/>
  <c r="R40" i="4"/>
  <c r="Q40" i="4"/>
  <c r="R48" i="4"/>
  <c r="Q48" i="4"/>
  <c r="R66" i="4"/>
  <c r="Q66" i="4"/>
  <c r="R102" i="4"/>
  <c r="Q102" i="4"/>
  <c r="Q39" i="4"/>
  <c r="R39" i="4"/>
  <c r="R98" i="4"/>
  <c r="Q98" i="4"/>
  <c r="R82" i="4"/>
  <c r="Q82" i="4"/>
  <c r="Q108" i="4"/>
  <c r="R108" i="4"/>
  <c r="R99" i="4"/>
  <c r="Q99" i="4"/>
  <c r="R131" i="4"/>
  <c r="Q131" i="4"/>
  <c r="R78" i="4"/>
  <c r="Q78" i="4"/>
  <c r="Q37" i="4"/>
  <c r="R37" i="4"/>
  <c r="R80" i="4"/>
  <c r="Q80" i="4"/>
  <c r="R104" i="4"/>
  <c r="Q104" i="4"/>
  <c r="R64" i="4"/>
  <c r="Q64" i="4"/>
  <c r="Q118" i="4"/>
  <c r="R118" i="4"/>
  <c r="Q49" i="4"/>
  <c r="R49" i="4"/>
  <c r="Q75" i="4"/>
  <c r="R75" i="4"/>
  <c r="R116" i="4"/>
  <c r="Q116" i="4"/>
  <c r="Q85" i="4"/>
  <c r="R85" i="4"/>
  <c r="Q111" i="4"/>
  <c r="R111" i="4"/>
  <c r="R59" i="4"/>
  <c r="Q59" i="4"/>
  <c r="R105" i="4"/>
  <c r="Q105" i="4"/>
  <c r="Q65" i="4"/>
  <c r="R65" i="4"/>
  <c r="Q128" i="4"/>
  <c r="R128" i="4"/>
  <c r="S22" i="4"/>
  <c r="S23" i="4" s="1"/>
  <c r="S24" i="4" s="1"/>
  <c r="Q27" i="4"/>
  <c r="R25" i="4"/>
  <c r="R26" i="4" s="1"/>
  <c r="O82" i="5" l="1"/>
  <c r="K35" i="5"/>
  <c r="K70" i="5"/>
  <c r="K37" i="5"/>
  <c r="K3" i="5"/>
  <c r="O40" i="5"/>
  <c r="K63" i="5"/>
  <c r="O83" i="5"/>
  <c r="K13" i="5"/>
  <c r="O25" i="5"/>
  <c r="K74" i="5"/>
  <c r="K60" i="5"/>
  <c r="O84" i="5"/>
  <c r="K101" i="5"/>
  <c r="K95" i="5"/>
  <c r="O6" i="5"/>
  <c r="K68" i="5"/>
  <c r="M68" i="5" s="1"/>
  <c r="K99" i="5"/>
  <c r="O76" i="5"/>
  <c r="K82" i="5"/>
  <c r="O87" i="5"/>
  <c r="K20" i="5"/>
  <c r="O35" i="5"/>
  <c r="M35" i="5" s="1"/>
  <c r="O51" i="5"/>
  <c r="O49" i="5"/>
  <c r="O70" i="5"/>
  <c r="O53" i="5"/>
  <c r="K10" i="5"/>
  <c r="O37" i="5"/>
  <c r="O11" i="5"/>
  <c r="O28" i="5"/>
  <c r="O3" i="5"/>
  <c r="O96" i="5"/>
  <c r="K86" i="5"/>
  <c r="O17" i="5"/>
  <c r="K40" i="5"/>
  <c r="O80" i="5"/>
  <c r="K18" i="5"/>
  <c r="O63" i="5"/>
  <c r="M63" i="5" s="1"/>
  <c r="O32" i="5"/>
  <c r="K83" i="5"/>
  <c r="O43" i="5"/>
  <c r="O41" i="5"/>
  <c r="O29" i="5"/>
  <c r="O13" i="5"/>
  <c r="M13" i="5" s="1"/>
  <c r="K15" i="5"/>
  <c r="K9" i="5"/>
  <c r="K25" i="5"/>
  <c r="K4" i="5"/>
  <c r="O100" i="5"/>
  <c r="O74" i="5"/>
  <c r="M74" i="5" s="1"/>
  <c r="O34" i="5"/>
  <c r="O78" i="5"/>
  <c r="O60" i="5"/>
  <c r="O7" i="5"/>
  <c r="O16" i="5"/>
  <c r="K84" i="5"/>
  <c r="K12" i="5"/>
  <c r="O101" i="5"/>
  <c r="M101" i="5" s="1"/>
  <c r="O48" i="5"/>
  <c r="K92" i="5"/>
  <c r="O95" i="5"/>
  <c r="K6" i="5"/>
  <c r="O93" i="5"/>
  <c r="M93" i="5" s="1"/>
  <c r="O50" i="5"/>
  <c r="M50" i="5" s="1"/>
  <c r="K76" i="5"/>
  <c r="O20" i="5"/>
  <c r="M20" i="5" s="1"/>
  <c r="K49" i="5"/>
  <c r="O10" i="5"/>
  <c r="K28" i="5"/>
  <c r="O86" i="5"/>
  <c r="M86" i="5" s="1"/>
  <c r="K80" i="5"/>
  <c r="K32" i="5"/>
  <c r="K41" i="5"/>
  <c r="O15" i="5"/>
  <c r="M15" i="5" s="1"/>
  <c r="O4" i="5"/>
  <c r="K34" i="5"/>
  <c r="K7" i="5"/>
  <c r="O12" i="5"/>
  <c r="M12" i="5" s="1"/>
  <c r="O92" i="5"/>
  <c r="O24" i="5"/>
  <c r="M24" i="5" s="1"/>
  <c r="O36" i="5"/>
  <c r="O56" i="5"/>
  <c r="O46" i="5"/>
  <c r="O89" i="5"/>
  <c r="K75" i="5"/>
  <c r="O8" i="5"/>
  <c r="K102" i="5"/>
  <c r="O79" i="5"/>
  <c r="K69" i="5"/>
  <c r="K73" i="5"/>
  <c r="K19" i="5"/>
  <c r="O14" i="5"/>
  <c r="K77" i="5"/>
  <c r="O90" i="5"/>
  <c r="O94" i="5"/>
  <c r="K71" i="5"/>
  <c r="O62" i="5"/>
  <c r="K23" i="5"/>
  <c r="K67" i="5"/>
  <c r="K27" i="5"/>
  <c r="O97" i="5"/>
  <c r="K45" i="5"/>
  <c r="K5" i="5"/>
  <c r="K22" i="5"/>
  <c r="O65" i="5"/>
  <c r="K81" i="5"/>
  <c r="K54" i="5"/>
  <c r="K98" i="5"/>
  <c r="O21" i="5"/>
  <c r="O66" i="5"/>
  <c r="O26" i="5"/>
  <c r="K39" i="5"/>
  <c r="O58" i="5"/>
  <c r="K42" i="5"/>
  <c r="O88" i="5"/>
  <c r="O72" i="5"/>
  <c r="O52" i="5"/>
  <c r="O64" i="5"/>
  <c r="K85" i="5"/>
  <c r="K33" i="5"/>
  <c r="K31" i="5"/>
  <c r="K59" i="5"/>
  <c r="O57" i="5"/>
  <c r="K61" i="5"/>
  <c r="K91" i="5"/>
  <c r="O47" i="5"/>
  <c r="M47" i="5" s="1"/>
  <c r="K55" i="5"/>
  <c r="M55" i="5" s="1"/>
  <c r="O99" i="5"/>
  <c r="M99" i="5" s="1"/>
  <c r="K87" i="5"/>
  <c r="K51" i="5"/>
  <c r="K53" i="5"/>
  <c r="K11" i="5"/>
  <c r="K96" i="5"/>
  <c r="K17" i="5"/>
  <c r="O18" i="5"/>
  <c r="M18" i="5" s="1"/>
  <c r="K43" i="5"/>
  <c r="K29" i="5"/>
  <c r="O9" i="5"/>
  <c r="M9" i="5" s="1"/>
  <c r="K100" i="5"/>
  <c r="K78" i="5"/>
  <c r="K16" i="5"/>
  <c r="K48" i="5"/>
  <c r="K30" i="5"/>
  <c r="K36" i="5"/>
  <c r="O30" i="5"/>
  <c r="K56" i="5"/>
  <c r="K46" i="5"/>
  <c r="K89" i="5"/>
  <c r="O75" i="5"/>
  <c r="M75" i="5" s="1"/>
  <c r="K8" i="5"/>
  <c r="O102" i="5"/>
  <c r="M102" i="5" s="1"/>
  <c r="K79" i="5"/>
  <c r="O69" i="5"/>
  <c r="M69" i="5" s="1"/>
  <c r="O73" i="5"/>
  <c r="M73" i="5" s="1"/>
  <c r="O19" i="5"/>
  <c r="M19" i="5" s="1"/>
  <c r="K14" i="5"/>
  <c r="O77" i="5"/>
  <c r="M77" i="5" s="1"/>
  <c r="K90" i="5"/>
  <c r="K94" i="5"/>
  <c r="O71" i="5"/>
  <c r="M71" i="5" s="1"/>
  <c r="K62" i="5"/>
  <c r="O23" i="5"/>
  <c r="M23" i="5" s="1"/>
  <c r="O67" i="5"/>
  <c r="M67" i="5" s="1"/>
  <c r="O27" i="5"/>
  <c r="M27" i="5" s="1"/>
  <c r="K97" i="5"/>
  <c r="O45" i="5"/>
  <c r="M45" i="5" s="1"/>
  <c r="O5" i="5"/>
  <c r="M5" i="5" s="1"/>
  <c r="O22" i="5"/>
  <c r="M22" i="5" s="1"/>
  <c r="K65" i="5"/>
  <c r="O81" i="5"/>
  <c r="M81" i="5" s="1"/>
  <c r="O54" i="5"/>
  <c r="M54" i="5" s="1"/>
  <c r="O98" i="5"/>
  <c r="M98" i="5" s="1"/>
  <c r="K21" i="5"/>
  <c r="K66" i="5"/>
  <c r="K26" i="5"/>
  <c r="O39" i="5"/>
  <c r="M39" i="5" s="1"/>
  <c r="K58" i="5"/>
  <c r="O42" i="5"/>
  <c r="M42" i="5" s="1"/>
  <c r="K88" i="5"/>
  <c r="K72" i="5"/>
  <c r="K52" i="5"/>
  <c r="K64" i="5"/>
  <c r="O85" i="5"/>
  <c r="M85" i="5" s="1"/>
  <c r="O33" i="5"/>
  <c r="M33" i="5" s="1"/>
  <c r="O31" i="5"/>
  <c r="M31" i="5" s="1"/>
  <c r="O59" i="5"/>
  <c r="M59" i="5" s="1"/>
  <c r="K57" i="5"/>
  <c r="O61" i="5"/>
  <c r="M61" i="5" s="1"/>
  <c r="O91" i="5"/>
  <c r="M91" i="5" s="1"/>
  <c r="K44" i="5"/>
  <c r="M44" i="5" s="1"/>
  <c r="O38" i="5"/>
  <c r="M38" i="5" s="1"/>
  <c r="T22" i="4"/>
  <c r="U22" i="4" s="1"/>
  <c r="V22" i="4" s="1"/>
  <c r="R27" i="4"/>
  <c r="S25" i="4"/>
  <c r="S26" i="4" s="1"/>
  <c r="M95" i="5" l="1"/>
  <c r="M70" i="5"/>
  <c r="M7" i="5"/>
  <c r="M30" i="5"/>
  <c r="M60" i="5"/>
  <c r="M10" i="5"/>
  <c r="M80" i="5"/>
  <c r="M96" i="5"/>
  <c r="M37" i="5"/>
  <c r="M49" i="5"/>
  <c r="M87" i="5"/>
  <c r="M82" i="5"/>
  <c r="M72" i="5"/>
  <c r="M14" i="5"/>
  <c r="M89" i="5"/>
  <c r="M84" i="5"/>
  <c r="M57" i="5"/>
  <c r="M88" i="5"/>
  <c r="M26" i="5"/>
  <c r="M94" i="5"/>
  <c r="M46" i="5"/>
  <c r="M92" i="5"/>
  <c r="M4" i="5"/>
  <c r="M48" i="5"/>
  <c r="M16" i="5"/>
  <c r="M34" i="5"/>
  <c r="M29" i="5"/>
  <c r="M32" i="5"/>
  <c r="M3" i="5"/>
  <c r="M51" i="5"/>
  <c r="M6" i="5"/>
  <c r="M83" i="5"/>
  <c r="M79" i="5"/>
  <c r="M64" i="5"/>
  <c r="M66" i="5"/>
  <c r="M90" i="5"/>
  <c r="M8" i="5"/>
  <c r="M56" i="5"/>
  <c r="M41" i="5"/>
  <c r="M17" i="5"/>
  <c r="M28" i="5"/>
  <c r="M53" i="5"/>
  <c r="M76" i="5"/>
  <c r="M78" i="5"/>
  <c r="M52" i="5"/>
  <c r="M58" i="5"/>
  <c r="M21" i="5"/>
  <c r="M65" i="5"/>
  <c r="M97" i="5"/>
  <c r="M62" i="5"/>
  <c r="M36" i="5"/>
  <c r="M100" i="5"/>
  <c r="M43" i="5"/>
  <c r="M11" i="5"/>
  <c r="M25" i="5"/>
  <c r="M40" i="5"/>
  <c r="T23" i="4"/>
  <c r="U23" i="4" s="1"/>
  <c r="V23" i="4" s="1"/>
  <c r="S27" i="4"/>
  <c r="T24" i="4" l="1"/>
  <c r="U24" i="4" s="1"/>
  <c r="V24" i="4" s="1"/>
  <c r="T25" i="4" l="1"/>
  <c r="U25" i="4" s="1"/>
  <c r="V25" i="4" s="1"/>
  <c r="T26" i="4" l="1"/>
  <c r="U26" i="4" s="1"/>
  <c r="V26" i="4" s="1"/>
  <c r="T27" i="4" l="1"/>
  <c r="U27" i="4" s="1"/>
  <c r="V27" i="4" s="1"/>
</calcChain>
</file>

<file path=xl/sharedStrings.xml><?xml version="1.0" encoding="utf-8"?>
<sst xmlns="http://schemas.openxmlformats.org/spreadsheetml/2006/main" count="233" uniqueCount="24">
  <si>
    <t>Date</t>
  </si>
  <si>
    <t>Description</t>
  </si>
  <si>
    <t>Amount</t>
  </si>
  <si>
    <t>Who Paid</t>
  </si>
  <si>
    <t>Get</t>
  </si>
  <si>
    <t>Pay</t>
  </si>
  <si>
    <t>Names</t>
  </si>
  <si>
    <t>--------------</t>
  </si>
  <si>
    <t>------------&gt;</t>
  </si>
  <si>
    <t>Joe</t>
  </si>
  <si>
    <t>Michael</t>
  </si>
  <si>
    <t>Bruce</t>
  </si>
  <si>
    <t>Mike</t>
  </si>
  <si>
    <t>Scott</t>
  </si>
  <si>
    <t>Louise</t>
  </si>
  <si>
    <t>Alex</t>
  </si>
  <si>
    <t>Tom</t>
  </si>
  <si>
    <t>Bob</t>
  </si>
  <si>
    <t>Chris</t>
  </si>
  <si>
    <t>Tickets</t>
  </si>
  <si>
    <t>Food</t>
  </si>
  <si>
    <t>Get your hands on Free Excel Templates</t>
  </si>
  <si>
    <t>Hotel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</si>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</sst>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*-"/>
  </numFmts>
  <fonts count="8" x14ac:knownFonts="1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1" fillId="2" borderId="3" xfId="0" applyFont="1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10" xfId="0" applyFill="1" applyBorder="1"/>
    <xf numFmtId="164" fontId="0" fillId="0" borderId="5" xfId="0" applyNumberFormat="1" applyBorder="1" applyAlignment="1"/>
    <xf numFmtId="0" fontId="5" fillId="0" borderId="0" xfId="0" quotePrefix="1" applyFont="1" applyBorder="1"/>
    <xf numFmtId="0" fontId="5" fillId="0" borderId="0" xfId="0" applyFont="1"/>
    <xf numFmtId="165" fontId="0" fillId="0" borderId="0" xfId="0" applyNumberFormat="1" applyBorder="1"/>
    <xf numFmtId="165" fontId="5" fillId="0" borderId="0" xfId="0" quotePrefix="1" applyNumberFormat="1" applyFont="1" applyBorder="1"/>
    <xf numFmtId="165" fontId="5" fillId="0" borderId="0" xfId="0" applyNumberFormat="1" applyFont="1"/>
    <xf numFmtId="165" fontId="0" fillId="0" borderId="0" xfId="0" applyNumberFormat="1"/>
    <xf numFmtId="1" fontId="0" fillId="0" borderId="5" xfId="0" applyNumberFormat="1" applyBorder="1" applyAlignment="1"/>
    <xf numFmtId="3" fontId="6" fillId="0" borderId="0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7" fillId="4" borderId="20" xfId="1" applyFill="1" applyBorder="1" applyAlignment="1">
      <alignment horizontal="center" vertical="center" wrapText="1"/>
    </xf>
    <xf numFmtId="0" fontId="7" fillId="4" borderId="21" xfId="1" applyFill="1" applyBorder="1" applyAlignment="1">
      <alignment horizontal="center" vertical="center" wrapText="1"/>
    </xf>
    <xf numFmtId="0" fontId="7" fillId="4" borderId="22" xfId="1" applyFill="1" applyBorder="1" applyAlignment="1">
      <alignment horizontal="center" vertical="center" wrapText="1"/>
    </xf>
    <xf numFmtId="164" fontId="0" fillId="0" borderId="15" xfId="0" applyNumberFormat="1" applyBorder="1"/>
    <xf numFmtId="164" fontId="0" fillId="0" borderId="17" xfId="0" applyNumberFormat="1" applyBorder="1"/>
  </cellXfs>
  <cellStyles count="2">
    <cellStyle name="Hyperlink" xfId="1" builtinId="8"/>
    <cellStyle name="Normal" xfId="0" builtinId="0"/>
  </cellStyles>
  <dxfs count="24">
    <dxf>
      <numFmt numFmtId="166" formatCode=";;;"/>
    </dxf>
    <dxf>
      <numFmt numFmtId="166" formatCode=";;;"/>
    </dxf>
    <dxf>
      <numFmt numFmtId="164" formatCode="dd\-mm\-yyyy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64" formatCode="dd\-mm\-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\-mm\-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bottom style="thin">
          <color theme="0" tint="-0.499984740745262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76200</xdr:rowOff>
    </xdr:from>
    <xdr:to>
      <xdr:col>14</xdr:col>
      <xdr:colOff>495300</xdr:colOff>
      <xdr:row>1</xdr:row>
      <xdr:rowOff>95250</xdr:rowOff>
    </xdr:to>
    <xdr:sp macro="" textlink="">
      <xdr:nvSpPr>
        <xdr:cNvPr id="2" name="Rounded Rectangle 1"/>
        <xdr:cNvSpPr/>
      </xdr:nvSpPr>
      <xdr:spPr>
        <a:xfrm>
          <a:off x="5591175" y="76200"/>
          <a:ext cx="3228975" cy="209550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1"/>
            <a:t>Expense Sharing</a:t>
          </a:r>
          <a:r>
            <a:rPr lang="en-US" sz="1100" b="1" i="1" baseline="0"/>
            <a:t> Summary</a:t>
          </a:r>
          <a:endParaRPr lang="en-US" sz="1100" b="1" i="1"/>
        </a:p>
      </xdr:txBody>
    </xdr:sp>
    <xdr:clientData/>
  </xdr:twoCellAnchor>
</xdr:wsDr>
</file>

<file path=xl/tables/table1.xml><?xml version="1.0" encoding="utf-8"?>
<table xmlns="http://schemas.openxmlformats.org/spreadsheetml/2006/main" id="3" name="ExpenseList" displayName="ExpenseList" ref="B1:E25" totalsRowShown="0" headerRowDxfId="23" headerRowBorderDxfId="22" tableBorderDxfId="21" totalsRowBorderDxfId="20">
  <autoFilter ref="B1:E25">
    <filterColumn colId="0" hiddenButton="1"/>
    <filterColumn colId="1" hiddenButton="1"/>
    <filterColumn colId="2" hiddenButton="1"/>
    <filterColumn colId="3" hiddenButton="1"/>
  </autoFilter>
  <tableColumns count="4">
    <tableColumn id="1" name="Date" dataDxfId="2">
      <calculatedColumnFormula>TODAY()</calculatedColumnFormula>
    </tableColumn>
    <tableColumn id="2" name="Description" dataDxfId="19"/>
    <tableColumn id="3" name="Amount" dataDxfId="18"/>
    <tableColumn id="4" name="Who Paid" dataDxfId="17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NameList" displayName="NameList" ref="A1:A11" totalsRowShown="0" headerRowDxfId="16" dataDxfId="14" headerRowBorderDxfId="15" tableBorderDxfId="13" totalsRowBorderDxfId="12">
  <autoFilter ref="A1:A11"/>
  <tableColumns count="1">
    <tableColumn id="1" name="Names" dataDxfId="1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ExpenseBackend" displayName="ExpenseBackend" ref="C1:F25" totalsRowShown="0" headerRowDxfId="10" headerRowBorderDxfId="9" tableBorderDxfId="8" totalsRowBorderDxfId="7">
  <autoFilter ref="C1:F25"/>
  <tableColumns count="4">
    <tableColumn id="1" name="Date" dataDxfId="6">
      <calculatedColumnFormula>IF(AND(ExpenseList[[#This Row],[Date]]&lt;&gt;"",ExpenseList[[#This Row],[Amount]]&lt;&gt;"",ExpenseList[[#This Row],[Who Paid]]&lt;&gt;""),ExpenseList[[#This Row],[Date]],"")</calculatedColumnFormula>
    </tableColumn>
    <tableColumn id="2" name="Description" dataDxfId="5">
      <calculatedColumnFormula>IF(AND(ExpenseList[[#This Row],[Description]]&lt;&gt;"",ExpenseList[[#This Row],[Amount]],ExpenseList[[#This Row],[Who Paid]]&lt;&gt;""),ExpenseList[[#This Row],[Description]],"")</calculatedColumnFormula>
    </tableColumn>
    <tableColumn id="3" name="Amount" dataDxfId="4">
      <calculatedColumnFormula>IF(AND(ExpenseList[[#This Row],[Amount]]&lt;&gt;"",ExpenseList[[#This Row],[Amount]]&lt;&gt;"",ExpenseList[[#This Row],[Who Paid]]&lt;&gt;""),ExpenseList[[#This Row],[Amount]],"")</calculatedColumnFormula>
    </tableColumn>
    <tableColumn id="4" name="Who Paid" dataDxfId="3">
      <calculatedColumnFormula>IF(AND(ExpenseList[[#This Row],[Who Paid]]&lt;&gt;"",ExpenseList[[#This Row],[Amount]]&lt;&gt;""),ExpenseList[[#This Row],[Who Paid]],"")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rumpexcel.com/excel-templates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6"/>
  <sheetViews>
    <sheetView showGridLines="0" tabSelected="1" workbookViewId="0">
      <selection activeCell="N17" sqref="N17"/>
    </sheetView>
  </sheetViews>
  <sheetFormatPr defaultRowHeight="15" x14ac:dyDescent="0.25"/>
  <cols>
    <col min="1" max="1" width="0.5703125" customWidth="1"/>
    <col min="2" max="2" width="12" customWidth="1"/>
    <col min="3" max="3" width="13.140625" customWidth="1"/>
    <col min="4" max="4" width="10.85546875" customWidth="1"/>
    <col min="5" max="5" width="14.42578125" customWidth="1"/>
    <col min="6" max="8" width="0" hidden="1" customWidth="1"/>
    <col min="9" max="9" width="11.7109375" hidden="1" customWidth="1"/>
    <col min="10" max="10" width="1.85546875" customWidth="1"/>
    <col min="11" max="11" width="9.28515625" bestFit="1" customWidth="1"/>
    <col min="12" max="12" width="11" style="18" bestFit="1" customWidth="1"/>
    <col min="13" max="13" width="10.28515625" bestFit="1" customWidth="1"/>
    <col min="14" max="14" width="10.5703125" bestFit="1" customWidth="1"/>
    <col min="15" max="15" width="9.5703125" bestFit="1" customWidth="1"/>
    <col min="18" max="18" width="22.140625" customWidth="1"/>
  </cols>
  <sheetData>
    <row r="1" spans="2:18" x14ac:dyDescent="0.25">
      <c r="B1" s="21" t="s">
        <v>0</v>
      </c>
      <c r="C1" s="22" t="s">
        <v>1</v>
      </c>
      <c r="D1" s="22" t="s">
        <v>2</v>
      </c>
      <c r="E1" s="23" t="s">
        <v>3</v>
      </c>
      <c r="J1" s="1" t="str">
        <f>IFERROR(INDEX(#REF!,COLUMNS($E$1:I1)),"")</f>
        <v/>
      </c>
      <c r="K1" s="1" t="str">
        <f>IFERROR(INDEX(#REF!,COLUMNS($E$1:J1)),"")</f>
        <v/>
      </c>
      <c r="L1" s="15"/>
      <c r="M1" s="1"/>
      <c r="N1" s="1"/>
    </row>
    <row r="2" spans="2:18" x14ac:dyDescent="0.25">
      <c r="B2" s="24">
        <v>42317</v>
      </c>
      <c r="C2" s="25" t="s">
        <v>19</v>
      </c>
      <c r="D2" s="26">
        <v>10000</v>
      </c>
      <c r="E2" s="27" t="s">
        <v>9</v>
      </c>
      <c r="F2" s="3"/>
      <c r="G2" s="2"/>
      <c r="H2" s="2"/>
      <c r="I2" s="2"/>
      <c r="J2" s="1"/>
      <c r="L2"/>
      <c r="R2" s="35" t="s">
        <v>21</v>
      </c>
    </row>
    <row r="3" spans="2:18" ht="15.75" x14ac:dyDescent="0.25">
      <c r="B3" s="24">
        <v>42318</v>
      </c>
      <c r="C3" s="25" t="s">
        <v>22</v>
      </c>
      <c r="D3" s="26">
        <v>7000</v>
      </c>
      <c r="E3" s="27" t="s">
        <v>15</v>
      </c>
      <c r="F3" s="3"/>
      <c r="G3" s="2"/>
      <c r="H3" s="2"/>
      <c r="I3" s="2"/>
      <c r="J3" s="1"/>
      <c r="K3" s="32" t="str">
        <f>'Backend Calculation'!Q32</f>
        <v>Michael</v>
      </c>
      <c r="L3" s="16" t="s">
        <v>7</v>
      </c>
      <c r="M3" s="20">
        <f>IFERROR(INDEX('Backend Calculation'!$M$17:$V$27,MATCH('Expense Details'!O3,'Backend Calculation'!$L$17:$L$27,0),MATCH('Expense Details'!K3,'Backend Calculation'!$M$16:$V$16,0)),"")</f>
        <v>2260</v>
      </c>
      <c r="N3" s="13" t="s">
        <v>8</v>
      </c>
      <c r="O3" s="33" t="str">
        <f>'Backend Calculation'!R32</f>
        <v>Joe</v>
      </c>
      <c r="R3" s="36"/>
    </row>
    <row r="4" spans="2:18" ht="15.75" x14ac:dyDescent="0.25">
      <c r="B4" s="24">
        <v>42318</v>
      </c>
      <c r="C4" s="25" t="s">
        <v>20</v>
      </c>
      <c r="D4" s="26">
        <v>2000</v>
      </c>
      <c r="E4" s="27" t="s">
        <v>14</v>
      </c>
      <c r="F4" s="3"/>
      <c r="G4" s="2"/>
      <c r="H4" s="2"/>
      <c r="I4" s="2"/>
      <c r="J4" s="1"/>
      <c r="K4" s="32" t="str">
        <f>'Backend Calculation'!Q33</f>
        <v>Scott</v>
      </c>
      <c r="L4" s="16" t="s">
        <v>7</v>
      </c>
      <c r="M4" s="20">
        <f>IFERROR(INDEX('Backend Calculation'!$M$17:$V$27,MATCH('Expense Details'!O4,'Backend Calculation'!$L$17:$L$27,0),MATCH('Expense Details'!K4,'Backend Calculation'!$M$16:$V$16,0)),"")</f>
        <v>2260</v>
      </c>
      <c r="N4" s="13" t="s">
        <v>8</v>
      </c>
      <c r="O4" s="33" t="str">
        <f>'Backend Calculation'!R33</f>
        <v>Joe</v>
      </c>
      <c r="R4" s="37"/>
    </row>
    <row r="5" spans="2:18" ht="15.75" x14ac:dyDescent="0.25">
      <c r="B5" s="24">
        <v>42318</v>
      </c>
      <c r="C5" s="25" t="s">
        <v>20</v>
      </c>
      <c r="D5" s="26">
        <v>3200</v>
      </c>
      <c r="E5" s="27" t="s">
        <v>12</v>
      </c>
      <c r="F5" s="3"/>
      <c r="G5" s="2"/>
      <c r="H5" s="2"/>
      <c r="I5" s="2"/>
      <c r="J5" s="1"/>
      <c r="K5" s="32" t="str">
        <f>'Backend Calculation'!Q34</f>
        <v>Tom</v>
      </c>
      <c r="L5" s="16" t="s">
        <v>7</v>
      </c>
      <c r="M5" s="20">
        <f>IFERROR(INDEX('Backend Calculation'!$M$17:$V$27,MATCH('Expense Details'!O5,'Backend Calculation'!$L$17:$L$27,0),MATCH('Expense Details'!K5,'Backend Calculation'!$M$16:$V$16,0)),"")</f>
        <v>2260</v>
      </c>
      <c r="N5" s="13" t="s">
        <v>8</v>
      </c>
      <c r="O5" s="34" t="str">
        <f>'Backend Calculation'!R34</f>
        <v>Joe</v>
      </c>
    </row>
    <row r="6" spans="2:18" ht="15.75" x14ac:dyDescent="0.25">
      <c r="B6" s="24">
        <v>42319</v>
      </c>
      <c r="C6" s="25" t="s">
        <v>23</v>
      </c>
      <c r="D6" s="26">
        <v>400</v>
      </c>
      <c r="E6" s="27" t="s">
        <v>11</v>
      </c>
      <c r="F6" s="3"/>
      <c r="G6" s="2"/>
      <c r="H6" s="2"/>
      <c r="I6" s="2"/>
      <c r="J6" s="1"/>
      <c r="K6" s="32" t="str">
        <f>'Backend Calculation'!Q35</f>
        <v>Bob</v>
      </c>
      <c r="L6" s="16" t="s">
        <v>7</v>
      </c>
      <c r="M6" s="20">
        <f>IFERROR(INDEX('Backend Calculation'!$M$17:$V$27,MATCH('Expense Details'!O6,'Backend Calculation'!$L$17:$L$27,0),MATCH('Expense Details'!K6,'Backend Calculation'!$M$16:$V$16,0)),"")</f>
        <v>960</v>
      </c>
      <c r="N6" s="13" t="s">
        <v>8</v>
      </c>
      <c r="O6" s="34" t="str">
        <f>'Backend Calculation'!R35</f>
        <v>Joe</v>
      </c>
    </row>
    <row r="7" spans="2:18" ht="15.75" x14ac:dyDescent="0.25">
      <c r="B7" s="24"/>
      <c r="C7" s="25"/>
      <c r="D7" s="26"/>
      <c r="E7" s="27"/>
      <c r="F7" s="3"/>
      <c r="G7" s="2"/>
      <c r="H7" s="2"/>
      <c r="I7" s="2"/>
      <c r="J7" s="1"/>
      <c r="K7" s="32" t="str">
        <f>'Backend Calculation'!Q36</f>
        <v>Bob</v>
      </c>
      <c r="L7" s="16" t="s">
        <v>7</v>
      </c>
      <c r="M7" s="20">
        <f>IFERROR(INDEX('Backend Calculation'!$M$17:$V$27,MATCH('Expense Details'!O7,'Backend Calculation'!$L$17:$L$27,0),MATCH('Expense Details'!K7,'Backend Calculation'!$M$16:$V$16,0)),"")</f>
        <v>1300</v>
      </c>
      <c r="N7" s="13" t="s">
        <v>8</v>
      </c>
      <c r="O7" s="34" t="str">
        <f>'Backend Calculation'!R36</f>
        <v>Alex</v>
      </c>
    </row>
    <row r="8" spans="2:18" ht="15.75" x14ac:dyDescent="0.25">
      <c r="B8" s="24"/>
      <c r="C8" s="25"/>
      <c r="D8" s="26"/>
      <c r="E8" s="27"/>
      <c r="F8" s="3"/>
      <c r="G8" s="2"/>
      <c r="H8" s="2"/>
      <c r="I8" s="2"/>
      <c r="J8" s="1"/>
      <c r="K8" s="32" t="str">
        <f>'Backend Calculation'!Q37</f>
        <v>Chris</v>
      </c>
      <c r="L8" s="16" t="s">
        <v>7</v>
      </c>
      <c r="M8" s="20">
        <f>IFERROR(INDEX('Backend Calculation'!$M$17:$V$27,MATCH('Expense Details'!O8,'Backend Calculation'!$L$17:$L$27,0),MATCH('Expense Details'!K8,'Backend Calculation'!$M$16:$V$16,0)),"")</f>
        <v>2260</v>
      </c>
      <c r="N8" s="13" t="s">
        <v>8</v>
      </c>
      <c r="O8" s="34" t="str">
        <f>'Backend Calculation'!R37</f>
        <v>Alex</v>
      </c>
    </row>
    <row r="9" spans="2:18" ht="15.75" x14ac:dyDescent="0.25">
      <c r="B9" s="24"/>
      <c r="C9" s="25"/>
      <c r="D9" s="26"/>
      <c r="E9" s="27"/>
      <c r="F9" s="3"/>
      <c r="G9" s="2"/>
      <c r="H9" s="2"/>
      <c r="I9" s="2"/>
      <c r="J9" s="1"/>
      <c r="K9" s="32" t="str">
        <f>'Backend Calculation'!Q38</f>
        <v>Bruce</v>
      </c>
      <c r="L9" s="16" t="s">
        <v>7</v>
      </c>
      <c r="M9" s="20">
        <f>IFERROR(INDEX('Backend Calculation'!$M$17:$V$27,MATCH('Expense Details'!O9,'Backend Calculation'!$L$17:$L$27,0),MATCH('Expense Details'!K9,'Backend Calculation'!$M$16:$V$16,0)),"")</f>
        <v>1180</v>
      </c>
      <c r="N9" s="13" t="s">
        <v>8</v>
      </c>
      <c r="O9" s="34" t="str">
        <f>'Backend Calculation'!R38</f>
        <v>Alex</v>
      </c>
    </row>
    <row r="10" spans="2:18" ht="15.75" x14ac:dyDescent="0.25">
      <c r="B10" s="24"/>
      <c r="C10" s="25"/>
      <c r="D10" s="26"/>
      <c r="E10" s="27"/>
      <c r="F10" s="3"/>
      <c r="G10" s="2"/>
      <c r="H10" s="2"/>
      <c r="I10" s="2"/>
      <c r="J10" s="1"/>
      <c r="K10" s="32" t="str">
        <f>'Backend Calculation'!Q39</f>
        <v>Bruce</v>
      </c>
      <c r="L10" s="16" t="s">
        <v>7</v>
      </c>
      <c r="M10" s="20">
        <f>IFERROR(INDEX('Backend Calculation'!$M$17:$V$27,MATCH('Expense Details'!O10,'Backend Calculation'!$L$17:$L$27,0),MATCH('Expense Details'!K10,'Backend Calculation'!$M$16:$V$16,0)),"")</f>
        <v>680</v>
      </c>
      <c r="N10" s="13" t="s">
        <v>8</v>
      </c>
      <c r="O10" s="34" t="str">
        <f>'Backend Calculation'!R39</f>
        <v>Mike</v>
      </c>
    </row>
    <row r="11" spans="2:18" ht="15.75" x14ac:dyDescent="0.25">
      <c r="B11" s="24"/>
      <c r="C11" s="25"/>
      <c r="D11" s="26"/>
      <c r="E11" s="27"/>
      <c r="F11" s="3"/>
      <c r="G11" s="2"/>
      <c r="H11" s="2"/>
      <c r="I11" s="2"/>
      <c r="J11" s="1"/>
      <c r="K11" s="32" t="str">
        <f>'Backend Calculation'!Q40</f>
        <v>Louise</v>
      </c>
      <c r="L11" s="16" t="s">
        <v>7</v>
      </c>
      <c r="M11" s="20">
        <f>IFERROR(INDEX('Backend Calculation'!$M$17:$V$27,MATCH('Expense Details'!O11,'Backend Calculation'!$L$17:$L$27,0),MATCH('Expense Details'!K11,'Backend Calculation'!$M$16:$V$16,0)),"")</f>
        <v>260</v>
      </c>
      <c r="N11" s="13" t="s">
        <v>8</v>
      </c>
      <c r="O11" s="34" t="str">
        <f>'Backend Calculation'!R40</f>
        <v>Mike</v>
      </c>
    </row>
    <row r="12" spans="2:18" ht="15.75" x14ac:dyDescent="0.25">
      <c r="B12" s="24"/>
      <c r="C12" s="25"/>
      <c r="D12" s="26"/>
      <c r="E12" s="27"/>
      <c r="F12" s="3"/>
      <c r="G12" s="2"/>
      <c r="H12" s="2"/>
      <c r="I12" s="2"/>
      <c r="J12" s="1"/>
      <c r="K12" s="32" t="str">
        <f>'Backend Calculation'!Q41</f>
        <v/>
      </c>
      <c r="L12" s="16" t="s">
        <v>7</v>
      </c>
      <c r="M12" s="20" t="str">
        <f>IFERROR(INDEX('Backend Calculation'!$M$17:$V$27,MATCH('Expense Details'!O12,'Backend Calculation'!$L$17:$L$27,0),MATCH('Expense Details'!K12,'Backend Calculation'!$M$16:$V$16,0)),"")</f>
        <v/>
      </c>
      <c r="N12" s="13" t="s">
        <v>8</v>
      </c>
      <c r="O12" s="34" t="str">
        <f>'Backend Calculation'!R41</f>
        <v/>
      </c>
    </row>
    <row r="13" spans="2:18" ht="15.75" x14ac:dyDescent="0.25">
      <c r="B13" s="24"/>
      <c r="C13" s="25"/>
      <c r="D13" s="26"/>
      <c r="E13" s="27"/>
      <c r="F13" s="3"/>
      <c r="G13" s="2"/>
      <c r="H13" s="2"/>
      <c r="I13" s="2"/>
      <c r="J13" s="1"/>
      <c r="K13" s="32" t="str">
        <f>'Backend Calculation'!Q42</f>
        <v/>
      </c>
      <c r="L13" s="16" t="s">
        <v>7</v>
      </c>
      <c r="M13" s="20" t="str">
        <f>IFERROR(INDEX('Backend Calculation'!$M$17:$V$27,MATCH('Expense Details'!O13,'Backend Calculation'!$L$17:$L$27,0),MATCH('Expense Details'!K13,'Backend Calculation'!$M$16:$V$16,0)),"")</f>
        <v/>
      </c>
      <c r="N13" s="13" t="s">
        <v>8</v>
      </c>
      <c r="O13" s="34" t="str">
        <f>'Backend Calculation'!R42</f>
        <v/>
      </c>
    </row>
    <row r="14" spans="2:18" ht="15.75" x14ac:dyDescent="0.25">
      <c r="B14" s="24"/>
      <c r="C14" s="25"/>
      <c r="D14" s="26"/>
      <c r="E14" s="27"/>
      <c r="F14" s="3"/>
      <c r="G14" s="2"/>
      <c r="H14" s="2"/>
      <c r="I14" s="2"/>
      <c r="J14" s="1"/>
      <c r="K14" s="32" t="str">
        <f>'Backend Calculation'!Q43</f>
        <v/>
      </c>
      <c r="L14" s="16" t="s">
        <v>7</v>
      </c>
      <c r="M14" s="20" t="str">
        <f>IFERROR(INDEX('Backend Calculation'!$M$17:$V$27,MATCH('Expense Details'!O14,'Backend Calculation'!$L$17:$L$27,0),MATCH('Expense Details'!K14,'Backend Calculation'!$M$16:$V$16,0)),"")</f>
        <v/>
      </c>
      <c r="N14" s="13" t="s">
        <v>8</v>
      </c>
      <c r="O14" s="34" t="str">
        <f>'Backend Calculation'!R43</f>
        <v/>
      </c>
    </row>
    <row r="15" spans="2:18" ht="15.75" x14ac:dyDescent="0.25">
      <c r="B15" s="24"/>
      <c r="C15" s="25"/>
      <c r="D15" s="26"/>
      <c r="E15" s="27"/>
      <c r="F15" s="3"/>
      <c r="G15" s="2"/>
      <c r="H15" s="2"/>
      <c r="I15" s="2"/>
      <c r="J15" s="1"/>
      <c r="K15" s="32" t="str">
        <f>'Backend Calculation'!Q44</f>
        <v/>
      </c>
      <c r="L15" s="16" t="s">
        <v>7</v>
      </c>
      <c r="M15" s="20" t="str">
        <f>IFERROR(INDEX('Backend Calculation'!$M$17:$V$27,MATCH('Expense Details'!O15,'Backend Calculation'!$L$17:$L$27,0),MATCH('Expense Details'!K15,'Backend Calculation'!$M$16:$V$16,0)),"")</f>
        <v/>
      </c>
      <c r="N15" s="13" t="s">
        <v>8</v>
      </c>
      <c r="O15" s="34" t="str">
        <f>'Backend Calculation'!R44</f>
        <v/>
      </c>
    </row>
    <row r="16" spans="2:18" ht="15.75" x14ac:dyDescent="0.25">
      <c r="B16" s="24"/>
      <c r="C16" s="25"/>
      <c r="D16" s="26"/>
      <c r="E16" s="27"/>
      <c r="F16" s="3"/>
      <c r="G16" s="2"/>
      <c r="H16" s="2"/>
      <c r="I16" s="2"/>
      <c r="J16" s="1"/>
      <c r="K16" s="32" t="str">
        <f>'Backend Calculation'!Q45</f>
        <v/>
      </c>
      <c r="L16" s="16" t="s">
        <v>7</v>
      </c>
      <c r="M16" s="20" t="str">
        <f>IFERROR(INDEX('Backend Calculation'!$M$17:$V$27,MATCH('Expense Details'!O16,'Backend Calculation'!$L$17:$L$27,0),MATCH('Expense Details'!K16,'Backend Calculation'!$M$16:$V$16,0)),"")</f>
        <v/>
      </c>
      <c r="N16" s="13" t="s">
        <v>8</v>
      </c>
      <c r="O16" s="34" t="str">
        <f>'Backend Calculation'!R45</f>
        <v/>
      </c>
    </row>
    <row r="17" spans="2:23" ht="15.75" x14ac:dyDescent="0.25">
      <c r="B17" s="24"/>
      <c r="C17" s="25"/>
      <c r="D17" s="26"/>
      <c r="E17" s="27"/>
      <c r="F17" s="3"/>
      <c r="G17" s="2"/>
      <c r="H17" s="2"/>
      <c r="I17" s="2"/>
      <c r="J17" s="1"/>
      <c r="K17" s="32" t="str">
        <f>'Backend Calculation'!Q46</f>
        <v/>
      </c>
      <c r="L17" s="16" t="s">
        <v>7</v>
      </c>
      <c r="M17" s="20" t="str">
        <f>IFERROR(INDEX('Backend Calculation'!$M$17:$V$27,MATCH('Expense Details'!O17,'Backend Calculation'!$L$17:$L$27,0),MATCH('Expense Details'!K17,'Backend Calculation'!$M$16:$V$16,0)),"")</f>
        <v/>
      </c>
      <c r="N17" s="13" t="s">
        <v>8</v>
      </c>
      <c r="O17" s="34" t="str">
        <f>'Backend Calculation'!R46</f>
        <v/>
      </c>
    </row>
    <row r="18" spans="2:23" ht="15.75" x14ac:dyDescent="0.25">
      <c r="B18" s="24"/>
      <c r="C18" s="25"/>
      <c r="D18" s="26"/>
      <c r="E18" s="27"/>
      <c r="F18" s="3"/>
      <c r="G18" s="2"/>
      <c r="H18" s="2"/>
      <c r="I18" s="2"/>
      <c r="J18" s="1"/>
      <c r="K18" s="32" t="str">
        <f>'Backend Calculation'!Q47</f>
        <v/>
      </c>
      <c r="L18" s="16" t="s">
        <v>7</v>
      </c>
      <c r="M18" s="20" t="str">
        <f>IFERROR(INDEX('Backend Calculation'!$M$17:$V$27,MATCH('Expense Details'!O18,'Backend Calculation'!$L$17:$L$27,0),MATCH('Expense Details'!K18,'Backend Calculation'!$M$16:$V$16,0)),"")</f>
        <v/>
      </c>
      <c r="N18" s="13" t="s">
        <v>8</v>
      </c>
      <c r="O18" s="34" t="str">
        <f>'Backend Calculation'!R47</f>
        <v/>
      </c>
      <c r="Q18" s="1"/>
      <c r="R18" s="1"/>
      <c r="S18" s="1"/>
      <c r="T18" s="1"/>
    </row>
    <row r="19" spans="2:23" ht="15.75" x14ac:dyDescent="0.25">
      <c r="B19" s="24"/>
      <c r="C19" s="25"/>
      <c r="D19" s="26"/>
      <c r="E19" s="27"/>
      <c r="F19" s="3"/>
      <c r="G19" s="2"/>
      <c r="H19" s="2"/>
      <c r="I19" s="2"/>
      <c r="J19" s="1"/>
      <c r="K19" s="32" t="str">
        <f>'Backend Calculation'!Q48</f>
        <v/>
      </c>
      <c r="L19" s="16" t="s">
        <v>7</v>
      </c>
      <c r="M19" s="20" t="str">
        <f>IFERROR(INDEX('Backend Calculation'!$M$17:$V$27,MATCH('Expense Details'!O19,'Backend Calculation'!$L$17:$L$27,0),MATCH('Expense Details'!K19,'Backend Calculation'!$M$16:$V$16,0)),"")</f>
        <v/>
      </c>
      <c r="N19" s="13" t="s">
        <v>8</v>
      </c>
      <c r="O19" s="34" t="str">
        <f>'Backend Calculation'!R48</f>
        <v/>
      </c>
      <c r="Q19" s="1"/>
    </row>
    <row r="20" spans="2:23" ht="15.75" x14ac:dyDescent="0.25">
      <c r="B20" s="24"/>
      <c r="C20" s="25"/>
      <c r="D20" s="26"/>
      <c r="E20" s="27"/>
      <c r="F20" s="3"/>
      <c r="G20" s="2"/>
      <c r="H20" s="2"/>
      <c r="I20" s="2"/>
      <c r="J20" s="1"/>
      <c r="K20" s="32" t="str">
        <f>'Backend Calculation'!Q49</f>
        <v/>
      </c>
      <c r="L20" s="16" t="s">
        <v>7</v>
      </c>
      <c r="M20" s="20" t="str">
        <f>IFERROR(INDEX('Backend Calculation'!$M$17:$V$27,MATCH('Expense Details'!O20,'Backend Calculation'!$L$17:$L$27,0),MATCH('Expense Details'!K20,'Backend Calculation'!$M$16:$V$16,0)),"")</f>
        <v/>
      </c>
      <c r="N20" s="13" t="s">
        <v>8</v>
      </c>
      <c r="O20" s="34" t="str">
        <f>'Backend Calculation'!R49</f>
        <v/>
      </c>
      <c r="Q20" s="1"/>
      <c r="W20" s="1"/>
    </row>
    <row r="21" spans="2:23" ht="15.75" x14ac:dyDescent="0.25">
      <c r="B21" s="38"/>
      <c r="C21" s="28"/>
      <c r="D21" s="26"/>
      <c r="E21" s="27"/>
      <c r="F21" s="3"/>
      <c r="G21" s="2"/>
      <c r="H21" s="2"/>
      <c r="I21" s="2"/>
      <c r="K21" s="32" t="str">
        <f>'Backend Calculation'!Q50</f>
        <v/>
      </c>
      <c r="L21" s="16" t="s">
        <v>7</v>
      </c>
      <c r="M21" s="20" t="str">
        <f>IFERROR(INDEX('Backend Calculation'!$M$17:$V$27,MATCH('Expense Details'!O21,'Backend Calculation'!$L$17:$L$27,0),MATCH('Expense Details'!K21,'Backend Calculation'!$M$16:$V$16,0)),"")</f>
        <v/>
      </c>
      <c r="N21" s="13" t="s">
        <v>8</v>
      </c>
      <c r="O21" s="34" t="str">
        <f>'Backend Calculation'!R50</f>
        <v/>
      </c>
    </row>
    <row r="22" spans="2:23" ht="15.75" x14ac:dyDescent="0.25">
      <c r="B22" s="38"/>
      <c r="C22" s="28"/>
      <c r="D22" s="26"/>
      <c r="E22" s="27"/>
      <c r="F22" s="3"/>
      <c r="G22" s="2"/>
      <c r="H22" s="2"/>
      <c r="I22" s="2"/>
      <c r="K22" s="32" t="str">
        <f>'Backend Calculation'!Q51</f>
        <v/>
      </c>
      <c r="L22" s="16" t="s">
        <v>7</v>
      </c>
      <c r="M22" s="20" t="str">
        <f>IFERROR(INDEX('Backend Calculation'!$M$17:$V$27,MATCH('Expense Details'!O22,'Backend Calculation'!$L$17:$L$27,0),MATCH('Expense Details'!K22,'Backend Calculation'!$M$16:$V$16,0)),"")</f>
        <v/>
      </c>
      <c r="N22" s="13" t="s">
        <v>8</v>
      </c>
      <c r="O22" s="34" t="str">
        <f>'Backend Calculation'!R51</f>
        <v/>
      </c>
    </row>
    <row r="23" spans="2:23" ht="15.75" x14ac:dyDescent="0.25">
      <c r="B23" s="38"/>
      <c r="C23" s="28"/>
      <c r="D23" s="26"/>
      <c r="E23" s="27"/>
      <c r="F23" s="3"/>
      <c r="G23" s="2"/>
      <c r="H23" s="2"/>
      <c r="I23" s="2"/>
      <c r="K23" s="32" t="str">
        <f>'Backend Calculation'!Q52</f>
        <v/>
      </c>
      <c r="L23" s="16" t="s">
        <v>7</v>
      </c>
      <c r="M23" s="20" t="str">
        <f>IFERROR(INDEX('Backend Calculation'!$M$17:$V$27,MATCH('Expense Details'!O23,'Backend Calculation'!$L$17:$L$27,0),MATCH('Expense Details'!K23,'Backend Calculation'!$M$16:$V$16,0)),"")</f>
        <v/>
      </c>
      <c r="N23" s="13" t="s">
        <v>8</v>
      </c>
      <c r="O23" s="34" t="str">
        <f>'Backend Calculation'!R52</f>
        <v/>
      </c>
    </row>
    <row r="24" spans="2:23" ht="15.75" x14ac:dyDescent="0.25">
      <c r="B24" s="38"/>
      <c r="C24" s="28"/>
      <c r="D24" s="26"/>
      <c r="E24" s="27"/>
      <c r="F24" s="3"/>
      <c r="G24" s="2"/>
      <c r="H24" s="2"/>
      <c r="I24" s="2"/>
      <c r="K24" s="32" t="str">
        <f>'Backend Calculation'!Q53</f>
        <v/>
      </c>
      <c r="L24" s="16" t="s">
        <v>7</v>
      </c>
      <c r="M24" s="20" t="str">
        <f>IFERROR(INDEX('Backend Calculation'!$M$17:$V$27,MATCH('Expense Details'!O24,'Backend Calculation'!$L$17:$L$27,0),MATCH('Expense Details'!K24,'Backend Calculation'!$M$16:$V$16,0)),"")</f>
        <v/>
      </c>
      <c r="N24" s="13" t="s">
        <v>8</v>
      </c>
      <c r="O24" s="34" t="str">
        <f>'Backend Calculation'!R53</f>
        <v/>
      </c>
    </row>
    <row r="25" spans="2:23" ht="15.75" x14ac:dyDescent="0.25">
      <c r="B25" s="39"/>
      <c r="C25" s="29"/>
      <c r="D25" s="30"/>
      <c r="E25" s="31"/>
      <c r="F25" s="3"/>
      <c r="G25" s="2"/>
      <c r="H25" s="2"/>
      <c r="I25" s="2"/>
      <c r="K25" s="32" t="str">
        <f>'Backend Calculation'!Q54</f>
        <v/>
      </c>
      <c r="L25" s="16" t="s">
        <v>7</v>
      </c>
      <c r="M25" s="20" t="str">
        <f>IFERROR(INDEX('Backend Calculation'!$M$17:$V$27,MATCH('Expense Details'!O25,'Backend Calculation'!$L$17:$L$27,0),MATCH('Expense Details'!K25,'Backend Calculation'!$M$16:$V$16,0)),"")</f>
        <v/>
      </c>
      <c r="N25" s="13" t="s">
        <v>8</v>
      </c>
      <c r="O25" s="34" t="str">
        <f>'Backend Calculation'!R54</f>
        <v/>
      </c>
    </row>
    <row r="26" spans="2:23" ht="15.75" x14ac:dyDescent="0.25">
      <c r="K26" s="32" t="str">
        <f>'Backend Calculation'!Q55</f>
        <v/>
      </c>
      <c r="L26" s="16" t="s">
        <v>7</v>
      </c>
      <c r="M26" s="20" t="str">
        <f>IFERROR(INDEX('Backend Calculation'!$M$17:$V$27,MATCH('Expense Details'!O26,'Backend Calculation'!$L$17:$L$27,0),MATCH('Expense Details'!K26,'Backend Calculation'!$M$16:$V$16,0)),"")</f>
        <v/>
      </c>
      <c r="N26" s="13" t="s">
        <v>8</v>
      </c>
      <c r="O26" s="34" t="str">
        <f>'Backend Calculation'!R55</f>
        <v/>
      </c>
    </row>
    <row r="27" spans="2:23" ht="15.75" x14ac:dyDescent="0.25">
      <c r="K27" s="32" t="str">
        <f>'Backend Calculation'!Q56</f>
        <v/>
      </c>
      <c r="L27" s="16" t="s">
        <v>7</v>
      </c>
      <c r="M27" s="20" t="str">
        <f>IFERROR(INDEX('Backend Calculation'!$M$17:$V$27,MATCH('Expense Details'!O27,'Backend Calculation'!$L$17:$L$27,0),MATCH('Expense Details'!K27,'Backend Calculation'!$M$16:$V$16,0)),"")</f>
        <v/>
      </c>
      <c r="N27" s="13" t="s">
        <v>8</v>
      </c>
      <c r="O27" s="34" t="str">
        <f>'Backend Calculation'!R56</f>
        <v/>
      </c>
    </row>
    <row r="28" spans="2:23" ht="15.75" x14ac:dyDescent="0.25">
      <c r="K28" s="32" t="str">
        <f>'Backend Calculation'!Q57</f>
        <v/>
      </c>
      <c r="L28" s="16" t="s">
        <v>7</v>
      </c>
      <c r="M28" s="20" t="str">
        <f>IFERROR(INDEX('Backend Calculation'!$M$17:$V$27,MATCH('Expense Details'!O28,'Backend Calculation'!$L$17:$L$27,0),MATCH('Expense Details'!K28,'Backend Calculation'!$M$16:$V$16,0)),"")</f>
        <v/>
      </c>
      <c r="N28" s="13" t="s">
        <v>8</v>
      </c>
      <c r="O28" s="34" t="str">
        <f>'Backend Calculation'!R57</f>
        <v/>
      </c>
    </row>
    <row r="29" spans="2:23" ht="15.75" x14ac:dyDescent="0.25">
      <c r="K29" s="32" t="str">
        <f>'Backend Calculation'!Q58</f>
        <v/>
      </c>
      <c r="L29" s="16" t="s">
        <v>7</v>
      </c>
      <c r="M29" s="20" t="str">
        <f>IFERROR(INDEX('Backend Calculation'!$M$17:$V$27,MATCH('Expense Details'!O29,'Backend Calculation'!$L$17:$L$27,0),MATCH('Expense Details'!K29,'Backend Calculation'!$M$16:$V$16,0)),"")</f>
        <v/>
      </c>
      <c r="N29" s="13" t="s">
        <v>8</v>
      </c>
      <c r="O29" s="34" t="str">
        <f>'Backend Calculation'!R58</f>
        <v/>
      </c>
    </row>
    <row r="30" spans="2:23" ht="15.75" x14ac:dyDescent="0.25">
      <c r="K30" s="32" t="str">
        <f>'Backend Calculation'!Q59</f>
        <v/>
      </c>
      <c r="L30" s="16" t="s">
        <v>7</v>
      </c>
      <c r="M30" s="20" t="str">
        <f>IFERROR(INDEX('Backend Calculation'!$M$17:$V$27,MATCH('Expense Details'!O30,'Backend Calculation'!$L$17:$L$27,0),MATCH('Expense Details'!K30,'Backend Calculation'!$M$16:$V$16,0)),"")</f>
        <v/>
      </c>
      <c r="N30" s="13" t="s">
        <v>8</v>
      </c>
      <c r="O30" s="34" t="str">
        <f>'Backend Calculation'!R59</f>
        <v/>
      </c>
    </row>
    <row r="31" spans="2:23" ht="15.75" x14ac:dyDescent="0.25">
      <c r="K31" s="32" t="str">
        <f>'Backend Calculation'!Q60</f>
        <v/>
      </c>
      <c r="L31" s="16" t="s">
        <v>7</v>
      </c>
      <c r="M31" s="20" t="str">
        <f>IFERROR(INDEX('Backend Calculation'!$M$17:$V$27,MATCH('Expense Details'!O31,'Backend Calculation'!$L$17:$L$27,0),MATCH('Expense Details'!K31,'Backend Calculation'!$M$16:$V$16,0)),"")</f>
        <v/>
      </c>
      <c r="N31" s="13" t="s">
        <v>8</v>
      </c>
      <c r="O31" s="34" t="str">
        <f>'Backend Calculation'!R60</f>
        <v/>
      </c>
    </row>
    <row r="32" spans="2:23" ht="15.75" x14ac:dyDescent="0.25">
      <c r="K32" s="32" t="str">
        <f>'Backend Calculation'!Q61</f>
        <v/>
      </c>
      <c r="L32" s="16" t="s">
        <v>7</v>
      </c>
      <c r="M32" s="20" t="str">
        <f>IFERROR(INDEX('Backend Calculation'!$M$17:$V$27,MATCH('Expense Details'!O32,'Backend Calculation'!$L$17:$L$27,0),MATCH('Expense Details'!K32,'Backend Calculation'!$M$16:$V$16,0)),"")</f>
        <v/>
      </c>
      <c r="N32" s="13" t="s">
        <v>8</v>
      </c>
      <c r="O32" s="34" t="str">
        <f>'Backend Calculation'!R61</f>
        <v/>
      </c>
    </row>
    <row r="33" spans="11:15" ht="15.75" x14ac:dyDescent="0.25">
      <c r="K33" s="32" t="str">
        <f>'Backend Calculation'!Q62</f>
        <v/>
      </c>
      <c r="L33" s="16" t="s">
        <v>7</v>
      </c>
      <c r="M33" s="20" t="str">
        <f>IFERROR(INDEX('Backend Calculation'!$M$17:$V$27,MATCH('Expense Details'!O33,'Backend Calculation'!$L$17:$L$27,0),MATCH('Expense Details'!K33,'Backend Calculation'!$M$16:$V$16,0)),"")</f>
        <v/>
      </c>
      <c r="N33" s="13" t="s">
        <v>8</v>
      </c>
      <c r="O33" s="34" t="str">
        <f>'Backend Calculation'!R62</f>
        <v/>
      </c>
    </row>
    <row r="34" spans="11:15" ht="15.75" x14ac:dyDescent="0.25">
      <c r="K34" s="32" t="str">
        <f>'Backend Calculation'!Q63</f>
        <v/>
      </c>
      <c r="L34" s="16" t="s">
        <v>7</v>
      </c>
      <c r="M34" s="20" t="str">
        <f>IFERROR(INDEX('Backend Calculation'!$M$17:$V$27,MATCH('Expense Details'!O34,'Backend Calculation'!$L$17:$L$27,0),MATCH('Expense Details'!K34,'Backend Calculation'!$M$16:$V$16,0)),"")</f>
        <v/>
      </c>
      <c r="N34" s="13" t="s">
        <v>8</v>
      </c>
      <c r="O34" s="34" t="str">
        <f>'Backend Calculation'!R63</f>
        <v/>
      </c>
    </row>
    <row r="35" spans="11:15" ht="15.75" x14ac:dyDescent="0.25">
      <c r="K35" s="32" t="str">
        <f>'Backend Calculation'!Q64</f>
        <v/>
      </c>
      <c r="L35" s="16" t="s">
        <v>7</v>
      </c>
      <c r="M35" s="20" t="str">
        <f>IFERROR(INDEX('Backend Calculation'!$M$17:$V$27,MATCH('Expense Details'!O35,'Backend Calculation'!$L$17:$L$27,0),MATCH('Expense Details'!K35,'Backend Calculation'!$M$16:$V$16,0)),"")</f>
        <v/>
      </c>
      <c r="N35" s="13" t="s">
        <v>8</v>
      </c>
      <c r="O35" s="34" t="str">
        <f>'Backend Calculation'!R64</f>
        <v/>
      </c>
    </row>
    <row r="36" spans="11:15" ht="15.75" x14ac:dyDescent="0.25">
      <c r="K36" s="32" t="str">
        <f>'Backend Calculation'!Q65</f>
        <v/>
      </c>
      <c r="L36" s="16" t="s">
        <v>7</v>
      </c>
      <c r="M36" s="20" t="str">
        <f>IFERROR(INDEX('Backend Calculation'!$M$17:$V$27,MATCH('Expense Details'!O36,'Backend Calculation'!$L$17:$L$27,0),MATCH('Expense Details'!K36,'Backend Calculation'!$M$16:$V$16,0)),"")</f>
        <v/>
      </c>
      <c r="N36" s="13" t="s">
        <v>8</v>
      </c>
      <c r="O36" s="34" t="str">
        <f>'Backend Calculation'!R65</f>
        <v/>
      </c>
    </row>
    <row r="37" spans="11:15" ht="15.75" x14ac:dyDescent="0.25">
      <c r="K37" s="32" t="str">
        <f>'Backend Calculation'!Q66</f>
        <v/>
      </c>
      <c r="L37" s="16" t="s">
        <v>7</v>
      </c>
      <c r="M37" s="20" t="str">
        <f>IFERROR(INDEX('Backend Calculation'!$M$17:$V$27,MATCH('Expense Details'!O37,'Backend Calculation'!$L$17:$L$27,0),MATCH('Expense Details'!K37,'Backend Calculation'!$M$16:$V$16,0)),"")</f>
        <v/>
      </c>
      <c r="N37" s="13" t="s">
        <v>8</v>
      </c>
      <c r="O37" s="34" t="str">
        <f>'Backend Calculation'!R66</f>
        <v/>
      </c>
    </row>
    <row r="38" spans="11:15" ht="15.75" x14ac:dyDescent="0.25">
      <c r="K38" s="32" t="str">
        <f>'Backend Calculation'!Q67</f>
        <v/>
      </c>
      <c r="L38" s="16" t="s">
        <v>7</v>
      </c>
      <c r="M38" s="20" t="str">
        <f>IFERROR(INDEX('Backend Calculation'!$M$17:$V$27,MATCH('Expense Details'!O38,'Backend Calculation'!$L$17:$L$27,0),MATCH('Expense Details'!K38,'Backend Calculation'!$M$16:$V$16,0)),"")</f>
        <v/>
      </c>
      <c r="N38" s="13" t="s">
        <v>8</v>
      </c>
      <c r="O38" s="34" t="str">
        <f>'Backend Calculation'!R67</f>
        <v/>
      </c>
    </row>
    <row r="39" spans="11:15" ht="15.75" x14ac:dyDescent="0.25">
      <c r="K39" s="32" t="str">
        <f>'Backend Calculation'!Q68</f>
        <v/>
      </c>
      <c r="L39" s="16" t="s">
        <v>7</v>
      </c>
      <c r="M39" s="20" t="str">
        <f>IFERROR(INDEX('Backend Calculation'!$M$17:$V$27,MATCH('Expense Details'!O39,'Backend Calculation'!$L$17:$L$27,0),MATCH('Expense Details'!K39,'Backend Calculation'!$M$16:$V$16,0)),"")</f>
        <v/>
      </c>
      <c r="N39" s="13" t="s">
        <v>8</v>
      </c>
      <c r="O39" s="34" t="str">
        <f>'Backend Calculation'!R68</f>
        <v/>
      </c>
    </row>
    <row r="40" spans="11:15" ht="15.75" x14ac:dyDescent="0.25">
      <c r="K40" s="32" t="str">
        <f>'Backend Calculation'!Q69</f>
        <v/>
      </c>
      <c r="L40" s="16" t="s">
        <v>7</v>
      </c>
      <c r="M40" s="20" t="str">
        <f>IFERROR(INDEX('Backend Calculation'!$M$17:$V$27,MATCH('Expense Details'!O40,'Backend Calculation'!$L$17:$L$27,0),MATCH('Expense Details'!K40,'Backend Calculation'!$M$16:$V$16,0)),"")</f>
        <v/>
      </c>
      <c r="N40" s="13" t="s">
        <v>8</v>
      </c>
      <c r="O40" s="34" t="str">
        <f>'Backend Calculation'!R69</f>
        <v/>
      </c>
    </row>
    <row r="41" spans="11:15" ht="15.75" x14ac:dyDescent="0.25">
      <c r="K41" s="32" t="str">
        <f>'Backend Calculation'!Q70</f>
        <v/>
      </c>
      <c r="L41" s="16" t="s">
        <v>7</v>
      </c>
      <c r="M41" s="20" t="str">
        <f>IFERROR(INDEX('Backend Calculation'!$M$17:$V$27,MATCH('Expense Details'!O41,'Backend Calculation'!$L$17:$L$27,0),MATCH('Expense Details'!K41,'Backend Calculation'!$M$16:$V$16,0)),"")</f>
        <v/>
      </c>
      <c r="N41" s="13" t="s">
        <v>8</v>
      </c>
      <c r="O41" s="34" t="str">
        <f>'Backend Calculation'!R70</f>
        <v/>
      </c>
    </row>
    <row r="42" spans="11:15" ht="15.75" x14ac:dyDescent="0.25">
      <c r="K42" s="32" t="str">
        <f>'Backend Calculation'!Q71</f>
        <v/>
      </c>
      <c r="L42" s="16" t="s">
        <v>7</v>
      </c>
      <c r="M42" s="20" t="str">
        <f>IFERROR(INDEX('Backend Calculation'!$M$17:$V$27,MATCH('Expense Details'!O42,'Backend Calculation'!$L$17:$L$27,0),MATCH('Expense Details'!K42,'Backend Calculation'!$M$16:$V$16,0)),"")</f>
        <v/>
      </c>
      <c r="N42" s="13" t="s">
        <v>8</v>
      </c>
      <c r="O42" s="34" t="str">
        <f>'Backend Calculation'!R71</f>
        <v/>
      </c>
    </row>
    <row r="43" spans="11:15" ht="15.75" x14ac:dyDescent="0.25">
      <c r="K43" s="32" t="str">
        <f>'Backend Calculation'!Q72</f>
        <v/>
      </c>
      <c r="L43" s="16" t="s">
        <v>7</v>
      </c>
      <c r="M43" s="20" t="str">
        <f>IFERROR(INDEX('Backend Calculation'!$M$17:$V$27,MATCH('Expense Details'!O43,'Backend Calculation'!$L$17:$L$27,0),MATCH('Expense Details'!K43,'Backend Calculation'!$M$16:$V$16,0)),"")</f>
        <v/>
      </c>
      <c r="N43" s="13" t="s">
        <v>8</v>
      </c>
      <c r="O43" s="34" t="str">
        <f>'Backend Calculation'!R72</f>
        <v/>
      </c>
    </row>
    <row r="44" spans="11:15" ht="15.75" x14ac:dyDescent="0.25">
      <c r="K44" s="32" t="str">
        <f>'Backend Calculation'!Q73</f>
        <v/>
      </c>
      <c r="L44" s="16" t="s">
        <v>7</v>
      </c>
      <c r="M44" s="20" t="str">
        <f>IFERROR(INDEX('Backend Calculation'!$M$17:$V$27,MATCH('Expense Details'!O44,'Backend Calculation'!$L$17:$L$27,0),MATCH('Expense Details'!K44,'Backend Calculation'!$M$16:$V$16,0)),"")</f>
        <v/>
      </c>
      <c r="N44" s="13" t="s">
        <v>8</v>
      </c>
      <c r="O44" s="34" t="str">
        <f>'Backend Calculation'!R73</f>
        <v/>
      </c>
    </row>
    <row r="45" spans="11:15" ht="15.75" x14ac:dyDescent="0.25">
      <c r="K45" s="32" t="str">
        <f>'Backend Calculation'!Q74</f>
        <v/>
      </c>
      <c r="L45" s="16" t="s">
        <v>7</v>
      </c>
      <c r="M45" s="20" t="str">
        <f>IFERROR(INDEX('Backend Calculation'!$M$17:$V$27,MATCH('Expense Details'!O45,'Backend Calculation'!$L$17:$L$27,0),MATCH('Expense Details'!K45,'Backend Calculation'!$M$16:$V$16,0)),"")</f>
        <v/>
      </c>
      <c r="N45" s="13" t="s">
        <v>8</v>
      </c>
      <c r="O45" s="34" t="str">
        <f>'Backend Calculation'!R74</f>
        <v/>
      </c>
    </row>
    <row r="46" spans="11:15" ht="15.75" x14ac:dyDescent="0.25">
      <c r="K46" s="32" t="str">
        <f>'Backend Calculation'!Q75</f>
        <v/>
      </c>
      <c r="L46" s="16" t="s">
        <v>7</v>
      </c>
      <c r="M46" s="20" t="str">
        <f>IFERROR(INDEX('Backend Calculation'!$M$17:$V$27,MATCH('Expense Details'!O46,'Backend Calculation'!$L$17:$L$27,0),MATCH('Expense Details'!K46,'Backend Calculation'!$M$16:$V$16,0)),"")</f>
        <v/>
      </c>
      <c r="N46" s="13" t="s">
        <v>8</v>
      </c>
      <c r="O46" s="34" t="str">
        <f>'Backend Calculation'!R75</f>
        <v/>
      </c>
    </row>
    <row r="47" spans="11:15" ht="15.75" x14ac:dyDescent="0.25">
      <c r="K47" s="32" t="str">
        <f>'Backend Calculation'!Q76</f>
        <v/>
      </c>
      <c r="L47" s="16" t="s">
        <v>7</v>
      </c>
      <c r="M47" s="20" t="str">
        <f>IFERROR(INDEX('Backend Calculation'!$M$17:$V$27,MATCH('Expense Details'!O47,'Backend Calculation'!$L$17:$L$27,0),MATCH('Expense Details'!K47,'Backend Calculation'!$M$16:$V$16,0)),"")</f>
        <v/>
      </c>
      <c r="N47" s="13" t="s">
        <v>8</v>
      </c>
      <c r="O47" s="34" t="str">
        <f>'Backend Calculation'!R76</f>
        <v/>
      </c>
    </row>
    <row r="48" spans="11:15" ht="15.75" x14ac:dyDescent="0.25">
      <c r="K48" s="32" t="str">
        <f>'Backend Calculation'!Q77</f>
        <v/>
      </c>
      <c r="L48" s="16" t="s">
        <v>7</v>
      </c>
      <c r="M48" s="20" t="str">
        <f>IFERROR(INDEX('Backend Calculation'!$M$17:$V$27,MATCH('Expense Details'!O48,'Backend Calculation'!$L$17:$L$27,0),MATCH('Expense Details'!K48,'Backend Calculation'!$M$16:$V$16,0)),"")</f>
        <v/>
      </c>
      <c r="N48" s="13" t="s">
        <v>8</v>
      </c>
      <c r="O48" s="34" t="str">
        <f>'Backend Calculation'!R77</f>
        <v/>
      </c>
    </row>
    <row r="49" spans="11:15" ht="15.75" x14ac:dyDescent="0.25">
      <c r="K49" s="32" t="str">
        <f>'Backend Calculation'!Q78</f>
        <v/>
      </c>
      <c r="L49" s="16" t="s">
        <v>7</v>
      </c>
      <c r="M49" s="20" t="str">
        <f>IFERROR(INDEX('Backend Calculation'!$M$17:$V$27,MATCH('Expense Details'!O49,'Backend Calculation'!$L$17:$L$27,0),MATCH('Expense Details'!K49,'Backend Calculation'!$M$16:$V$16,0)),"")</f>
        <v/>
      </c>
      <c r="N49" s="13" t="s">
        <v>8</v>
      </c>
      <c r="O49" s="34" t="str">
        <f>'Backend Calculation'!R78</f>
        <v/>
      </c>
    </row>
    <row r="50" spans="11:15" ht="15.75" x14ac:dyDescent="0.25">
      <c r="K50" s="32" t="str">
        <f>'Backend Calculation'!Q79</f>
        <v/>
      </c>
      <c r="L50" s="16" t="s">
        <v>7</v>
      </c>
      <c r="M50" s="20" t="str">
        <f>IFERROR(INDEX('Backend Calculation'!$M$17:$V$27,MATCH('Expense Details'!O50,'Backend Calculation'!$L$17:$L$27,0),MATCH('Expense Details'!K50,'Backend Calculation'!$M$16:$V$16,0)),"")</f>
        <v/>
      </c>
      <c r="N50" s="13" t="s">
        <v>8</v>
      </c>
      <c r="O50" s="34" t="str">
        <f>'Backend Calculation'!R79</f>
        <v/>
      </c>
    </row>
    <row r="51" spans="11:15" ht="15.75" x14ac:dyDescent="0.25">
      <c r="K51" s="32" t="str">
        <f>'Backend Calculation'!Q80</f>
        <v/>
      </c>
      <c r="L51" s="16" t="s">
        <v>7</v>
      </c>
      <c r="M51" s="20" t="str">
        <f>IFERROR(INDEX('Backend Calculation'!$M$17:$V$27,MATCH('Expense Details'!O51,'Backend Calculation'!$L$17:$L$27,0),MATCH('Expense Details'!K51,'Backend Calculation'!$M$16:$V$16,0)),"")</f>
        <v/>
      </c>
      <c r="N51" s="13" t="s">
        <v>8</v>
      </c>
      <c r="O51" s="34" t="str">
        <f>'Backend Calculation'!R80</f>
        <v/>
      </c>
    </row>
    <row r="52" spans="11:15" ht="15.75" x14ac:dyDescent="0.25">
      <c r="K52" s="32" t="str">
        <f>'Backend Calculation'!Q81</f>
        <v/>
      </c>
      <c r="L52" s="16" t="s">
        <v>7</v>
      </c>
      <c r="M52" s="20" t="str">
        <f>IFERROR(INDEX('Backend Calculation'!$M$17:$V$27,MATCH('Expense Details'!O52,'Backend Calculation'!$L$17:$L$27,0),MATCH('Expense Details'!K52,'Backend Calculation'!$M$16:$V$16,0)),"")</f>
        <v/>
      </c>
      <c r="N52" s="13" t="s">
        <v>8</v>
      </c>
      <c r="O52" s="34" t="str">
        <f>'Backend Calculation'!R81</f>
        <v/>
      </c>
    </row>
    <row r="53" spans="11:15" ht="15.75" x14ac:dyDescent="0.25">
      <c r="K53" s="32" t="str">
        <f>'Backend Calculation'!Q82</f>
        <v/>
      </c>
      <c r="L53" s="16" t="s">
        <v>7</v>
      </c>
      <c r="M53" s="20" t="str">
        <f>IFERROR(INDEX('Backend Calculation'!$M$17:$V$27,MATCH('Expense Details'!O53,'Backend Calculation'!$L$17:$L$27,0),MATCH('Expense Details'!K53,'Backend Calculation'!$M$16:$V$16,0)),"")</f>
        <v/>
      </c>
      <c r="N53" s="13" t="s">
        <v>8</v>
      </c>
      <c r="O53" s="34" t="str">
        <f>'Backend Calculation'!R82</f>
        <v/>
      </c>
    </row>
    <row r="54" spans="11:15" ht="15.75" x14ac:dyDescent="0.25">
      <c r="K54" s="32" t="str">
        <f>'Backend Calculation'!Q83</f>
        <v/>
      </c>
      <c r="L54" s="16" t="s">
        <v>7</v>
      </c>
      <c r="M54" s="20" t="str">
        <f>IFERROR(INDEX('Backend Calculation'!$M$17:$V$27,MATCH('Expense Details'!O54,'Backend Calculation'!$L$17:$L$27,0),MATCH('Expense Details'!K54,'Backend Calculation'!$M$16:$V$16,0)),"")</f>
        <v/>
      </c>
      <c r="N54" s="13" t="s">
        <v>8</v>
      </c>
      <c r="O54" s="34" t="str">
        <f>'Backend Calculation'!R83</f>
        <v/>
      </c>
    </row>
    <row r="55" spans="11:15" ht="15.75" x14ac:dyDescent="0.25">
      <c r="K55" s="32" t="str">
        <f>'Backend Calculation'!Q84</f>
        <v/>
      </c>
      <c r="L55" s="16" t="s">
        <v>7</v>
      </c>
      <c r="M55" s="20" t="str">
        <f>IFERROR(INDEX('Backend Calculation'!$M$17:$V$27,MATCH('Expense Details'!O55,'Backend Calculation'!$L$17:$L$27,0),MATCH('Expense Details'!K55,'Backend Calculation'!$M$16:$V$16,0)),"")</f>
        <v/>
      </c>
      <c r="N55" s="13" t="s">
        <v>8</v>
      </c>
      <c r="O55" s="34" t="str">
        <f>'Backend Calculation'!R84</f>
        <v/>
      </c>
    </row>
    <row r="56" spans="11:15" ht="15.75" x14ac:dyDescent="0.25">
      <c r="K56" s="32" t="str">
        <f>'Backend Calculation'!Q85</f>
        <v/>
      </c>
      <c r="L56" s="16" t="s">
        <v>7</v>
      </c>
      <c r="M56" s="20" t="str">
        <f>IFERROR(INDEX('Backend Calculation'!$M$17:$V$27,MATCH('Expense Details'!O56,'Backend Calculation'!$L$17:$L$27,0),MATCH('Expense Details'!K56,'Backend Calculation'!$M$16:$V$16,0)),"")</f>
        <v/>
      </c>
      <c r="N56" s="13" t="s">
        <v>8</v>
      </c>
      <c r="O56" s="34" t="str">
        <f>'Backend Calculation'!R85</f>
        <v/>
      </c>
    </row>
    <row r="57" spans="11:15" ht="15.75" x14ac:dyDescent="0.25">
      <c r="K57" s="32" t="str">
        <f>'Backend Calculation'!Q86</f>
        <v/>
      </c>
      <c r="L57" s="16" t="s">
        <v>7</v>
      </c>
      <c r="M57" s="20" t="str">
        <f>IFERROR(INDEX('Backend Calculation'!$M$17:$V$27,MATCH('Expense Details'!O57,'Backend Calculation'!$L$17:$L$27,0),MATCH('Expense Details'!K57,'Backend Calculation'!$M$16:$V$16,0)),"")</f>
        <v/>
      </c>
      <c r="N57" s="13" t="s">
        <v>8</v>
      </c>
      <c r="O57" s="34" t="str">
        <f>'Backend Calculation'!R86</f>
        <v/>
      </c>
    </row>
    <row r="58" spans="11:15" ht="15.75" x14ac:dyDescent="0.25">
      <c r="K58" s="32" t="str">
        <f>'Backend Calculation'!Q87</f>
        <v/>
      </c>
      <c r="L58" s="16" t="s">
        <v>7</v>
      </c>
      <c r="M58" s="20" t="str">
        <f>IFERROR(INDEX('Backend Calculation'!$M$17:$V$27,MATCH('Expense Details'!O58,'Backend Calculation'!$L$17:$L$27,0),MATCH('Expense Details'!K58,'Backend Calculation'!$M$16:$V$16,0)),"")</f>
        <v/>
      </c>
      <c r="N58" s="13" t="s">
        <v>8</v>
      </c>
      <c r="O58" s="34" t="str">
        <f>'Backend Calculation'!R87</f>
        <v/>
      </c>
    </row>
    <row r="59" spans="11:15" ht="15.75" x14ac:dyDescent="0.25">
      <c r="K59" s="32" t="str">
        <f>'Backend Calculation'!Q88</f>
        <v/>
      </c>
      <c r="L59" s="16" t="s">
        <v>7</v>
      </c>
      <c r="M59" s="20" t="str">
        <f>IFERROR(INDEX('Backend Calculation'!$M$17:$V$27,MATCH('Expense Details'!O59,'Backend Calculation'!$L$17:$L$27,0),MATCH('Expense Details'!K59,'Backend Calculation'!$M$16:$V$16,0)),"")</f>
        <v/>
      </c>
      <c r="N59" s="13" t="s">
        <v>8</v>
      </c>
      <c r="O59" s="34" t="str">
        <f>'Backend Calculation'!R88</f>
        <v/>
      </c>
    </row>
    <row r="60" spans="11:15" ht="15.75" x14ac:dyDescent="0.25">
      <c r="K60" s="32" t="str">
        <f>'Backend Calculation'!Q89</f>
        <v/>
      </c>
      <c r="L60" s="16" t="s">
        <v>7</v>
      </c>
      <c r="M60" s="20" t="str">
        <f>IFERROR(INDEX('Backend Calculation'!$M$17:$V$27,MATCH('Expense Details'!O60,'Backend Calculation'!$L$17:$L$27,0),MATCH('Expense Details'!K60,'Backend Calculation'!$M$16:$V$16,0)),"")</f>
        <v/>
      </c>
      <c r="N60" s="13" t="s">
        <v>8</v>
      </c>
      <c r="O60" s="34" t="str">
        <f>'Backend Calculation'!R89</f>
        <v/>
      </c>
    </row>
    <row r="61" spans="11:15" ht="15.75" x14ac:dyDescent="0.25">
      <c r="K61" s="32" t="str">
        <f>'Backend Calculation'!Q90</f>
        <v/>
      </c>
      <c r="L61" s="16" t="s">
        <v>7</v>
      </c>
      <c r="M61" s="20" t="str">
        <f>IFERROR(INDEX('Backend Calculation'!$M$17:$V$27,MATCH('Expense Details'!O61,'Backend Calculation'!$L$17:$L$27,0),MATCH('Expense Details'!K61,'Backend Calculation'!$M$16:$V$16,0)),"")</f>
        <v/>
      </c>
      <c r="N61" s="13" t="s">
        <v>8</v>
      </c>
      <c r="O61" s="34" t="str">
        <f>'Backend Calculation'!R90</f>
        <v/>
      </c>
    </row>
    <row r="62" spans="11:15" ht="15.75" x14ac:dyDescent="0.25">
      <c r="K62" s="32" t="str">
        <f>'Backend Calculation'!Q91</f>
        <v/>
      </c>
      <c r="L62" s="16" t="s">
        <v>7</v>
      </c>
      <c r="M62" s="20" t="str">
        <f>IFERROR(INDEX('Backend Calculation'!$M$17:$V$27,MATCH('Expense Details'!O62,'Backend Calculation'!$L$17:$L$27,0),MATCH('Expense Details'!K62,'Backend Calculation'!$M$16:$V$16,0)),"")</f>
        <v/>
      </c>
      <c r="N62" s="13" t="s">
        <v>8</v>
      </c>
      <c r="O62" s="34" t="str">
        <f>'Backend Calculation'!R91</f>
        <v/>
      </c>
    </row>
    <row r="63" spans="11:15" ht="15.75" x14ac:dyDescent="0.25">
      <c r="K63" s="32" t="str">
        <f>'Backend Calculation'!Q92</f>
        <v/>
      </c>
      <c r="L63" s="16" t="s">
        <v>7</v>
      </c>
      <c r="M63" s="20" t="str">
        <f>IFERROR(INDEX('Backend Calculation'!$M$17:$V$27,MATCH('Expense Details'!O63,'Backend Calculation'!$L$17:$L$27,0),MATCH('Expense Details'!K63,'Backend Calculation'!$M$16:$V$16,0)),"")</f>
        <v/>
      </c>
      <c r="N63" s="13" t="s">
        <v>8</v>
      </c>
      <c r="O63" s="34" t="str">
        <f>'Backend Calculation'!R92</f>
        <v/>
      </c>
    </row>
    <row r="64" spans="11:15" ht="15.75" x14ac:dyDescent="0.25">
      <c r="K64" s="32" t="str">
        <f>'Backend Calculation'!Q93</f>
        <v/>
      </c>
      <c r="L64" s="16" t="s">
        <v>7</v>
      </c>
      <c r="M64" s="20" t="str">
        <f>IFERROR(INDEX('Backend Calculation'!$M$17:$V$27,MATCH('Expense Details'!O64,'Backend Calculation'!$L$17:$L$27,0),MATCH('Expense Details'!K64,'Backend Calculation'!$M$16:$V$16,0)),"")</f>
        <v/>
      </c>
      <c r="N64" s="13" t="s">
        <v>8</v>
      </c>
      <c r="O64" s="34" t="str">
        <f>'Backend Calculation'!R93</f>
        <v/>
      </c>
    </row>
    <row r="65" spans="11:15" ht="15.75" x14ac:dyDescent="0.25">
      <c r="K65" s="32" t="str">
        <f>'Backend Calculation'!Q94</f>
        <v/>
      </c>
      <c r="L65" s="16" t="s">
        <v>7</v>
      </c>
      <c r="M65" s="20" t="str">
        <f>IFERROR(INDEX('Backend Calculation'!$M$17:$V$27,MATCH('Expense Details'!O65,'Backend Calculation'!$L$17:$L$27,0),MATCH('Expense Details'!K65,'Backend Calculation'!$M$16:$V$16,0)),"")</f>
        <v/>
      </c>
      <c r="N65" s="13" t="s">
        <v>8</v>
      </c>
      <c r="O65" s="34" t="str">
        <f>'Backend Calculation'!R94</f>
        <v/>
      </c>
    </row>
    <row r="66" spans="11:15" ht="15.75" x14ac:dyDescent="0.25">
      <c r="K66" s="32" t="str">
        <f>'Backend Calculation'!Q95</f>
        <v/>
      </c>
      <c r="L66" s="16" t="s">
        <v>7</v>
      </c>
      <c r="M66" s="20" t="str">
        <f>IFERROR(INDEX('Backend Calculation'!$M$17:$V$27,MATCH('Expense Details'!O66,'Backend Calculation'!$L$17:$L$27,0),MATCH('Expense Details'!K66,'Backend Calculation'!$M$16:$V$16,0)),"")</f>
        <v/>
      </c>
      <c r="N66" s="13" t="s">
        <v>8</v>
      </c>
      <c r="O66" s="34" t="str">
        <f>'Backend Calculation'!R95</f>
        <v/>
      </c>
    </row>
    <row r="67" spans="11:15" ht="15.75" x14ac:dyDescent="0.25">
      <c r="K67" s="32" t="str">
        <f>'Backend Calculation'!Q96</f>
        <v/>
      </c>
      <c r="L67" s="16" t="s">
        <v>7</v>
      </c>
      <c r="M67" s="20" t="str">
        <f>IFERROR(INDEX('Backend Calculation'!$M$17:$V$27,MATCH('Expense Details'!O67,'Backend Calculation'!$L$17:$L$27,0),MATCH('Expense Details'!K67,'Backend Calculation'!$M$16:$V$16,0)),"")</f>
        <v/>
      </c>
      <c r="N67" s="13" t="s">
        <v>8</v>
      </c>
      <c r="O67" s="34" t="str">
        <f>'Backend Calculation'!R96</f>
        <v/>
      </c>
    </row>
    <row r="68" spans="11:15" ht="15.75" x14ac:dyDescent="0.25">
      <c r="K68" s="32" t="str">
        <f>'Backend Calculation'!Q97</f>
        <v/>
      </c>
      <c r="L68" s="16" t="s">
        <v>7</v>
      </c>
      <c r="M68" s="20" t="str">
        <f>IFERROR(INDEX('Backend Calculation'!$M$17:$V$27,MATCH('Expense Details'!O68,'Backend Calculation'!$L$17:$L$27,0),MATCH('Expense Details'!K68,'Backend Calculation'!$M$16:$V$16,0)),"")</f>
        <v/>
      </c>
      <c r="N68" s="13" t="s">
        <v>8</v>
      </c>
      <c r="O68" s="34" t="str">
        <f>'Backend Calculation'!R97</f>
        <v/>
      </c>
    </row>
    <row r="69" spans="11:15" ht="15.75" x14ac:dyDescent="0.25">
      <c r="K69" s="32" t="str">
        <f>'Backend Calculation'!Q98</f>
        <v/>
      </c>
      <c r="L69" s="16" t="s">
        <v>7</v>
      </c>
      <c r="M69" s="20" t="str">
        <f>IFERROR(INDEX('Backend Calculation'!$M$17:$V$27,MATCH('Expense Details'!O69,'Backend Calculation'!$L$17:$L$27,0),MATCH('Expense Details'!K69,'Backend Calculation'!$M$16:$V$16,0)),"")</f>
        <v/>
      </c>
      <c r="N69" s="13" t="s">
        <v>8</v>
      </c>
      <c r="O69" s="34" t="str">
        <f>'Backend Calculation'!R98</f>
        <v/>
      </c>
    </row>
    <row r="70" spans="11:15" ht="15.75" x14ac:dyDescent="0.25">
      <c r="K70" s="32" t="str">
        <f>'Backend Calculation'!Q99</f>
        <v/>
      </c>
      <c r="L70" s="16" t="s">
        <v>7</v>
      </c>
      <c r="M70" s="20" t="str">
        <f>IFERROR(INDEX('Backend Calculation'!$M$17:$V$27,MATCH('Expense Details'!O70,'Backend Calculation'!$L$17:$L$27,0),MATCH('Expense Details'!K70,'Backend Calculation'!$M$16:$V$16,0)),"")</f>
        <v/>
      </c>
      <c r="N70" s="13" t="s">
        <v>8</v>
      </c>
      <c r="O70" s="34" t="str">
        <f>'Backend Calculation'!R99</f>
        <v/>
      </c>
    </row>
    <row r="71" spans="11:15" ht="15.75" x14ac:dyDescent="0.25">
      <c r="K71" s="32" t="str">
        <f>'Backend Calculation'!Q100</f>
        <v/>
      </c>
      <c r="L71" s="16" t="s">
        <v>7</v>
      </c>
      <c r="M71" s="20" t="str">
        <f>IFERROR(INDEX('Backend Calculation'!$M$17:$V$27,MATCH('Expense Details'!O71,'Backend Calculation'!$L$17:$L$27,0),MATCH('Expense Details'!K71,'Backend Calculation'!$M$16:$V$16,0)),"")</f>
        <v/>
      </c>
      <c r="N71" s="13" t="s">
        <v>8</v>
      </c>
      <c r="O71" s="34" t="str">
        <f>'Backend Calculation'!R100</f>
        <v/>
      </c>
    </row>
    <row r="72" spans="11:15" ht="15.75" x14ac:dyDescent="0.25">
      <c r="K72" s="32" t="str">
        <f>'Backend Calculation'!Q101</f>
        <v/>
      </c>
      <c r="L72" s="16" t="s">
        <v>7</v>
      </c>
      <c r="M72" s="20" t="str">
        <f>IFERROR(INDEX('Backend Calculation'!$M$17:$V$27,MATCH('Expense Details'!O72,'Backend Calculation'!$L$17:$L$27,0),MATCH('Expense Details'!K72,'Backend Calculation'!$M$16:$V$16,0)),"")</f>
        <v/>
      </c>
      <c r="N72" s="13" t="s">
        <v>8</v>
      </c>
      <c r="O72" s="34" t="str">
        <f>'Backend Calculation'!R101</f>
        <v/>
      </c>
    </row>
    <row r="73" spans="11:15" ht="15.75" x14ac:dyDescent="0.25">
      <c r="K73" s="32" t="str">
        <f>'Backend Calculation'!Q102</f>
        <v/>
      </c>
      <c r="L73" s="16" t="s">
        <v>7</v>
      </c>
      <c r="M73" s="20" t="str">
        <f>IFERROR(INDEX('Backend Calculation'!$M$17:$V$27,MATCH('Expense Details'!O73,'Backend Calculation'!$L$17:$L$27,0),MATCH('Expense Details'!K73,'Backend Calculation'!$M$16:$V$16,0)),"")</f>
        <v/>
      </c>
      <c r="N73" s="13" t="s">
        <v>8</v>
      </c>
      <c r="O73" s="34" t="str">
        <f>'Backend Calculation'!R102</f>
        <v/>
      </c>
    </row>
    <row r="74" spans="11:15" ht="15.75" x14ac:dyDescent="0.25">
      <c r="K74" s="32" t="str">
        <f>'Backend Calculation'!Q103</f>
        <v/>
      </c>
      <c r="L74" s="16" t="s">
        <v>7</v>
      </c>
      <c r="M74" s="20" t="str">
        <f>IFERROR(INDEX('Backend Calculation'!$M$17:$V$27,MATCH('Expense Details'!O74,'Backend Calculation'!$L$17:$L$27,0),MATCH('Expense Details'!K74,'Backend Calculation'!$M$16:$V$16,0)),"")</f>
        <v/>
      </c>
      <c r="N74" s="13" t="s">
        <v>8</v>
      </c>
      <c r="O74" s="34" t="str">
        <f>'Backend Calculation'!R103</f>
        <v/>
      </c>
    </row>
    <row r="75" spans="11:15" ht="15.75" x14ac:dyDescent="0.25">
      <c r="K75" s="32" t="str">
        <f>'Backend Calculation'!Q104</f>
        <v/>
      </c>
      <c r="L75" s="16" t="s">
        <v>7</v>
      </c>
      <c r="M75" s="20" t="str">
        <f>IFERROR(INDEX('Backend Calculation'!$M$17:$V$27,MATCH('Expense Details'!O75,'Backend Calculation'!$L$17:$L$27,0),MATCH('Expense Details'!K75,'Backend Calculation'!$M$16:$V$16,0)),"")</f>
        <v/>
      </c>
      <c r="N75" s="13" t="s">
        <v>8</v>
      </c>
      <c r="O75" s="34" t="str">
        <f>'Backend Calculation'!R104</f>
        <v/>
      </c>
    </row>
    <row r="76" spans="11:15" ht="15.75" x14ac:dyDescent="0.25">
      <c r="K76" s="32" t="str">
        <f>'Backend Calculation'!Q105</f>
        <v/>
      </c>
      <c r="L76" s="16" t="s">
        <v>7</v>
      </c>
      <c r="M76" s="20" t="str">
        <f>IFERROR(INDEX('Backend Calculation'!$M$17:$V$27,MATCH('Expense Details'!O76,'Backend Calculation'!$L$17:$L$27,0),MATCH('Expense Details'!K76,'Backend Calculation'!$M$16:$V$16,0)),"")</f>
        <v/>
      </c>
      <c r="N76" s="13" t="s">
        <v>8</v>
      </c>
      <c r="O76" s="34" t="str">
        <f>'Backend Calculation'!R105</f>
        <v/>
      </c>
    </row>
    <row r="77" spans="11:15" ht="15.75" x14ac:dyDescent="0.25">
      <c r="K77" s="32" t="str">
        <f>'Backend Calculation'!Q106</f>
        <v/>
      </c>
      <c r="L77" s="16" t="s">
        <v>7</v>
      </c>
      <c r="M77" s="20" t="str">
        <f>IFERROR(INDEX('Backend Calculation'!$M$17:$V$27,MATCH('Expense Details'!O77,'Backend Calculation'!$L$17:$L$27,0),MATCH('Expense Details'!K77,'Backend Calculation'!$M$16:$V$16,0)),"")</f>
        <v/>
      </c>
      <c r="N77" s="13" t="s">
        <v>8</v>
      </c>
      <c r="O77" s="34" t="str">
        <f>'Backend Calculation'!R106</f>
        <v/>
      </c>
    </row>
    <row r="78" spans="11:15" ht="15.75" x14ac:dyDescent="0.25">
      <c r="K78" s="32" t="str">
        <f>'Backend Calculation'!Q107</f>
        <v/>
      </c>
      <c r="L78" s="16" t="s">
        <v>7</v>
      </c>
      <c r="M78" s="20" t="str">
        <f>IFERROR(INDEX('Backend Calculation'!$M$17:$V$27,MATCH('Expense Details'!O78,'Backend Calculation'!$L$17:$L$27,0),MATCH('Expense Details'!K78,'Backend Calculation'!$M$16:$V$16,0)),"")</f>
        <v/>
      </c>
      <c r="N78" s="13" t="s">
        <v>8</v>
      </c>
      <c r="O78" s="34" t="str">
        <f>'Backend Calculation'!R107</f>
        <v/>
      </c>
    </row>
    <row r="79" spans="11:15" ht="15.75" x14ac:dyDescent="0.25">
      <c r="K79" s="32" t="str">
        <f>'Backend Calculation'!Q108</f>
        <v/>
      </c>
      <c r="L79" s="16" t="s">
        <v>7</v>
      </c>
      <c r="M79" s="20" t="str">
        <f>IFERROR(INDEX('Backend Calculation'!$M$17:$V$27,MATCH('Expense Details'!O79,'Backend Calculation'!$L$17:$L$27,0),MATCH('Expense Details'!K79,'Backend Calculation'!$M$16:$V$16,0)),"")</f>
        <v/>
      </c>
      <c r="N79" s="13" t="s">
        <v>8</v>
      </c>
      <c r="O79" s="34" t="str">
        <f>'Backend Calculation'!R108</f>
        <v/>
      </c>
    </row>
    <row r="80" spans="11:15" ht="15.75" x14ac:dyDescent="0.25">
      <c r="K80" s="32" t="str">
        <f>'Backend Calculation'!Q109</f>
        <v/>
      </c>
      <c r="L80" s="16" t="s">
        <v>7</v>
      </c>
      <c r="M80" s="20" t="str">
        <f>IFERROR(INDEX('Backend Calculation'!$M$17:$V$27,MATCH('Expense Details'!O80,'Backend Calculation'!$L$17:$L$27,0),MATCH('Expense Details'!K80,'Backend Calculation'!$M$16:$V$16,0)),"")</f>
        <v/>
      </c>
      <c r="N80" s="13" t="s">
        <v>8</v>
      </c>
      <c r="O80" s="34" t="str">
        <f>'Backend Calculation'!R109</f>
        <v/>
      </c>
    </row>
    <row r="81" spans="11:15" ht="15.75" x14ac:dyDescent="0.25">
      <c r="K81" s="32" t="str">
        <f>'Backend Calculation'!Q110</f>
        <v/>
      </c>
      <c r="L81" s="16" t="s">
        <v>7</v>
      </c>
      <c r="M81" s="20" t="str">
        <f>IFERROR(INDEX('Backend Calculation'!$M$17:$V$27,MATCH('Expense Details'!O81,'Backend Calculation'!$L$17:$L$27,0),MATCH('Expense Details'!K81,'Backend Calculation'!$M$16:$V$16,0)),"")</f>
        <v/>
      </c>
      <c r="N81" s="13" t="s">
        <v>8</v>
      </c>
      <c r="O81" s="34" t="str">
        <f>'Backend Calculation'!R110</f>
        <v/>
      </c>
    </row>
    <row r="82" spans="11:15" ht="15.75" x14ac:dyDescent="0.25">
      <c r="K82" s="32" t="str">
        <f>'Backend Calculation'!Q111</f>
        <v/>
      </c>
      <c r="L82" s="16" t="s">
        <v>7</v>
      </c>
      <c r="M82" s="20" t="str">
        <f>IFERROR(INDEX('Backend Calculation'!$M$17:$V$27,MATCH('Expense Details'!O82,'Backend Calculation'!$L$17:$L$27,0),MATCH('Expense Details'!K82,'Backend Calculation'!$M$16:$V$16,0)),"")</f>
        <v/>
      </c>
      <c r="N82" s="13" t="s">
        <v>8</v>
      </c>
      <c r="O82" s="34" t="str">
        <f>'Backend Calculation'!R111</f>
        <v/>
      </c>
    </row>
    <row r="83" spans="11:15" ht="15.75" x14ac:dyDescent="0.25">
      <c r="K83" s="32" t="str">
        <f>'Backend Calculation'!Q112</f>
        <v/>
      </c>
      <c r="L83" s="16" t="s">
        <v>7</v>
      </c>
      <c r="M83" s="20" t="str">
        <f>IFERROR(INDEX('Backend Calculation'!$M$17:$V$27,MATCH('Expense Details'!O83,'Backend Calculation'!$L$17:$L$27,0),MATCH('Expense Details'!K83,'Backend Calculation'!$M$16:$V$16,0)),"")</f>
        <v/>
      </c>
      <c r="N83" s="13" t="s">
        <v>8</v>
      </c>
      <c r="O83" s="34" t="str">
        <f>'Backend Calculation'!R112</f>
        <v/>
      </c>
    </row>
    <row r="84" spans="11:15" ht="15.75" x14ac:dyDescent="0.25">
      <c r="K84" s="32" t="str">
        <f>'Backend Calculation'!Q113</f>
        <v/>
      </c>
      <c r="L84" s="16" t="s">
        <v>7</v>
      </c>
      <c r="M84" s="20" t="str">
        <f>IFERROR(INDEX('Backend Calculation'!$M$17:$V$27,MATCH('Expense Details'!O84,'Backend Calculation'!$L$17:$L$27,0),MATCH('Expense Details'!K84,'Backend Calculation'!$M$16:$V$16,0)),"")</f>
        <v/>
      </c>
      <c r="N84" s="13" t="s">
        <v>8</v>
      </c>
      <c r="O84" s="34" t="str">
        <f>'Backend Calculation'!R113</f>
        <v/>
      </c>
    </row>
    <row r="85" spans="11:15" ht="15.75" x14ac:dyDescent="0.25">
      <c r="K85" s="32" t="str">
        <f>'Backend Calculation'!Q114</f>
        <v/>
      </c>
      <c r="L85" s="16" t="s">
        <v>7</v>
      </c>
      <c r="M85" s="20" t="str">
        <f>IFERROR(INDEX('Backend Calculation'!$M$17:$V$27,MATCH('Expense Details'!O85,'Backend Calculation'!$L$17:$L$27,0),MATCH('Expense Details'!K85,'Backend Calculation'!$M$16:$V$16,0)),"")</f>
        <v/>
      </c>
      <c r="N85" s="13" t="s">
        <v>8</v>
      </c>
      <c r="O85" s="34" t="str">
        <f>'Backend Calculation'!R114</f>
        <v/>
      </c>
    </row>
    <row r="86" spans="11:15" ht="15.75" x14ac:dyDescent="0.25">
      <c r="K86" s="32" t="str">
        <f>'Backend Calculation'!Q115</f>
        <v/>
      </c>
      <c r="L86" s="16" t="s">
        <v>7</v>
      </c>
      <c r="M86" s="20" t="str">
        <f>IFERROR(INDEX('Backend Calculation'!$M$17:$V$27,MATCH('Expense Details'!O86,'Backend Calculation'!$L$17:$L$27,0),MATCH('Expense Details'!K86,'Backend Calculation'!$M$16:$V$16,0)),"")</f>
        <v/>
      </c>
      <c r="N86" s="13" t="s">
        <v>8</v>
      </c>
      <c r="O86" s="34" t="str">
        <f>'Backend Calculation'!R115</f>
        <v/>
      </c>
    </row>
    <row r="87" spans="11:15" ht="15.75" x14ac:dyDescent="0.25">
      <c r="K87" s="32" t="str">
        <f>'Backend Calculation'!Q116</f>
        <v/>
      </c>
      <c r="L87" s="16" t="s">
        <v>7</v>
      </c>
      <c r="M87" s="20" t="str">
        <f>IFERROR(INDEX('Backend Calculation'!$M$17:$V$27,MATCH('Expense Details'!O87,'Backend Calculation'!$L$17:$L$27,0),MATCH('Expense Details'!K87,'Backend Calculation'!$M$16:$V$16,0)),"")</f>
        <v/>
      </c>
      <c r="N87" s="13" t="s">
        <v>8</v>
      </c>
      <c r="O87" s="34" t="str">
        <f>'Backend Calculation'!R116</f>
        <v/>
      </c>
    </row>
    <row r="88" spans="11:15" ht="15.75" x14ac:dyDescent="0.25">
      <c r="K88" s="32" t="str">
        <f>'Backend Calculation'!Q117</f>
        <v/>
      </c>
      <c r="L88" s="16" t="s">
        <v>7</v>
      </c>
      <c r="M88" s="20" t="str">
        <f>IFERROR(INDEX('Backend Calculation'!$M$17:$V$27,MATCH('Expense Details'!O88,'Backend Calculation'!$L$17:$L$27,0),MATCH('Expense Details'!K88,'Backend Calculation'!$M$16:$V$16,0)),"")</f>
        <v/>
      </c>
      <c r="N88" s="13" t="s">
        <v>8</v>
      </c>
      <c r="O88" s="34" t="str">
        <f>'Backend Calculation'!R117</f>
        <v/>
      </c>
    </row>
    <row r="89" spans="11:15" ht="15.75" x14ac:dyDescent="0.25">
      <c r="K89" s="32" t="str">
        <f>'Backend Calculation'!Q118</f>
        <v/>
      </c>
      <c r="L89" s="16" t="s">
        <v>7</v>
      </c>
      <c r="M89" s="20" t="str">
        <f>IFERROR(INDEX('Backend Calculation'!$M$17:$V$27,MATCH('Expense Details'!O89,'Backend Calculation'!$L$17:$L$27,0),MATCH('Expense Details'!K89,'Backend Calculation'!$M$16:$V$16,0)),"")</f>
        <v/>
      </c>
      <c r="N89" s="13" t="s">
        <v>8</v>
      </c>
      <c r="O89" s="34" t="str">
        <f>'Backend Calculation'!R118</f>
        <v/>
      </c>
    </row>
    <row r="90" spans="11:15" ht="15.75" x14ac:dyDescent="0.25">
      <c r="K90" s="32" t="str">
        <f>'Backend Calculation'!Q119</f>
        <v/>
      </c>
      <c r="L90" s="16" t="s">
        <v>7</v>
      </c>
      <c r="M90" s="20" t="str">
        <f>IFERROR(INDEX('Backend Calculation'!$M$17:$V$27,MATCH('Expense Details'!O90,'Backend Calculation'!$L$17:$L$27,0),MATCH('Expense Details'!K90,'Backend Calculation'!$M$16:$V$16,0)),"")</f>
        <v/>
      </c>
      <c r="N90" s="13" t="s">
        <v>8</v>
      </c>
      <c r="O90" s="34" t="str">
        <f>'Backend Calculation'!R119</f>
        <v/>
      </c>
    </row>
    <row r="91" spans="11:15" ht="15.75" x14ac:dyDescent="0.25">
      <c r="K91" s="32" t="str">
        <f>'Backend Calculation'!Q120</f>
        <v/>
      </c>
      <c r="L91" s="16" t="s">
        <v>7</v>
      </c>
      <c r="M91" s="20" t="str">
        <f>IFERROR(INDEX('Backend Calculation'!$M$17:$V$27,MATCH('Expense Details'!O91,'Backend Calculation'!$L$17:$L$27,0),MATCH('Expense Details'!K91,'Backend Calculation'!$M$16:$V$16,0)),"")</f>
        <v/>
      </c>
      <c r="N91" s="13" t="s">
        <v>8</v>
      </c>
      <c r="O91" s="34" t="str">
        <f>'Backend Calculation'!R120</f>
        <v/>
      </c>
    </row>
    <row r="92" spans="11:15" ht="15.75" x14ac:dyDescent="0.25">
      <c r="K92" s="32" t="str">
        <f>'Backend Calculation'!Q121</f>
        <v/>
      </c>
      <c r="L92" s="16" t="s">
        <v>7</v>
      </c>
      <c r="M92" s="20" t="str">
        <f>IFERROR(INDEX('Backend Calculation'!$M$17:$V$27,MATCH('Expense Details'!O92,'Backend Calculation'!$L$17:$L$27,0),MATCH('Expense Details'!K92,'Backend Calculation'!$M$16:$V$16,0)),"")</f>
        <v/>
      </c>
      <c r="N92" s="13" t="s">
        <v>8</v>
      </c>
      <c r="O92" s="34" t="str">
        <f>'Backend Calculation'!R121</f>
        <v/>
      </c>
    </row>
    <row r="93" spans="11:15" ht="15.75" x14ac:dyDescent="0.25">
      <c r="K93" s="32" t="str">
        <f>'Backend Calculation'!Q122</f>
        <v/>
      </c>
      <c r="L93" s="16" t="s">
        <v>7</v>
      </c>
      <c r="M93" s="20" t="str">
        <f>IFERROR(INDEX('Backend Calculation'!$M$17:$V$27,MATCH('Expense Details'!O93,'Backend Calculation'!$L$17:$L$27,0),MATCH('Expense Details'!K93,'Backend Calculation'!$M$16:$V$16,0)),"")</f>
        <v/>
      </c>
      <c r="N93" s="13" t="s">
        <v>8</v>
      </c>
      <c r="O93" s="34" t="str">
        <f>'Backend Calculation'!R122</f>
        <v/>
      </c>
    </row>
    <row r="94" spans="11:15" ht="15.75" x14ac:dyDescent="0.25">
      <c r="K94" s="32" t="str">
        <f>'Backend Calculation'!Q123</f>
        <v/>
      </c>
      <c r="L94" s="16" t="s">
        <v>7</v>
      </c>
      <c r="M94" s="20" t="str">
        <f>IFERROR(INDEX('Backend Calculation'!$M$17:$V$27,MATCH('Expense Details'!O94,'Backend Calculation'!$L$17:$L$27,0),MATCH('Expense Details'!K94,'Backend Calculation'!$M$16:$V$16,0)),"")</f>
        <v/>
      </c>
      <c r="N94" s="13" t="s">
        <v>8</v>
      </c>
      <c r="O94" s="34" t="str">
        <f>'Backend Calculation'!R123</f>
        <v/>
      </c>
    </row>
    <row r="95" spans="11:15" ht="15.75" x14ac:dyDescent="0.25">
      <c r="K95" s="32" t="str">
        <f>'Backend Calculation'!Q124</f>
        <v/>
      </c>
      <c r="L95" s="16" t="s">
        <v>7</v>
      </c>
      <c r="M95" s="20" t="str">
        <f>IFERROR(INDEX('Backend Calculation'!$M$17:$V$27,MATCH('Expense Details'!O95,'Backend Calculation'!$L$17:$L$27,0),MATCH('Expense Details'!K95,'Backend Calculation'!$M$16:$V$16,0)),"")</f>
        <v/>
      </c>
      <c r="N95" s="13" t="s">
        <v>8</v>
      </c>
      <c r="O95" s="34" t="str">
        <f>'Backend Calculation'!R124</f>
        <v/>
      </c>
    </row>
    <row r="96" spans="11:15" ht="15.75" x14ac:dyDescent="0.25">
      <c r="K96" s="32" t="str">
        <f>'Backend Calculation'!Q125</f>
        <v/>
      </c>
      <c r="L96" s="16" t="s">
        <v>7</v>
      </c>
      <c r="M96" s="20" t="str">
        <f>IFERROR(INDEX('Backend Calculation'!$M$17:$V$27,MATCH('Expense Details'!O96,'Backend Calculation'!$L$17:$L$27,0),MATCH('Expense Details'!K96,'Backend Calculation'!$M$16:$V$16,0)),"")</f>
        <v/>
      </c>
      <c r="N96" s="13" t="s">
        <v>8</v>
      </c>
      <c r="O96" s="34" t="str">
        <f>'Backend Calculation'!R125</f>
        <v/>
      </c>
    </row>
    <row r="97" spans="11:15" ht="15.75" x14ac:dyDescent="0.25">
      <c r="K97" s="32" t="str">
        <f>'Backend Calculation'!Q126</f>
        <v/>
      </c>
      <c r="L97" s="16" t="s">
        <v>7</v>
      </c>
      <c r="M97" s="20" t="str">
        <f>IFERROR(INDEX('Backend Calculation'!$M$17:$V$27,MATCH('Expense Details'!O97,'Backend Calculation'!$L$17:$L$27,0),MATCH('Expense Details'!K97,'Backend Calculation'!$M$16:$V$16,0)),"")</f>
        <v/>
      </c>
      <c r="N97" s="13" t="s">
        <v>8</v>
      </c>
      <c r="O97" s="34" t="str">
        <f>'Backend Calculation'!R126</f>
        <v/>
      </c>
    </row>
    <row r="98" spans="11:15" ht="15.75" x14ac:dyDescent="0.25">
      <c r="K98" s="32" t="str">
        <f>'Backend Calculation'!Q127</f>
        <v/>
      </c>
      <c r="L98" s="16" t="s">
        <v>7</v>
      </c>
      <c r="M98" s="20" t="str">
        <f>IFERROR(INDEX('Backend Calculation'!$M$17:$V$27,MATCH('Expense Details'!O98,'Backend Calculation'!$L$17:$L$27,0),MATCH('Expense Details'!K98,'Backend Calculation'!$M$16:$V$16,0)),"")</f>
        <v/>
      </c>
      <c r="N98" s="13" t="s">
        <v>8</v>
      </c>
      <c r="O98" s="34" t="str">
        <f>'Backend Calculation'!R127</f>
        <v/>
      </c>
    </row>
    <row r="99" spans="11:15" ht="15.75" x14ac:dyDescent="0.25">
      <c r="K99" s="32" t="str">
        <f>'Backend Calculation'!Q128</f>
        <v/>
      </c>
      <c r="L99" s="16" t="s">
        <v>7</v>
      </c>
      <c r="M99" s="20" t="str">
        <f>IFERROR(INDEX('Backend Calculation'!$M$17:$V$27,MATCH('Expense Details'!O99,'Backend Calculation'!$L$17:$L$27,0),MATCH('Expense Details'!K99,'Backend Calculation'!$M$16:$V$16,0)),"")</f>
        <v/>
      </c>
      <c r="N99" s="13" t="s">
        <v>8</v>
      </c>
      <c r="O99" s="34" t="str">
        <f>'Backend Calculation'!R128</f>
        <v/>
      </c>
    </row>
    <row r="100" spans="11:15" ht="15.75" x14ac:dyDescent="0.25">
      <c r="K100" s="32" t="str">
        <f>'Backend Calculation'!Q129</f>
        <v/>
      </c>
      <c r="L100" s="16" t="s">
        <v>7</v>
      </c>
      <c r="M100" s="20" t="str">
        <f>IFERROR(INDEX('Backend Calculation'!$M$17:$V$27,MATCH('Expense Details'!O100,'Backend Calculation'!$L$17:$L$27,0),MATCH('Expense Details'!K100,'Backend Calculation'!$M$16:$V$16,0)),"")</f>
        <v/>
      </c>
      <c r="N100" s="13" t="s">
        <v>8</v>
      </c>
      <c r="O100" s="34" t="str">
        <f>'Backend Calculation'!R129</f>
        <v/>
      </c>
    </row>
    <row r="101" spans="11:15" ht="15.75" x14ac:dyDescent="0.25">
      <c r="K101" s="32" t="str">
        <f>'Backend Calculation'!Q130</f>
        <v/>
      </c>
      <c r="L101" s="16" t="s">
        <v>7</v>
      </c>
      <c r="M101" s="20" t="str">
        <f>IFERROR(INDEX('Backend Calculation'!$M$17:$V$27,MATCH('Expense Details'!O101,'Backend Calculation'!$L$17:$L$27,0),MATCH('Expense Details'!K101,'Backend Calculation'!$M$16:$V$16,0)),"")</f>
        <v/>
      </c>
      <c r="N101" s="13" t="s">
        <v>8</v>
      </c>
      <c r="O101" s="34" t="str">
        <f>'Backend Calculation'!R130</f>
        <v/>
      </c>
    </row>
    <row r="102" spans="11:15" ht="15.75" x14ac:dyDescent="0.25">
      <c r="K102" s="32" t="str">
        <f>'Backend Calculation'!Q131</f>
        <v/>
      </c>
      <c r="L102" s="16" t="s">
        <v>7</v>
      </c>
      <c r="M102" s="20" t="str">
        <f>IFERROR(INDEX('Backend Calculation'!$M$17:$V$27,MATCH('Expense Details'!O102,'Backend Calculation'!$L$17:$L$27,0),MATCH('Expense Details'!K102,'Backend Calculation'!$M$16:$V$16,0)),"")</f>
        <v/>
      </c>
      <c r="N102" s="13" t="s">
        <v>8</v>
      </c>
      <c r="O102" s="34" t="str">
        <f>'Backend Calculation'!R131</f>
        <v/>
      </c>
    </row>
    <row r="103" spans="11:15" x14ac:dyDescent="0.25">
      <c r="L103" s="17"/>
      <c r="N103" s="13" t="s">
        <v>8</v>
      </c>
    </row>
    <row r="104" spans="11:15" x14ac:dyDescent="0.25">
      <c r="L104" s="17"/>
      <c r="N104" s="14"/>
    </row>
    <row r="105" spans="11:15" x14ac:dyDescent="0.25">
      <c r="L105" s="17"/>
      <c r="N105" s="14"/>
    </row>
    <row r="106" spans="11:15" x14ac:dyDescent="0.25">
      <c r="L106" s="17"/>
      <c r="N106" s="14"/>
    </row>
    <row r="107" spans="11:15" x14ac:dyDescent="0.25">
      <c r="L107" s="17"/>
      <c r="N107" s="14"/>
    </row>
    <row r="108" spans="11:15" x14ac:dyDescent="0.25">
      <c r="L108" s="17"/>
      <c r="N108" s="14"/>
    </row>
    <row r="109" spans="11:15" x14ac:dyDescent="0.25">
      <c r="L109" s="17"/>
      <c r="N109" s="14"/>
    </row>
    <row r="110" spans="11:15" x14ac:dyDescent="0.25">
      <c r="L110" s="17"/>
      <c r="N110" s="14"/>
    </row>
    <row r="111" spans="11:15" x14ac:dyDescent="0.25">
      <c r="L111" s="17"/>
      <c r="N111" s="14"/>
    </row>
    <row r="112" spans="11:15" x14ac:dyDescent="0.25">
      <c r="L112" s="17"/>
      <c r="N112" s="14"/>
    </row>
    <row r="113" spans="12:14" x14ac:dyDescent="0.25">
      <c r="L113" s="17"/>
      <c r="N113" s="14"/>
    </row>
    <row r="114" spans="12:14" x14ac:dyDescent="0.25">
      <c r="L114" s="17"/>
      <c r="N114" s="14"/>
    </row>
    <row r="115" spans="12:14" x14ac:dyDescent="0.25">
      <c r="L115" s="17"/>
      <c r="N115" s="14"/>
    </row>
    <row r="116" spans="12:14" x14ac:dyDescent="0.25">
      <c r="L116" s="17"/>
      <c r="N116" s="14"/>
    </row>
    <row r="117" spans="12:14" x14ac:dyDescent="0.25">
      <c r="L117" s="17"/>
      <c r="N117" s="14"/>
    </row>
    <row r="118" spans="12:14" x14ac:dyDescent="0.25">
      <c r="L118" s="17"/>
      <c r="N118" s="14"/>
    </row>
    <row r="119" spans="12:14" x14ac:dyDescent="0.25">
      <c r="L119" s="17"/>
      <c r="N119" s="14"/>
    </row>
    <row r="120" spans="12:14" x14ac:dyDescent="0.25">
      <c r="L120" s="17"/>
      <c r="N120" s="14"/>
    </row>
    <row r="121" spans="12:14" x14ac:dyDescent="0.25">
      <c r="L121" s="17"/>
      <c r="N121" s="14"/>
    </row>
    <row r="122" spans="12:14" x14ac:dyDescent="0.25">
      <c r="L122" s="17"/>
      <c r="N122" s="14"/>
    </row>
    <row r="123" spans="12:14" x14ac:dyDescent="0.25">
      <c r="L123" s="17"/>
      <c r="N123" s="14"/>
    </row>
    <row r="124" spans="12:14" x14ac:dyDescent="0.25">
      <c r="L124" s="17"/>
      <c r="N124" s="14"/>
    </row>
    <row r="125" spans="12:14" x14ac:dyDescent="0.25">
      <c r="L125" s="17"/>
      <c r="N125" s="14"/>
    </row>
    <row r="126" spans="12:14" x14ac:dyDescent="0.25">
      <c r="L126" s="17"/>
      <c r="N126" s="14"/>
    </row>
    <row r="127" spans="12:14" x14ac:dyDescent="0.25">
      <c r="L127" s="17"/>
      <c r="N127" s="14"/>
    </row>
    <row r="128" spans="12:14" x14ac:dyDescent="0.25">
      <c r="L128" s="17"/>
      <c r="N128" s="14"/>
    </row>
    <row r="129" spans="12:14" x14ac:dyDescent="0.25">
      <c r="L129" s="17"/>
      <c r="N129" s="14"/>
    </row>
    <row r="130" spans="12:14" x14ac:dyDescent="0.25">
      <c r="L130" s="17"/>
      <c r="N130" s="14"/>
    </row>
    <row r="131" spans="12:14" x14ac:dyDescent="0.25">
      <c r="L131" s="17"/>
      <c r="N131" s="14"/>
    </row>
    <row r="132" spans="12:14" x14ac:dyDescent="0.25">
      <c r="L132" s="17"/>
      <c r="N132" s="14"/>
    </row>
    <row r="133" spans="12:14" x14ac:dyDescent="0.25">
      <c r="L133" s="17"/>
      <c r="N133" s="14"/>
    </row>
    <row r="134" spans="12:14" x14ac:dyDescent="0.25">
      <c r="L134" s="17"/>
      <c r="N134" s="14"/>
    </row>
    <row r="135" spans="12:14" x14ac:dyDescent="0.25">
      <c r="L135" s="17"/>
      <c r="N135" s="14"/>
    </row>
    <row r="136" spans="12:14" x14ac:dyDescent="0.25">
      <c r="L136" s="17"/>
      <c r="N136" s="14"/>
    </row>
    <row r="137" spans="12:14" x14ac:dyDescent="0.25">
      <c r="L137" s="17"/>
      <c r="N137" s="14"/>
    </row>
    <row r="138" spans="12:14" x14ac:dyDescent="0.25">
      <c r="L138" s="17"/>
      <c r="N138" s="14"/>
    </row>
    <row r="139" spans="12:14" x14ac:dyDescent="0.25">
      <c r="L139" s="17"/>
      <c r="N139" s="14"/>
    </row>
    <row r="140" spans="12:14" x14ac:dyDescent="0.25">
      <c r="L140" s="17"/>
      <c r="N140" s="14"/>
    </row>
    <row r="141" spans="12:14" x14ac:dyDescent="0.25">
      <c r="L141" s="17"/>
      <c r="N141" s="14"/>
    </row>
    <row r="142" spans="12:14" x14ac:dyDescent="0.25">
      <c r="L142" s="17"/>
      <c r="N142" s="14"/>
    </row>
    <row r="143" spans="12:14" x14ac:dyDescent="0.25">
      <c r="L143" s="17"/>
      <c r="N143" s="14"/>
    </row>
    <row r="144" spans="12:14" x14ac:dyDescent="0.25">
      <c r="L144" s="17"/>
      <c r="N144" s="14"/>
    </row>
    <row r="145" spans="12:14" x14ac:dyDescent="0.25">
      <c r="L145" s="17"/>
      <c r="N145" s="14"/>
    </row>
    <row r="146" spans="12:14" x14ac:dyDescent="0.25">
      <c r="L146" s="17"/>
      <c r="N146" s="14"/>
    </row>
    <row r="147" spans="12:14" x14ac:dyDescent="0.25">
      <c r="L147" s="17"/>
      <c r="N147" s="14"/>
    </row>
    <row r="148" spans="12:14" x14ac:dyDescent="0.25">
      <c r="L148" s="17"/>
      <c r="N148" s="14"/>
    </row>
    <row r="149" spans="12:14" x14ac:dyDescent="0.25">
      <c r="L149" s="17"/>
      <c r="N149" s="14"/>
    </row>
    <row r="150" spans="12:14" x14ac:dyDescent="0.25">
      <c r="L150" s="17"/>
      <c r="N150" s="14"/>
    </row>
    <row r="151" spans="12:14" x14ac:dyDescent="0.25">
      <c r="L151" s="17"/>
      <c r="N151" s="14"/>
    </row>
    <row r="152" spans="12:14" x14ac:dyDescent="0.25">
      <c r="L152" s="17"/>
      <c r="N152" s="14"/>
    </row>
    <row r="153" spans="12:14" x14ac:dyDescent="0.25">
      <c r="L153" s="17"/>
      <c r="N153" s="14"/>
    </row>
    <row r="154" spans="12:14" x14ac:dyDescent="0.25">
      <c r="L154" s="17"/>
      <c r="N154" s="14"/>
    </row>
    <row r="155" spans="12:14" x14ac:dyDescent="0.25">
      <c r="L155" s="17"/>
      <c r="N155" s="14"/>
    </row>
    <row r="156" spans="12:14" x14ac:dyDescent="0.25">
      <c r="L156" s="17"/>
      <c r="N156" s="14"/>
    </row>
    <row r="157" spans="12:14" x14ac:dyDescent="0.25">
      <c r="L157" s="17"/>
      <c r="N157" s="14"/>
    </row>
    <row r="158" spans="12:14" x14ac:dyDescent="0.25">
      <c r="L158" s="17"/>
      <c r="N158" s="14"/>
    </row>
    <row r="159" spans="12:14" x14ac:dyDescent="0.25">
      <c r="L159" s="17"/>
      <c r="N159" s="14"/>
    </row>
    <row r="160" spans="12:14" x14ac:dyDescent="0.25">
      <c r="L160" s="17"/>
      <c r="N160" s="14"/>
    </row>
    <row r="161" spans="12:14" x14ac:dyDescent="0.25">
      <c r="L161" s="17"/>
      <c r="N161" s="14"/>
    </row>
    <row r="162" spans="12:14" x14ac:dyDescent="0.25">
      <c r="L162" s="17"/>
      <c r="N162" s="14"/>
    </row>
    <row r="163" spans="12:14" x14ac:dyDescent="0.25">
      <c r="L163" s="17"/>
      <c r="N163" s="14"/>
    </row>
    <row r="164" spans="12:14" x14ac:dyDescent="0.25">
      <c r="L164" s="17"/>
      <c r="N164" s="14"/>
    </row>
    <row r="165" spans="12:14" x14ac:dyDescent="0.25">
      <c r="L165" s="17"/>
      <c r="N165" s="14"/>
    </row>
    <row r="166" spans="12:14" x14ac:dyDescent="0.25">
      <c r="L166" s="17"/>
      <c r="N166" s="14"/>
    </row>
    <row r="167" spans="12:14" x14ac:dyDescent="0.25">
      <c r="L167" s="17"/>
      <c r="N167" s="14"/>
    </row>
    <row r="168" spans="12:14" x14ac:dyDescent="0.25">
      <c r="L168" s="17"/>
      <c r="N168" s="14"/>
    </row>
    <row r="169" spans="12:14" x14ac:dyDescent="0.25">
      <c r="L169" s="17"/>
      <c r="N169" s="14"/>
    </row>
    <row r="170" spans="12:14" x14ac:dyDescent="0.25">
      <c r="L170" s="17"/>
      <c r="N170" s="14"/>
    </row>
    <row r="171" spans="12:14" x14ac:dyDescent="0.25">
      <c r="L171" s="17"/>
      <c r="N171" s="14"/>
    </row>
    <row r="172" spans="12:14" x14ac:dyDescent="0.25">
      <c r="L172" s="17"/>
      <c r="N172" s="14"/>
    </row>
    <row r="173" spans="12:14" x14ac:dyDescent="0.25">
      <c r="L173" s="17"/>
      <c r="N173" s="14"/>
    </row>
    <row r="174" spans="12:14" x14ac:dyDescent="0.25">
      <c r="L174" s="17"/>
      <c r="N174" s="14"/>
    </row>
    <row r="175" spans="12:14" x14ac:dyDescent="0.25">
      <c r="L175" s="17"/>
      <c r="N175" s="14"/>
    </row>
    <row r="176" spans="12:14" x14ac:dyDescent="0.25">
      <c r="L176" s="17"/>
      <c r="N176" s="14"/>
    </row>
    <row r="177" spans="12:14" x14ac:dyDescent="0.25">
      <c r="L177" s="17"/>
      <c r="N177" s="14"/>
    </row>
    <row r="178" spans="12:14" x14ac:dyDescent="0.25">
      <c r="L178" s="17"/>
      <c r="N178" s="14"/>
    </row>
    <row r="179" spans="12:14" x14ac:dyDescent="0.25">
      <c r="L179" s="17"/>
      <c r="N179" s="14"/>
    </row>
    <row r="180" spans="12:14" x14ac:dyDescent="0.25">
      <c r="L180" s="17"/>
      <c r="N180" s="14"/>
    </row>
    <row r="181" spans="12:14" x14ac:dyDescent="0.25">
      <c r="L181" s="17"/>
      <c r="N181" s="14"/>
    </row>
    <row r="182" spans="12:14" x14ac:dyDescent="0.25">
      <c r="L182" s="17"/>
      <c r="N182" s="14"/>
    </row>
    <row r="183" spans="12:14" x14ac:dyDescent="0.25">
      <c r="L183" s="17"/>
      <c r="N183" s="14"/>
    </row>
    <row r="184" spans="12:14" x14ac:dyDescent="0.25">
      <c r="L184" s="17"/>
      <c r="N184" s="14"/>
    </row>
    <row r="185" spans="12:14" x14ac:dyDescent="0.25">
      <c r="L185" s="17"/>
      <c r="N185" s="14"/>
    </row>
    <row r="186" spans="12:14" x14ac:dyDescent="0.25">
      <c r="L186" s="17"/>
      <c r="N186" s="14"/>
    </row>
    <row r="187" spans="12:14" x14ac:dyDescent="0.25">
      <c r="L187" s="17"/>
      <c r="N187" s="14"/>
    </row>
    <row r="188" spans="12:14" x14ac:dyDescent="0.25">
      <c r="L188" s="17"/>
      <c r="N188" s="14"/>
    </row>
    <row r="189" spans="12:14" x14ac:dyDescent="0.25">
      <c r="L189" s="17"/>
      <c r="N189" s="14"/>
    </row>
    <row r="190" spans="12:14" x14ac:dyDescent="0.25">
      <c r="L190" s="17"/>
      <c r="N190" s="14"/>
    </row>
    <row r="191" spans="12:14" x14ac:dyDescent="0.25">
      <c r="L191" s="17"/>
      <c r="N191" s="14"/>
    </row>
    <row r="192" spans="12:14" x14ac:dyDescent="0.25">
      <c r="L192" s="17"/>
      <c r="N192" s="14"/>
    </row>
    <row r="193" spans="12:14" x14ac:dyDescent="0.25">
      <c r="L193" s="17"/>
      <c r="N193" s="14"/>
    </row>
    <row r="194" spans="12:14" x14ac:dyDescent="0.25">
      <c r="L194" s="17"/>
      <c r="N194" s="14"/>
    </row>
    <row r="195" spans="12:14" x14ac:dyDescent="0.25">
      <c r="L195" s="17"/>
      <c r="N195" s="14"/>
    </row>
    <row r="196" spans="12:14" x14ac:dyDescent="0.25">
      <c r="L196" s="17"/>
      <c r="N196" s="14"/>
    </row>
    <row r="197" spans="12:14" x14ac:dyDescent="0.25">
      <c r="L197" s="17"/>
      <c r="N197" s="14"/>
    </row>
    <row r="198" spans="12:14" x14ac:dyDescent="0.25">
      <c r="L198" s="17"/>
      <c r="N198" s="14"/>
    </row>
    <row r="199" spans="12:14" x14ac:dyDescent="0.25">
      <c r="L199" s="17"/>
      <c r="N199" s="14"/>
    </row>
    <row r="200" spans="12:14" x14ac:dyDescent="0.25">
      <c r="L200" s="17"/>
      <c r="N200" s="14"/>
    </row>
    <row r="201" spans="12:14" x14ac:dyDescent="0.25">
      <c r="L201" s="17"/>
      <c r="N201" s="14"/>
    </row>
    <row r="202" spans="12:14" x14ac:dyDescent="0.25">
      <c r="L202" s="17"/>
      <c r="N202" s="14"/>
    </row>
    <row r="203" spans="12:14" x14ac:dyDescent="0.25">
      <c r="L203" s="17"/>
      <c r="N203" s="14"/>
    </row>
    <row r="204" spans="12:14" x14ac:dyDescent="0.25">
      <c r="L204" s="17"/>
      <c r="N204" s="14"/>
    </row>
    <row r="205" spans="12:14" x14ac:dyDescent="0.25">
      <c r="L205" s="17"/>
      <c r="N205" s="14"/>
    </row>
    <row r="206" spans="12:14" x14ac:dyDescent="0.25">
      <c r="L206" s="17"/>
      <c r="N206" s="14"/>
    </row>
    <row r="207" spans="12:14" x14ac:dyDescent="0.25">
      <c r="L207" s="17"/>
      <c r="N207" s="14"/>
    </row>
    <row r="208" spans="12:14" x14ac:dyDescent="0.25">
      <c r="L208" s="17"/>
      <c r="N208" s="14"/>
    </row>
    <row r="209" spans="12:14" x14ac:dyDescent="0.25">
      <c r="L209" s="17"/>
      <c r="N209" s="14"/>
    </row>
    <row r="210" spans="12:14" x14ac:dyDescent="0.25">
      <c r="L210" s="17"/>
      <c r="N210" s="14"/>
    </row>
    <row r="211" spans="12:14" x14ac:dyDescent="0.25">
      <c r="L211" s="17"/>
      <c r="N211" s="14"/>
    </row>
    <row r="212" spans="12:14" x14ac:dyDescent="0.25">
      <c r="L212" s="17"/>
      <c r="N212" s="14"/>
    </row>
    <row r="213" spans="12:14" x14ac:dyDescent="0.25">
      <c r="L213" s="17"/>
      <c r="N213" s="14"/>
    </row>
    <row r="214" spans="12:14" x14ac:dyDescent="0.25">
      <c r="L214" s="17"/>
      <c r="N214" s="14"/>
    </row>
    <row r="215" spans="12:14" x14ac:dyDescent="0.25">
      <c r="L215" s="17"/>
      <c r="N215" s="14"/>
    </row>
    <row r="216" spans="12:14" x14ac:dyDescent="0.25">
      <c r="L216" s="17"/>
      <c r="N216" s="14"/>
    </row>
    <row r="217" spans="12:14" x14ac:dyDescent="0.25">
      <c r="L217" s="17"/>
      <c r="N217" s="14"/>
    </row>
    <row r="218" spans="12:14" x14ac:dyDescent="0.25">
      <c r="L218" s="17"/>
      <c r="N218" s="14"/>
    </row>
    <row r="219" spans="12:14" x14ac:dyDescent="0.25">
      <c r="L219" s="17"/>
      <c r="N219" s="14"/>
    </row>
    <row r="220" spans="12:14" x14ac:dyDescent="0.25">
      <c r="L220" s="17"/>
      <c r="N220" s="14"/>
    </row>
    <row r="221" spans="12:14" x14ac:dyDescent="0.25">
      <c r="L221" s="17"/>
      <c r="N221" s="14"/>
    </row>
    <row r="222" spans="12:14" x14ac:dyDescent="0.25">
      <c r="L222" s="17"/>
      <c r="N222" s="14"/>
    </row>
    <row r="223" spans="12:14" x14ac:dyDescent="0.25">
      <c r="L223" s="17"/>
      <c r="N223" s="14"/>
    </row>
    <row r="224" spans="12:14" x14ac:dyDescent="0.25">
      <c r="L224" s="17"/>
      <c r="N224" s="14"/>
    </row>
    <row r="225" spans="12:14" x14ac:dyDescent="0.25">
      <c r="L225" s="17"/>
      <c r="N225" s="14"/>
    </row>
    <row r="226" spans="12:14" x14ac:dyDescent="0.25">
      <c r="L226" s="17"/>
      <c r="N226" s="14"/>
    </row>
    <row r="227" spans="12:14" x14ac:dyDescent="0.25">
      <c r="L227" s="17"/>
      <c r="N227" s="14"/>
    </row>
    <row r="228" spans="12:14" x14ac:dyDescent="0.25">
      <c r="L228" s="17"/>
      <c r="N228" s="14"/>
    </row>
    <row r="229" spans="12:14" x14ac:dyDescent="0.25">
      <c r="L229" s="17"/>
      <c r="N229" s="14"/>
    </row>
    <row r="230" spans="12:14" x14ac:dyDescent="0.25">
      <c r="L230" s="17"/>
      <c r="N230" s="14"/>
    </row>
    <row r="231" spans="12:14" x14ac:dyDescent="0.25">
      <c r="L231" s="17"/>
      <c r="N231" s="14"/>
    </row>
    <row r="232" spans="12:14" x14ac:dyDescent="0.25">
      <c r="L232" s="17"/>
      <c r="N232" s="14"/>
    </row>
    <row r="233" spans="12:14" x14ac:dyDescent="0.25">
      <c r="L233" s="17"/>
      <c r="N233" s="14"/>
    </row>
    <row r="234" spans="12:14" x14ac:dyDescent="0.25">
      <c r="L234" s="17"/>
      <c r="N234" s="14"/>
    </row>
    <row r="235" spans="12:14" x14ac:dyDescent="0.25">
      <c r="L235" s="17"/>
      <c r="N235" s="14"/>
    </row>
    <row r="236" spans="12:14" x14ac:dyDescent="0.25">
      <c r="L236" s="17"/>
      <c r="N236" s="14"/>
    </row>
    <row r="237" spans="12:14" x14ac:dyDescent="0.25">
      <c r="L237" s="17"/>
      <c r="N237" s="14"/>
    </row>
    <row r="238" spans="12:14" x14ac:dyDescent="0.25">
      <c r="L238" s="17"/>
      <c r="N238" s="14"/>
    </row>
    <row r="239" spans="12:14" x14ac:dyDescent="0.25">
      <c r="L239" s="17"/>
      <c r="N239" s="14"/>
    </row>
    <row r="240" spans="12:14" x14ac:dyDescent="0.25">
      <c r="L240" s="17"/>
      <c r="N240" s="14"/>
    </row>
    <row r="241" spans="12:14" x14ac:dyDescent="0.25">
      <c r="L241" s="17"/>
      <c r="N241" s="14"/>
    </row>
    <row r="242" spans="12:14" x14ac:dyDescent="0.25">
      <c r="L242" s="17"/>
      <c r="N242" s="14"/>
    </row>
    <row r="243" spans="12:14" x14ac:dyDescent="0.25">
      <c r="L243" s="17"/>
      <c r="N243" s="14"/>
    </row>
    <row r="244" spans="12:14" x14ac:dyDescent="0.25">
      <c r="L244" s="17"/>
      <c r="N244" s="14"/>
    </row>
    <row r="245" spans="12:14" x14ac:dyDescent="0.25">
      <c r="L245" s="17"/>
      <c r="N245" s="14"/>
    </row>
    <row r="246" spans="12:14" x14ac:dyDescent="0.25">
      <c r="L246" s="17"/>
      <c r="N246" s="14"/>
    </row>
    <row r="247" spans="12:14" x14ac:dyDescent="0.25">
      <c r="L247" s="17"/>
      <c r="N247" s="14"/>
    </row>
    <row r="248" spans="12:14" x14ac:dyDescent="0.25">
      <c r="L248" s="17"/>
      <c r="N248" s="14"/>
    </row>
    <row r="249" spans="12:14" x14ac:dyDescent="0.25">
      <c r="L249" s="17"/>
      <c r="N249" s="14"/>
    </row>
    <row r="250" spans="12:14" x14ac:dyDescent="0.25">
      <c r="L250" s="17"/>
      <c r="N250" s="14"/>
    </row>
    <row r="251" spans="12:14" x14ac:dyDescent="0.25">
      <c r="L251" s="17"/>
      <c r="N251" s="14"/>
    </row>
    <row r="252" spans="12:14" x14ac:dyDescent="0.25">
      <c r="L252" s="17"/>
      <c r="N252" s="14"/>
    </row>
    <row r="253" spans="12:14" x14ac:dyDescent="0.25">
      <c r="L253" s="17"/>
      <c r="N253" s="14"/>
    </row>
    <row r="254" spans="12:14" x14ac:dyDescent="0.25">
      <c r="L254" s="17"/>
      <c r="N254" s="14"/>
    </row>
    <row r="255" spans="12:14" x14ac:dyDescent="0.25">
      <c r="L255" s="17"/>
      <c r="N255" s="14"/>
    </row>
    <row r="256" spans="12:14" x14ac:dyDescent="0.25">
      <c r="L256" s="17"/>
      <c r="N256" s="14"/>
    </row>
    <row r="257" spans="12:14" x14ac:dyDescent="0.25">
      <c r="L257" s="17"/>
      <c r="N257" s="14"/>
    </row>
    <row r="258" spans="12:14" x14ac:dyDescent="0.25">
      <c r="L258" s="17"/>
      <c r="N258" s="14"/>
    </row>
    <row r="259" spans="12:14" x14ac:dyDescent="0.25">
      <c r="L259" s="17"/>
      <c r="N259" s="14"/>
    </row>
    <row r="260" spans="12:14" x14ac:dyDescent="0.25">
      <c r="L260" s="17"/>
      <c r="N260" s="14"/>
    </row>
    <row r="261" spans="12:14" x14ac:dyDescent="0.25">
      <c r="L261" s="17"/>
      <c r="N261" s="14"/>
    </row>
    <row r="262" spans="12:14" x14ac:dyDescent="0.25">
      <c r="L262" s="17"/>
      <c r="N262" s="14"/>
    </row>
    <row r="263" spans="12:14" x14ac:dyDescent="0.25">
      <c r="L263" s="17"/>
      <c r="N263" s="14"/>
    </row>
    <row r="264" spans="12:14" x14ac:dyDescent="0.25">
      <c r="L264" s="17"/>
      <c r="N264" s="14"/>
    </row>
    <row r="265" spans="12:14" x14ac:dyDescent="0.25">
      <c r="L265" s="17"/>
      <c r="N265" s="14"/>
    </row>
    <row r="266" spans="12:14" x14ac:dyDescent="0.25">
      <c r="L266" s="17"/>
      <c r="N266" s="14"/>
    </row>
    <row r="267" spans="12:14" x14ac:dyDescent="0.25">
      <c r="L267" s="17"/>
      <c r="N267" s="14"/>
    </row>
    <row r="268" spans="12:14" x14ac:dyDescent="0.25">
      <c r="L268" s="17"/>
      <c r="N268" s="14"/>
    </row>
    <row r="269" spans="12:14" x14ac:dyDescent="0.25">
      <c r="L269" s="17"/>
    </row>
    <row r="270" spans="12:14" x14ac:dyDescent="0.25">
      <c r="L270" s="17"/>
    </row>
    <row r="271" spans="12:14" x14ac:dyDescent="0.25">
      <c r="L271" s="17"/>
    </row>
    <row r="272" spans="12:14" x14ac:dyDescent="0.25">
      <c r="L272" s="17"/>
    </row>
    <row r="273" spans="12:12" x14ac:dyDescent="0.25">
      <c r="L273" s="17"/>
    </row>
    <row r="274" spans="12:12" x14ac:dyDescent="0.25">
      <c r="L274" s="17"/>
    </row>
    <row r="275" spans="12:12" x14ac:dyDescent="0.25">
      <c r="L275" s="17"/>
    </row>
    <row r="276" spans="12:12" x14ac:dyDescent="0.25">
      <c r="L276" s="17"/>
    </row>
  </sheetData>
  <mergeCells count="1">
    <mergeCell ref="R2:R4"/>
  </mergeCells>
  <conditionalFormatting sqref="L3:L102">
    <cfRule type="expression" dxfId="1" priority="2">
      <formula>LEN(K3)=0</formula>
    </cfRule>
  </conditionalFormatting>
  <conditionalFormatting sqref="N3:N105">
    <cfRule type="expression" dxfId="0" priority="1">
      <formula>LEN(K3)=0</formula>
    </cfRule>
  </conditionalFormatting>
  <dataValidations count="1">
    <dataValidation type="list" allowBlank="1" showInputMessage="1" showErrorMessage="1" sqref="E2:E25">
      <formula1>Names</formula1>
    </dataValidation>
  </dataValidations>
  <hyperlinks>
    <hyperlink ref="R2:R4" r:id="rId1" display="Get your hands on Free Excel Templates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workbookViewId="0">
      <selection activeCell="A2" sqref="A2:A11"/>
    </sheetView>
  </sheetViews>
  <sheetFormatPr defaultRowHeight="15" x14ac:dyDescent="0.25"/>
  <cols>
    <col min="1" max="1" width="9.5703125" customWidth="1"/>
    <col min="3" max="3" width="12" customWidth="1"/>
    <col min="4" max="4" width="16.85546875" customWidth="1"/>
    <col min="5" max="5" width="10.85546875" customWidth="1"/>
    <col min="6" max="6" width="11.7109375" customWidth="1"/>
    <col min="7" max="9" width="0" hidden="1" customWidth="1"/>
    <col min="10" max="10" width="11.7109375" hidden="1" customWidth="1"/>
    <col min="11" max="11" width="11.7109375" bestFit="1" customWidth="1"/>
  </cols>
  <sheetData>
    <row r="1" spans="1:22" x14ac:dyDescent="0.25">
      <c r="A1" s="4" t="s">
        <v>6</v>
      </c>
      <c r="C1" s="7" t="s">
        <v>0</v>
      </c>
      <c r="D1" s="8" t="s">
        <v>1</v>
      </c>
      <c r="E1" s="8" t="s">
        <v>2</v>
      </c>
      <c r="F1" s="9" t="s">
        <v>3</v>
      </c>
      <c r="K1" s="1" t="str">
        <f>IFERROR(INDEX(#REF!,COLUMNS($F$1:J1)),"")</f>
        <v/>
      </c>
      <c r="L1" s="1" t="str">
        <f>IFERROR(INDEX(#REF!,COLUMNS($F$1:K1)),"")</f>
        <v/>
      </c>
      <c r="M1" s="1"/>
      <c r="N1" s="1"/>
      <c r="O1" s="1"/>
      <c r="P1" s="1"/>
      <c r="Q1" s="1"/>
      <c r="R1" s="1" t="str">
        <f>IFERROR(INDEX(#REF!,COLUMNS($F$1:M1)),"")</f>
        <v/>
      </c>
      <c r="S1" s="1" t="str">
        <f>IFERROR(INDEX(#REF!,COLUMNS($F$1:R1)),"")</f>
        <v/>
      </c>
    </row>
    <row r="2" spans="1:22" x14ac:dyDescent="0.25">
      <c r="A2" s="5" t="s">
        <v>9</v>
      </c>
      <c r="C2" s="12">
        <f>IF(AND(ExpenseList[[#This Row],[Date]]&lt;&gt;"",ExpenseList[[#This Row],[Amount]]&lt;&gt;"",ExpenseList[[#This Row],[Who Paid]]&lt;&gt;""),ExpenseList[[#This Row],[Date]],"")</f>
        <v>42317</v>
      </c>
      <c r="D2" s="12" t="str">
        <f>IF(AND(ExpenseList[[#This Row],[Description]]&lt;&gt;"",ExpenseList[[#This Row],[Amount]],ExpenseList[[#This Row],[Who Paid]]&lt;&gt;""),ExpenseList[[#This Row],[Description]],"")</f>
        <v>Tickets</v>
      </c>
      <c r="E2" s="19">
        <f>IF(AND(ExpenseList[[#This Row],[Amount]]&lt;&gt;"",ExpenseList[[#This Row],[Amount]]&lt;&gt;"",ExpenseList[[#This Row],[Who Paid]]&lt;&gt;""),ExpenseList[[#This Row],[Amount]],"")</f>
        <v>10000</v>
      </c>
      <c r="F2" s="12" t="str">
        <f>IF(AND(ExpenseList[[#This Row],[Who Paid]]&lt;&gt;"",ExpenseList[[#This Row],[Amount]]&lt;&gt;""),ExpenseList[[#This Row],[Who Paid]],"")</f>
        <v>Joe</v>
      </c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</row>
    <row r="3" spans="1:22" x14ac:dyDescent="0.25">
      <c r="A3" s="5" t="s">
        <v>10</v>
      </c>
      <c r="C3" s="12">
        <f>IF(AND(ExpenseList[[#This Row],[Date]]&lt;&gt;"",ExpenseList[[#This Row],[Amount]]&lt;&gt;"",ExpenseList[[#This Row],[Who Paid]]&lt;&gt;""),ExpenseList[[#This Row],[Date]],"")</f>
        <v>42318</v>
      </c>
      <c r="D3" s="12" t="str">
        <f>IF(AND(ExpenseList[[#This Row],[Description]]&lt;&gt;"",ExpenseList[[#This Row],[Amount]],ExpenseList[[#This Row],[Who Paid]]&lt;&gt;""),ExpenseList[[#This Row],[Description]],"")</f>
        <v>Hotel</v>
      </c>
      <c r="E3" s="19">
        <f>IF(AND(ExpenseList[[#This Row],[Amount]]&lt;&gt;"",ExpenseList[[#This Row],[Amount]]&lt;&gt;"",ExpenseList[[#This Row],[Who Paid]]&lt;&gt;""),ExpenseList[[#This Row],[Amount]],"")</f>
        <v>7000</v>
      </c>
      <c r="F3" s="12" t="str">
        <f>IF(AND(ExpenseList[[#This Row],[Who Paid]]&lt;&gt;"",ExpenseList[[#This Row],[Amount]]&lt;&gt;""),ExpenseList[[#This Row],[Who Paid]],"")</f>
        <v>Alex</v>
      </c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0" t="s">
        <v>4</v>
      </c>
      <c r="U3" s="10" t="s">
        <v>5</v>
      </c>
    </row>
    <row r="4" spans="1:22" x14ac:dyDescent="0.25">
      <c r="A4" s="5" t="s">
        <v>11</v>
      </c>
      <c r="C4" s="12">
        <f>IF(AND(ExpenseList[[#This Row],[Date]]&lt;&gt;"",ExpenseList[[#This Row],[Amount]]&lt;&gt;"",ExpenseList[[#This Row],[Who Paid]]&lt;&gt;""),ExpenseList[[#This Row],[Date]],"")</f>
        <v>42318</v>
      </c>
      <c r="D4" s="12" t="str">
        <f>IF(AND(ExpenseList[[#This Row],[Description]]&lt;&gt;"",ExpenseList[[#This Row],[Amount]],ExpenseList[[#This Row],[Who Paid]]&lt;&gt;""),ExpenseList[[#This Row],[Description]],"")</f>
        <v>Food</v>
      </c>
      <c r="E4" s="19">
        <f>IF(AND(ExpenseList[[#This Row],[Amount]]&lt;&gt;"",ExpenseList[[#This Row],[Amount]]&lt;&gt;"",ExpenseList[[#This Row],[Who Paid]]&lt;&gt;""),ExpenseList[[#This Row],[Amount]],"")</f>
        <v>2000</v>
      </c>
      <c r="F4" s="12" t="str">
        <f>IF(AND(ExpenseList[[#This Row],[Who Paid]]&lt;&gt;"",ExpenseList[[#This Row],[Amount]]&lt;&gt;""),ExpenseList[[#This Row],[Who Paid]],"")</f>
        <v>Louise</v>
      </c>
      <c r="G4" s="2"/>
      <c r="H4" s="2"/>
      <c r="I4" s="2"/>
      <c r="J4" s="2"/>
      <c r="K4" s="1"/>
      <c r="L4" s="2" t="str">
        <f>IF(INDEX(Names,ROWS($L$4:L4))&lt;&gt;"",INDEX(Names,ROWS($L$4:L4)),"")</f>
        <v>Joe</v>
      </c>
      <c r="M4" s="2">
        <f>IF(L4&lt;&gt;"",IF(ISERROR(MATCH(L4,ExpenseBackend[Who Paid],0)),0-(SUM($E$2:$E$25))/COUNTIF(Names,"?*"),SUMIF($F$2:$F$25,L4,$E$2:$E$25)- (SUM($E$2:$E$25))/COUNTIF(Names,"?*")),"")</f>
        <v>7740</v>
      </c>
      <c r="N4" s="2">
        <f>IF(M4&lt;&gt;"",M4+ROWS($M$4:M4)/10000000000,"")</f>
        <v>7740.0000000001</v>
      </c>
      <c r="O4" s="2">
        <f>IFERROR(LARGE($N$4:$N$13,ROWS($R$4:R4)),"")</f>
        <v>7740.0000000001</v>
      </c>
      <c r="P4" s="2">
        <f>IF(O4&gt;0,O4,SMALL(IF($O$4:$O$13&gt;0,"",$O$4:$O$13),ROWS($O$4:O4)-COUNTIF($O$4:$O$13,"&gt;0")))</f>
        <v>7740.0000000001</v>
      </c>
      <c r="Q4" s="2" t="str">
        <f>IFERROR(INDEX($L$4:$L$13,MATCH(IF(P4&lt;&gt;"",P4,NA()),$N$4:$N$13,0)),"")</f>
        <v>Joe</v>
      </c>
      <c r="R4" s="2">
        <f>IFERROR(VLOOKUP(Q4,$L$4:$M$13,2,0),"")</f>
        <v>7740</v>
      </c>
      <c r="S4" s="2" t="str">
        <f>IF(R4&gt;0,"Get","Pay")</f>
        <v>Get</v>
      </c>
      <c r="T4" s="2">
        <f>IF(AND(R4&gt;0,R4&lt;&gt;""),ROWS($S$4:S4),"")</f>
        <v>1</v>
      </c>
      <c r="U4" s="2" t="str">
        <f>IF(R4&gt;0,"",ROWS($R$4:R4)-COUNTIF($R$4:$R$7,"&gt;0"))</f>
        <v/>
      </c>
    </row>
    <row r="5" spans="1:22" x14ac:dyDescent="0.25">
      <c r="A5" s="5" t="s">
        <v>12</v>
      </c>
      <c r="C5" s="12">
        <f>IF(AND(ExpenseList[[#This Row],[Date]]&lt;&gt;"",ExpenseList[[#This Row],[Amount]]&lt;&gt;"",ExpenseList[[#This Row],[Who Paid]]&lt;&gt;""),ExpenseList[[#This Row],[Date]],"")</f>
        <v>42318</v>
      </c>
      <c r="D5" s="12" t="str">
        <f>IF(AND(ExpenseList[[#This Row],[Description]]&lt;&gt;"",ExpenseList[[#This Row],[Amount]],ExpenseList[[#This Row],[Who Paid]]&lt;&gt;""),ExpenseList[[#This Row],[Description]],"")</f>
        <v>Food</v>
      </c>
      <c r="E5" s="19">
        <f>IF(AND(ExpenseList[[#This Row],[Amount]]&lt;&gt;"",ExpenseList[[#This Row],[Amount]]&lt;&gt;"",ExpenseList[[#This Row],[Who Paid]]&lt;&gt;""),ExpenseList[[#This Row],[Amount]],"")</f>
        <v>3200</v>
      </c>
      <c r="F5" s="12" t="str">
        <f>IF(AND(ExpenseList[[#This Row],[Who Paid]]&lt;&gt;"",ExpenseList[[#This Row],[Amount]]&lt;&gt;""),ExpenseList[[#This Row],[Who Paid]],"")</f>
        <v>Mike</v>
      </c>
      <c r="G5" s="2"/>
      <c r="H5" s="2"/>
      <c r="I5" s="2"/>
      <c r="J5" s="2"/>
      <c r="K5" s="1"/>
      <c r="L5" s="2" t="str">
        <f>IF(INDEX(Names,ROWS($L$4:L5))&lt;&gt;"",INDEX(Names,ROWS($L$4:L5)),"")</f>
        <v>Michael</v>
      </c>
      <c r="M5" s="2">
        <f>IF(L5&lt;&gt;"",IF(ISERROR(MATCH(L5,ExpenseBackend[Who Paid],0)),0-(SUM($E$2:$E$25))/COUNTIF(Names,"?*"),SUMIF($F$2:$F$25,L5,$E$2:$E$25)- (SUM($E$2:$E$25))/COUNTIF(Names,"?*")),"")</f>
        <v>-2260</v>
      </c>
      <c r="N5" s="2">
        <f>IF(M5&lt;&gt;"",M5+ROWS($M$4:M5)/10000000000,"")</f>
        <v>-2259.9999999997999</v>
      </c>
      <c r="O5" s="2">
        <f>IFERROR(LARGE($N$4:$N$13,ROWS($R$4:R5)),"")</f>
        <v>4740.0000000007003</v>
      </c>
      <c r="P5" s="2">
        <f>IF(O5&gt;0,O5,SMALL(IF($O$4:$O$13&gt;0,"",$O$4:$O$13),ROWS($O$4:O5)-COUNTIF($O$4:$O$13,"&gt;0")))</f>
        <v>4740.0000000007003</v>
      </c>
      <c r="Q5" s="2" t="str">
        <f t="shared" ref="Q5:Q13" si="0">IFERROR(INDEX($L$4:$L$13,MATCH(IF(P5&lt;&gt;"",P5,NA()),$N$4:$N$13,0)),"")</f>
        <v>Alex</v>
      </c>
      <c r="R5" s="2">
        <f t="shared" ref="R5:R13" si="1">IFERROR(VLOOKUP(Q5,$L$4:$M$13,2,0),"")</f>
        <v>4740</v>
      </c>
      <c r="S5" s="2" t="str">
        <f t="shared" ref="S5:S13" si="2">IF(R5&gt;0,"Get","Pay")</f>
        <v>Get</v>
      </c>
      <c r="T5" s="2">
        <f>IF(AND(R5&gt;0,R5&lt;&gt;""),ROWS($S$4:S5),"")</f>
        <v>2</v>
      </c>
      <c r="U5" s="2" t="str">
        <f>IF(R5&gt;0,"",ROWS($R$4:R5)-COUNTIF($R$4:$R$7,"&gt;0"))</f>
        <v/>
      </c>
    </row>
    <row r="6" spans="1:22" x14ac:dyDescent="0.25">
      <c r="A6" s="5" t="s">
        <v>13</v>
      </c>
      <c r="C6" s="12">
        <f>IF(AND(ExpenseList[[#This Row],[Date]]&lt;&gt;"",ExpenseList[[#This Row],[Amount]]&lt;&gt;"",ExpenseList[[#This Row],[Who Paid]]&lt;&gt;""),ExpenseList[[#This Row],[Date]],"")</f>
        <v>42319</v>
      </c>
      <c r="D6" s="12" t="str">
        <f>IF(AND(ExpenseList[[#This Row],[Description]]&lt;&gt;"",ExpenseList[[#This Row],[Amount]],ExpenseList[[#This Row],[Who Paid]]&lt;&gt;""),ExpenseList[[#This Row],[Description]],"")</f>
        <v>Taxi</v>
      </c>
      <c r="E6" s="19">
        <f>IF(AND(ExpenseList[[#This Row],[Amount]]&lt;&gt;"",ExpenseList[[#This Row],[Amount]]&lt;&gt;"",ExpenseList[[#This Row],[Who Paid]]&lt;&gt;""),ExpenseList[[#This Row],[Amount]],"")</f>
        <v>400</v>
      </c>
      <c r="F6" s="12" t="str">
        <f>IF(AND(ExpenseList[[#This Row],[Who Paid]]&lt;&gt;"",ExpenseList[[#This Row],[Amount]]&lt;&gt;""),ExpenseList[[#This Row],[Who Paid]],"")</f>
        <v>Bruce</v>
      </c>
      <c r="G6" s="2"/>
      <c r="H6" s="2"/>
      <c r="I6" s="2"/>
      <c r="J6" s="2"/>
      <c r="K6" s="1"/>
      <c r="L6" s="2" t="str">
        <f>IF(INDEX(Names,ROWS($L$4:L6))&lt;&gt;"",INDEX(Names,ROWS($L$4:L6)),"")</f>
        <v>Bruce</v>
      </c>
      <c r="M6" s="2">
        <f>IF(L6&lt;&gt;"",IF(ISERROR(MATCH(L6,ExpenseBackend[Who Paid],0)),0-(SUM($E$2:$E$25))/COUNTIF(Names,"?*"),SUMIF($F$2:$F$25,L6,$E$2:$E$25)- (SUM($E$2:$E$25))/COUNTIF(Names,"?*")),"")</f>
        <v>-1860</v>
      </c>
      <c r="N6" s="2">
        <f>IF(M6&lt;&gt;"",M6+ROWS($M$4:M6)/10000000000,"")</f>
        <v>-1859.9999999997001</v>
      </c>
      <c r="O6" s="2">
        <f>IFERROR(LARGE($N$4:$N$13,ROWS($R$4:R6)),"")</f>
        <v>940.00000000039995</v>
      </c>
      <c r="P6" s="2">
        <f>IF(O6&gt;0,O6,SMALL(IF($O$4:$O$13&gt;0,"",$O$4:$O$13),ROWS($O$4:O6)-COUNTIF($O$4:$O$13,"&gt;0")))</f>
        <v>940.00000000039995</v>
      </c>
      <c r="Q6" s="2" t="str">
        <f t="shared" si="0"/>
        <v>Mike</v>
      </c>
      <c r="R6" s="2">
        <f t="shared" si="1"/>
        <v>940</v>
      </c>
      <c r="S6" s="2" t="str">
        <f t="shared" si="2"/>
        <v>Get</v>
      </c>
      <c r="T6" s="2">
        <f>IF(AND(R6&gt;0,R6&lt;&gt;""),ROWS($S$4:S6),"")</f>
        <v>3</v>
      </c>
      <c r="U6" s="2" t="str">
        <f>IF(R6&gt;0,"",ROWS($R$4:R6)-COUNTIF($R$4:$R$7,"&gt;0"))</f>
        <v/>
      </c>
    </row>
    <row r="7" spans="1:22" x14ac:dyDescent="0.25">
      <c r="A7" s="5" t="s">
        <v>14</v>
      </c>
      <c r="C7" s="12" t="str">
        <f>IF(AND(ExpenseList[[#This Row],[Date]]&lt;&gt;"",ExpenseList[[#This Row],[Amount]]&lt;&gt;"",ExpenseList[[#This Row],[Who Paid]]&lt;&gt;""),ExpenseList[[#This Row],[Date]],"")</f>
        <v/>
      </c>
      <c r="D7" s="12" t="str">
        <f>IF(AND(ExpenseList[[#This Row],[Description]]&lt;&gt;"",ExpenseList[[#This Row],[Amount]],ExpenseList[[#This Row],[Who Paid]]&lt;&gt;""),ExpenseList[[#This Row],[Description]],"")</f>
        <v/>
      </c>
      <c r="E7" s="19" t="str">
        <f>IF(AND(ExpenseList[[#This Row],[Amount]]&lt;&gt;"",ExpenseList[[#This Row],[Amount]]&lt;&gt;"",ExpenseList[[#This Row],[Who Paid]]&lt;&gt;""),ExpenseList[[#This Row],[Amount]],"")</f>
        <v/>
      </c>
      <c r="F7" s="12" t="str">
        <f>IF(AND(ExpenseList[[#This Row],[Who Paid]]&lt;&gt;"",ExpenseList[[#This Row],[Amount]]&lt;&gt;""),ExpenseList[[#This Row],[Who Paid]],"")</f>
        <v/>
      </c>
      <c r="G7" s="2"/>
      <c r="H7" s="2"/>
      <c r="I7" s="2"/>
      <c r="J7" s="2"/>
      <c r="K7" s="1"/>
      <c r="L7" s="2" t="str">
        <f>IF(INDEX(Names,ROWS($L$4:L7))&lt;&gt;"",INDEX(Names,ROWS($L$4:L7)),"")</f>
        <v>Mike</v>
      </c>
      <c r="M7" s="2">
        <f>IF(L7&lt;&gt;"",IF(ISERROR(MATCH(L7,ExpenseBackend[Who Paid],0)),0-(SUM($E$2:$E$25))/COUNTIF(Names,"?*"),SUMIF($F$2:$F$25,L7,$E$2:$E$25)- (SUM($E$2:$E$25))/COUNTIF(Names,"?*")),"")</f>
        <v>940</v>
      </c>
      <c r="N7" s="2">
        <f>IF(M7&lt;&gt;"",M7+ROWS($M$4:M7)/10000000000,"")</f>
        <v>940.00000000039995</v>
      </c>
      <c r="O7" s="2">
        <f>IFERROR(LARGE($N$4:$N$13,ROWS($R$4:R7)),"")</f>
        <v>-259.99999999940002</v>
      </c>
      <c r="P7" s="2">
        <f>IF(O7&gt;0,O7,SMALL(IF($O$4:$O$13&gt;0,"",$O$4:$O$13),ROWS($O$4:O7)-COUNTIF($O$4:$O$13,"&gt;0")))</f>
        <v>-2259.9999999997999</v>
      </c>
      <c r="Q7" s="2" t="str">
        <f t="shared" si="0"/>
        <v>Michael</v>
      </c>
      <c r="R7" s="2">
        <f t="shared" si="1"/>
        <v>-2260</v>
      </c>
      <c r="S7" s="2" t="str">
        <f t="shared" si="2"/>
        <v>Pay</v>
      </c>
      <c r="T7" s="2" t="str">
        <f>IF(AND(R7&gt;0,R7&lt;&gt;""),ROWS($S$4:S7),"")</f>
        <v/>
      </c>
      <c r="U7" s="2">
        <f>IF(R7&gt;0,"",ROWS($R$4:R7)-COUNTIF($R$4:$R$7,"&gt;0"))</f>
        <v>1</v>
      </c>
    </row>
    <row r="8" spans="1:22" x14ac:dyDescent="0.25">
      <c r="A8" s="5" t="s">
        <v>15</v>
      </c>
      <c r="C8" s="12" t="str">
        <f>IF(AND(ExpenseList[[#This Row],[Date]]&lt;&gt;"",ExpenseList[[#This Row],[Amount]]&lt;&gt;"",ExpenseList[[#This Row],[Who Paid]]&lt;&gt;""),ExpenseList[[#This Row],[Date]],"")</f>
        <v/>
      </c>
      <c r="D8" s="12" t="str">
        <f>IF(AND(ExpenseList[[#This Row],[Description]]&lt;&gt;"",ExpenseList[[#This Row],[Amount]],ExpenseList[[#This Row],[Who Paid]]&lt;&gt;""),ExpenseList[[#This Row],[Description]],"")</f>
        <v/>
      </c>
      <c r="E8" s="19" t="str">
        <f>IF(AND(ExpenseList[[#This Row],[Amount]]&lt;&gt;"",ExpenseList[[#This Row],[Amount]]&lt;&gt;"",ExpenseList[[#This Row],[Who Paid]]&lt;&gt;""),ExpenseList[[#This Row],[Amount]],"")</f>
        <v/>
      </c>
      <c r="F8" s="12" t="str">
        <f>IF(AND(ExpenseList[[#This Row],[Who Paid]]&lt;&gt;"",ExpenseList[[#This Row],[Amount]]&lt;&gt;""),ExpenseList[[#This Row],[Who Paid]],"")</f>
        <v/>
      </c>
      <c r="G8" s="2"/>
      <c r="H8" s="2"/>
      <c r="I8" s="2"/>
      <c r="J8" s="2"/>
      <c r="K8" s="1"/>
      <c r="L8" s="2" t="str">
        <f>IF(INDEX(Names,ROWS($L$4:L8))&lt;&gt;"",INDEX(Names,ROWS($L$4:L8)),"")</f>
        <v>Scott</v>
      </c>
      <c r="M8" s="2">
        <f>IF(L8&lt;&gt;"",IF(ISERROR(MATCH(L8,ExpenseBackend[Who Paid],0)),0-(SUM($E$2:$E$25))/COUNTIF(Names,"?*"),SUMIF($F$2:$F$25,L8,$E$2:$E$25)- (SUM($E$2:$E$25))/COUNTIF(Names,"?*")),"")</f>
        <v>-2260</v>
      </c>
      <c r="N8" s="2">
        <f>IF(M8&lt;&gt;"",M8+ROWS($M$4:M8)/10000000000,"")</f>
        <v>-2259.9999999994998</v>
      </c>
      <c r="O8" s="2">
        <f>IFERROR(LARGE($N$4:$N$13,ROWS($R$4:R8)),"")</f>
        <v>-1859.9999999997001</v>
      </c>
      <c r="P8" s="2">
        <f>IF(O8&gt;0,O8,SMALL(IF($O$4:$O$13&gt;0,"",$O$4:$O$13),ROWS($O$4:O8)-COUNTIF($O$4:$O$13,"&gt;0")))</f>
        <v>-2259.9999999994998</v>
      </c>
      <c r="Q8" s="2" t="str">
        <f t="shared" si="0"/>
        <v>Scott</v>
      </c>
      <c r="R8" s="2">
        <f t="shared" si="1"/>
        <v>-2260</v>
      </c>
      <c r="S8" s="2" t="str">
        <f t="shared" si="2"/>
        <v>Pay</v>
      </c>
      <c r="T8" s="2" t="str">
        <f>IF(AND(R8&gt;0,R8&lt;&gt;""),ROWS($S$4:S8),"")</f>
        <v/>
      </c>
      <c r="U8" s="2">
        <f>IF(R8&gt;0,"",ROWS($R$4:R8)-COUNTIF($R$4:$R$7,"&gt;0"))</f>
        <v>2</v>
      </c>
    </row>
    <row r="9" spans="1:22" x14ac:dyDescent="0.25">
      <c r="A9" s="5" t="s">
        <v>16</v>
      </c>
      <c r="C9" s="12" t="str">
        <f>IF(AND(ExpenseList[[#This Row],[Date]]&lt;&gt;"",ExpenseList[[#This Row],[Amount]]&lt;&gt;"",ExpenseList[[#This Row],[Who Paid]]&lt;&gt;""),ExpenseList[[#This Row],[Date]],"")</f>
        <v/>
      </c>
      <c r="D9" s="12" t="str">
        <f>IF(AND(ExpenseList[[#This Row],[Description]]&lt;&gt;"",ExpenseList[[#This Row],[Amount]],ExpenseList[[#This Row],[Who Paid]]&lt;&gt;""),ExpenseList[[#This Row],[Description]],"")</f>
        <v/>
      </c>
      <c r="E9" s="19" t="str">
        <f>IF(AND(ExpenseList[[#This Row],[Amount]]&lt;&gt;"",ExpenseList[[#This Row],[Amount]]&lt;&gt;"",ExpenseList[[#This Row],[Who Paid]]&lt;&gt;""),ExpenseList[[#This Row],[Amount]],"")</f>
        <v/>
      </c>
      <c r="F9" s="12" t="str">
        <f>IF(AND(ExpenseList[[#This Row],[Who Paid]]&lt;&gt;"",ExpenseList[[#This Row],[Amount]]&lt;&gt;""),ExpenseList[[#This Row],[Who Paid]],"")</f>
        <v/>
      </c>
      <c r="G9" s="2"/>
      <c r="H9" s="2"/>
      <c r="I9" s="2"/>
      <c r="J9" s="2"/>
      <c r="K9" s="1"/>
      <c r="L9" s="2" t="str">
        <f>IF(INDEX(Names,ROWS($L$4:L9))&lt;&gt;"",INDEX(Names,ROWS($L$4:L9)),"")</f>
        <v>Louise</v>
      </c>
      <c r="M9" s="2">
        <f>IF(L9&lt;&gt;"",IF(ISERROR(MATCH(L9,ExpenseBackend[Who Paid],0)),0-(SUM($E$2:$E$25))/COUNTIF(Names,"?*"),SUMIF($F$2:$F$25,L9,$E$2:$E$25)- (SUM($E$2:$E$25))/COUNTIF(Names,"?*")),"")</f>
        <v>-260</v>
      </c>
      <c r="N9" s="2">
        <f>IF(M9&lt;&gt;"",M9+ROWS($M$4:M9)/10000000000,"")</f>
        <v>-259.99999999940002</v>
      </c>
      <c r="O9" s="2">
        <f>IFERROR(LARGE($N$4:$N$13,ROWS($R$4:R9)),"")</f>
        <v>-2259.999999999</v>
      </c>
      <c r="P9" s="2">
        <f>IF(O9&gt;0,O9,SMALL(IF($O$4:$O$13&gt;0,"",$O$4:$O$13),ROWS($O$4:O9)-COUNTIF($O$4:$O$13,"&gt;0")))</f>
        <v>-2259.9999999992001</v>
      </c>
      <c r="Q9" s="2" t="str">
        <f t="shared" si="0"/>
        <v>Tom</v>
      </c>
      <c r="R9" s="2">
        <f t="shared" si="1"/>
        <v>-2260</v>
      </c>
      <c r="S9" s="2" t="str">
        <f t="shared" si="2"/>
        <v>Pay</v>
      </c>
      <c r="T9" s="2" t="str">
        <f>IF(AND(R9&gt;0,R9&lt;&gt;""),ROWS($S$4:S9),"")</f>
        <v/>
      </c>
      <c r="U9" s="2">
        <f>IF(R9&gt;0,"",ROWS($R$4:R9)-COUNTIF($R$4:$R$7,"&gt;0"))</f>
        <v>3</v>
      </c>
    </row>
    <row r="10" spans="1:22" x14ac:dyDescent="0.25">
      <c r="A10" s="5" t="s">
        <v>17</v>
      </c>
      <c r="C10" s="12" t="str">
        <f>IF(AND(ExpenseList[[#This Row],[Date]]&lt;&gt;"",ExpenseList[[#This Row],[Amount]]&lt;&gt;"",ExpenseList[[#This Row],[Who Paid]]&lt;&gt;""),ExpenseList[[#This Row],[Date]],"")</f>
        <v/>
      </c>
      <c r="D10" s="12" t="str">
        <f>IF(AND(ExpenseList[[#This Row],[Description]]&lt;&gt;"",ExpenseList[[#This Row],[Amount]],ExpenseList[[#This Row],[Who Paid]]&lt;&gt;""),ExpenseList[[#This Row],[Description]],"")</f>
        <v/>
      </c>
      <c r="E10" s="19" t="str">
        <f>IF(AND(ExpenseList[[#This Row],[Amount]]&lt;&gt;"",ExpenseList[[#This Row],[Amount]]&lt;&gt;"",ExpenseList[[#This Row],[Who Paid]]&lt;&gt;""),ExpenseList[[#This Row],[Amount]],"")</f>
        <v/>
      </c>
      <c r="F10" s="12" t="str">
        <f>IF(AND(ExpenseList[[#This Row],[Who Paid]]&lt;&gt;"",ExpenseList[[#This Row],[Amount]]&lt;&gt;""),ExpenseList[[#This Row],[Who Paid]],"")</f>
        <v/>
      </c>
      <c r="G10" s="2"/>
      <c r="H10" s="2"/>
      <c r="I10" s="2"/>
      <c r="J10" s="2"/>
      <c r="K10" s="1"/>
      <c r="L10" s="2" t="str">
        <f>IF(INDEX(Names,ROWS($L$4:L10))&lt;&gt;"",INDEX(Names,ROWS($L$4:L10)),"")</f>
        <v>Alex</v>
      </c>
      <c r="M10" s="2">
        <f>IF(L10&lt;&gt;"",IF(ISERROR(MATCH(L10,ExpenseBackend[Who Paid],0)),0-(SUM($E$2:$E$25))/COUNTIF(Names,"?*"),SUMIF($F$2:$F$25,L10,$E$2:$E$25)- (SUM($E$2:$E$25))/COUNTIF(Names,"?*")),"")</f>
        <v>4740</v>
      </c>
      <c r="N10" s="2">
        <f>IF(M10&lt;&gt;"",M10+ROWS($M$4:M10)/10000000000,"")</f>
        <v>4740.0000000007003</v>
      </c>
      <c r="O10" s="2">
        <f>IFERROR(LARGE($N$4:$N$13,ROWS($R$4:R10)),"")</f>
        <v>-2259.9999999991001</v>
      </c>
      <c r="P10" s="2">
        <f>IF(O10&gt;0,O10,SMALL(IF($O$4:$O$13&gt;0,"",$O$4:$O$13),ROWS($O$4:O10)-COUNTIF($O$4:$O$13,"&gt;0")))</f>
        <v>-2259.9999999991001</v>
      </c>
      <c r="Q10" s="2" t="str">
        <f t="shared" si="0"/>
        <v>Bob</v>
      </c>
      <c r="R10" s="2">
        <f t="shared" si="1"/>
        <v>-2260</v>
      </c>
      <c r="S10" s="2" t="str">
        <f t="shared" si="2"/>
        <v>Pay</v>
      </c>
      <c r="T10" s="2" t="str">
        <f>IF(AND(R10&gt;0,R10&lt;&gt;""),ROWS($S$4:S10),"")</f>
        <v/>
      </c>
      <c r="U10" s="2">
        <f>IF(R10&gt;0,"",ROWS($R$4:R10)-COUNTIF($R$4:$R$7,"&gt;0"))</f>
        <v>4</v>
      </c>
    </row>
    <row r="11" spans="1:22" x14ac:dyDescent="0.25">
      <c r="A11" s="6" t="s">
        <v>18</v>
      </c>
      <c r="C11" s="12" t="str">
        <f>IF(AND(ExpenseList[[#This Row],[Date]]&lt;&gt;"",ExpenseList[[#This Row],[Amount]]&lt;&gt;"",ExpenseList[[#This Row],[Who Paid]]&lt;&gt;""),ExpenseList[[#This Row],[Date]],"")</f>
        <v/>
      </c>
      <c r="D11" s="12" t="str">
        <f>IF(AND(ExpenseList[[#This Row],[Description]]&lt;&gt;"",ExpenseList[[#This Row],[Amount]],ExpenseList[[#This Row],[Who Paid]]&lt;&gt;""),ExpenseList[[#This Row],[Description]],"")</f>
        <v/>
      </c>
      <c r="E11" s="19" t="str">
        <f>IF(AND(ExpenseList[[#This Row],[Amount]]&lt;&gt;"",ExpenseList[[#This Row],[Amount]]&lt;&gt;"",ExpenseList[[#This Row],[Who Paid]]&lt;&gt;""),ExpenseList[[#This Row],[Amount]],"")</f>
        <v/>
      </c>
      <c r="F11" s="12" t="str">
        <f>IF(AND(ExpenseList[[#This Row],[Who Paid]]&lt;&gt;"",ExpenseList[[#This Row],[Amount]]&lt;&gt;""),ExpenseList[[#This Row],[Who Paid]],"")</f>
        <v/>
      </c>
      <c r="G11" s="2"/>
      <c r="H11" s="2"/>
      <c r="I11" s="2"/>
      <c r="J11" s="2"/>
      <c r="K11" s="1"/>
      <c r="L11" s="2" t="str">
        <f>IF(INDEX(Names,ROWS($L$4:L11))&lt;&gt;"",INDEX(Names,ROWS($L$4:L11)),"")</f>
        <v>Tom</v>
      </c>
      <c r="M11" s="2">
        <f>IF(L11&lt;&gt;"",IF(ISERROR(MATCH(L11,ExpenseBackend[Who Paid],0)),0-(SUM($E$2:$E$25))/COUNTIF(Names,"?*"),SUMIF($F$2:$F$25,L11,$E$2:$E$25)- (SUM($E$2:$E$25))/COUNTIF(Names,"?*")),"")</f>
        <v>-2260</v>
      </c>
      <c r="N11" s="2">
        <f>IF(M11&lt;&gt;"",M11+ROWS($M$4:M11)/10000000000,"")</f>
        <v>-2259.9999999992001</v>
      </c>
      <c r="O11" s="2">
        <f>IFERROR(LARGE($N$4:$N$13,ROWS($R$4:R11)),"")</f>
        <v>-2259.9999999992001</v>
      </c>
      <c r="P11" s="2">
        <f>IF(O11&gt;0,O11,SMALL(IF($O$4:$O$13&gt;0,"",$O$4:$O$13),ROWS($O$4:O11)-COUNTIF($O$4:$O$13,"&gt;0")))</f>
        <v>-2259.999999999</v>
      </c>
      <c r="Q11" s="2" t="str">
        <f t="shared" si="0"/>
        <v>Chris</v>
      </c>
      <c r="R11" s="2">
        <f t="shared" si="1"/>
        <v>-2260</v>
      </c>
      <c r="S11" s="2" t="str">
        <f>IF(R11&gt;0,"Get","Pay")</f>
        <v>Pay</v>
      </c>
      <c r="T11" s="2" t="str">
        <f>IF(AND(R11&gt;0,R11&lt;&gt;""),ROWS($S$4:S11),"")</f>
        <v/>
      </c>
      <c r="U11" s="2">
        <f>IF(R11&gt;0,"",ROWS($R$4:R11)-COUNTIF($R$4:$R$7,"&gt;0"))</f>
        <v>5</v>
      </c>
    </row>
    <row r="12" spans="1:22" x14ac:dyDescent="0.25">
      <c r="C12" s="12" t="str">
        <f>IF(AND(ExpenseList[[#This Row],[Date]]&lt;&gt;"",ExpenseList[[#This Row],[Amount]]&lt;&gt;"",ExpenseList[[#This Row],[Who Paid]]&lt;&gt;""),ExpenseList[[#This Row],[Date]],"")</f>
        <v/>
      </c>
      <c r="D12" s="12" t="str">
        <f>IF(AND(ExpenseList[[#This Row],[Description]]&lt;&gt;"",ExpenseList[[#This Row],[Amount]],ExpenseList[[#This Row],[Who Paid]]&lt;&gt;""),ExpenseList[[#This Row],[Description]],"")</f>
        <v/>
      </c>
      <c r="E12" s="19" t="str">
        <f>IF(AND(ExpenseList[[#This Row],[Amount]]&lt;&gt;"",ExpenseList[[#This Row],[Amount]]&lt;&gt;"",ExpenseList[[#This Row],[Who Paid]]&lt;&gt;""),ExpenseList[[#This Row],[Amount]],"")</f>
        <v/>
      </c>
      <c r="F12" s="12" t="str">
        <f>IF(AND(ExpenseList[[#This Row],[Who Paid]]&lt;&gt;"",ExpenseList[[#This Row],[Amount]]&lt;&gt;""),ExpenseList[[#This Row],[Who Paid]],"")</f>
        <v/>
      </c>
      <c r="G12" s="2"/>
      <c r="H12" s="2"/>
      <c r="I12" s="2"/>
      <c r="J12" s="2"/>
      <c r="K12" s="1"/>
      <c r="L12" s="2" t="str">
        <f>IF(INDEX(Names,ROWS($L$4:L12))&lt;&gt;"",INDEX(Names,ROWS($L$4:L12)),"")</f>
        <v>Bob</v>
      </c>
      <c r="M12" s="2">
        <f>IF(L12&lt;&gt;"",IF(ISERROR(MATCH(L12,ExpenseBackend[Who Paid],0)),0-(SUM($E$2:$E$25))/COUNTIF(Names,"?*"),SUMIF($F$2:$F$25,L12,$E$2:$E$25)- (SUM($E$2:$E$25))/COUNTIF(Names,"?*")),"")</f>
        <v>-2260</v>
      </c>
      <c r="N12" s="2">
        <f>IF(M12&lt;&gt;"",M12+ROWS($M$4:M12)/10000000000,"")</f>
        <v>-2259.9999999991001</v>
      </c>
      <c r="O12" s="2">
        <f>IFERROR(LARGE($N$4:$N$13,ROWS($R$4:R12)),"")</f>
        <v>-2259.9999999994998</v>
      </c>
      <c r="P12" s="2">
        <f>IF(O12&gt;0,O12,SMALL(IF($O$4:$O$13&gt;0,"",$O$4:$O$13),ROWS($O$4:O12)-COUNTIF($O$4:$O$13,"&gt;0")))</f>
        <v>-1859.9999999997001</v>
      </c>
      <c r="Q12" s="2" t="str">
        <f t="shared" si="0"/>
        <v>Bruce</v>
      </c>
      <c r="R12" s="2">
        <f t="shared" si="1"/>
        <v>-1860</v>
      </c>
      <c r="S12" s="2" t="str">
        <f t="shared" si="2"/>
        <v>Pay</v>
      </c>
      <c r="T12" s="2" t="str">
        <f>IF(AND(R12&gt;0,R12&lt;&gt;""),ROWS($S$4:S12),"")</f>
        <v/>
      </c>
      <c r="U12" s="2">
        <f>IF(R12&gt;0,"",ROWS($R$4:R12)-COUNTIF($R$4:$R$7,"&gt;0"))</f>
        <v>6</v>
      </c>
    </row>
    <row r="13" spans="1:22" x14ac:dyDescent="0.25">
      <c r="C13" s="12" t="str">
        <f>IF(AND(ExpenseList[[#This Row],[Date]]&lt;&gt;"",ExpenseList[[#This Row],[Amount]]&lt;&gt;"",ExpenseList[[#This Row],[Who Paid]]&lt;&gt;""),ExpenseList[[#This Row],[Date]],"")</f>
        <v/>
      </c>
      <c r="D13" s="12" t="str">
        <f>IF(AND(ExpenseList[[#This Row],[Description]]&lt;&gt;"",ExpenseList[[#This Row],[Amount]],ExpenseList[[#This Row],[Who Paid]]&lt;&gt;""),ExpenseList[[#This Row],[Description]],"")</f>
        <v/>
      </c>
      <c r="E13" s="19" t="str">
        <f>IF(AND(ExpenseList[[#This Row],[Amount]]&lt;&gt;"",ExpenseList[[#This Row],[Amount]]&lt;&gt;"",ExpenseList[[#This Row],[Who Paid]]&lt;&gt;""),ExpenseList[[#This Row],[Amount]],"")</f>
        <v/>
      </c>
      <c r="F13" s="12" t="str">
        <f>IF(AND(ExpenseList[[#This Row],[Who Paid]]&lt;&gt;"",ExpenseList[[#This Row],[Amount]]&lt;&gt;""),ExpenseList[[#This Row],[Who Paid]],"")</f>
        <v/>
      </c>
      <c r="G13" s="2"/>
      <c r="H13" s="2"/>
      <c r="I13" s="2"/>
      <c r="J13" s="2"/>
      <c r="K13" s="1"/>
      <c r="L13" s="2" t="str">
        <f>IF(INDEX(Names,ROWS($L$4:L13))&lt;&gt;"",INDEX(Names,ROWS($L$4:L13)),"")</f>
        <v>Chris</v>
      </c>
      <c r="M13" s="2">
        <f>IF(L13&lt;&gt;"",IF(ISERROR(MATCH(L13,ExpenseBackend[Who Paid],0)),0-(SUM($E$2:$E$25))/COUNTIF(Names,"?*"),SUMIF($F$2:$F$25,L13,$E$2:$E$25)- (SUM($E$2:$E$25))/COUNTIF(Names,"?*")),"")</f>
        <v>-2260</v>
      </c>
      <c r="N13" s="2">
        <f>IF(M13&lt;&gt;"",M13+ROWS($M$4:M13)/10000000000,"")</f>
        <v>-2259.999999999</v>
      </c>
      <c r="O13" s="2">
        <f>IFERROR(LARGE($N$4:$N$13,ROWS($R$4:R13)),"")</f>
        <v>-2259.9999999997999</v>
      </c>
      <c r="P13" s="2">
        <f>IF(O13&gt;0,O13,SMALL(IF($O$4:$O$13&gt;0,"",$O$4:$O$13),ROWS($O$4:O13)-COUNTIF($O$4:$O$13,"&gt;0")))</f>
        <v>-259.99999999940002</v>
      </c>
      <c r="Q13" s="2" t="str">
        <f t="shared" si="0"/>
        <v>Louise</v>
      </c>
      <c r="R13" s="2">
        <f t="shared" si="1"/>
        <v>-260</v>
      </c>
      <c r="S13" s="2" t="str">
        <f t="shared" si="2"/>
        <v>Pay</v>
      </c>
      <c r="T13" s="2" t="str">
        <f>IF(AND(R13&gt;0,R13&lt;&gt;""),ROWS($S$4:S13),"")</f>
        <v/>
      </c>
      <c r="U13" s="2">
        <f>IF(R13&gt;0,"",ROWS($R$4:R13)-COUNTIF($R$4:$R$7,"&gt;0"))</f>
        <v>7</v>
      </c>
    </row>
    <row r="14" spans="1:22" x14ac:dyDescent="0.25">
      <c r="C14" s="12" t="str">
        <f>IF(AND(ExpenseList[[#This Row],[Date]]&lt;&gt;"",ExpenseList[[#This Row],[Amount]]&lt;&gt;"",ExpenseList[[#This Row],[Who Paid]]&lt;&gt;""),ExpenseList[[#This Row],[Date]],"")</f>
        <v/>
      </c>
      <c r="D14" s="12" t="str">
        <f>IF(AND(ExpenseList[[#This Row],[Description]]&lt;&gt;"",ExpenseList[[#This Row],[Amount]],ExpenseList[[#This Row],[Who Paid]]&lt;&gt;""),ExpenseList[[#This Row],[Description]],"")</f>
        <v/>
      </c>
      <c r="E14" s="19" t="str">
        <f>IF(AND(ExpenseList[[#This Row],[Amount]]&lt;&gt;"",ExpenseList[[#This Row],[Amount]]&lt;&gt;"",ExpenseList[[#This Row],[Who Paid]]&lt;&gt;""),ExpenseList[[#This Row],[Amount]],"")</f>
        <v/>
      </c>
      <c r="F14" s="12" t="str">
        <f>IF(AND(ExpenseList[[#This Row],[Who Paid]]&lt;&gt;"",ExpenseList[[#This Row],[Amount]]&lt;&gt;""),ExpenseList[[#This Row],[Who Paid]],"")</f>
        <v/>
      </c>
      <c r="G14" s="2"/>
      <c r="H14" s="2"/>
      <c r="I14" s="2"/>
      <c r="J14" s="2"/>
      <c r="K14" s="1"/>
      <c r="L14" s="1"/>
      <c r="M14" s="11"/>
      <c r="N14" s="1"/>
      <c r="O14" s="1"/>
      <c r="P14" s="1"/>
      <c r="Q14" s="1"/>
      <c r="R14" s="1"/>
      <c r="S14" s="1"/>
    </row>
    <row r="15" spans="1:22" x14ac:dyDescent="0.25">
      <c r="C15" s="12" t="str">
        <f>IF(AND(ExpenseList[[#This Row],[Date]]&lt;&gt;"",ExpenseList[[#This Row],[Amount]]&lt;&gt;"",ExpenseList[[#This Row],[Who Paid]]&lt;&gt;""),ExpenseList[[#This Row],[Date]],"")</f>
        <v/>
      </c>
      <c r="D15" s="12" t="str">
        <f>IF(AND(ExpenseList[[#This Row],[Description]]&lt;&gt;"",ExpenseList[[#This Row],[Amount]],ExpenseList[[#This Row],[Who Paid]]&lt;&gt;""),ExpenseList[[#This Row],[Description]],"")</f>
        <v/>
      </c>
      <c r="E15" s="19" t="str">
        <f>IF(AND(ExpenseList[[#This Row],[Amount]]&lt;&gt;"",ExpenseList[[#This Row],[Amount]]&lt;&gt;"",ExpenseList[[#This Row],[Who Paid]]&lt;&gt;""),ExpenseList[[#This Row],[Amount]],"")</f>
        <v/>
      </c>
      <c r="F15" s="12" t="str">
        <f>IF(AND(ExpenseList[[#This Row],[Who Paid]]&lt;&gt;"",ExpenseList[[#This Row],[Amount]]&lt;&gt;""),ExpenseList[[#This Row],[Who Paid]],"")</f>
        <v/>
      </c>
      <c r="G15" s="2"/>
      <c r="H15" s="2"/>
      <c r="I15" s="2"/>
      <c r="J15" s="2"/>
      <c r="K15" s="1"/>
      <c r="L15" s="1"/>
      <c r="N15" s="1"/>
      <c r="O15" s="1"/>
      <c r="P15" s="1"/>
      <c r="Q15" s="1"/>
      <c r="R15" s="1"/>
      <c r="S15" s="1"/>
    </row>
    <row r="16" spans="1:22" x14ac:dyDescent="0.25">
      <c r="C16" s="12" t="str">
        <f>IF(AND(ExpenseList[[#This Row],[Date]]&lt;&gt;"",ExpenseList[[#This Row],[Amount]]&lt;&gt;"",ExpenseList[[#This Row],[Who Paid]]&lt;&gt;""),ExpenseList[[#This Row],[Date]],"")</f>
        <v/>
      </c>
      <c r="D16" s="12" t="str">
        <f>IF(AND(ExpenseList[[#This Row],[Description]]&lt;&gt;"",ExpenseList[[#This Row],[Amount]],ExpenseList[[#This Row],[Who Paid]]&lt;&gt;""),ExpenseList[[#This Row],[Description]],"")</f>
        <v/>
      </c>
      <c r="E16" s="19" t="str">
        <f>IF(AND(ExpenseList[[#This Row],[Amount]]&lt;&gt;"",ExpenseList[[#This Row],[Amount]]&lt;&gt;"",ExpenseList[[#This Row],[Who Paid]]&lt;&gt;""),ExpenseList[[#This Row],[Amount]],"")</f>
        <v/>
      </c>
      <c r="F16" s="12" t="str">
        <f>IF(AND(ExpenseList[[#This Row],[Who Paid]]&lt;&gt;"",ExpenseList[[#This Row],[Amount]]&lt;&gt;""),ExpenseList[[#This Row],[Who Paid]],"")</f>
        <v/>
      </c>
      <c r="G16" s="2"/>
      <c r="H16" s="2"/>
      <c r="I16" s="2"/>
      <c r="J16" s="2"/>
      <c r="K16" s="1"/>
      <c r="L16" s="2"/>
      <c r="M16" s="2" t="str">
        <f>IFERROR(INDEX($Q$4:$Q$13,MATCH(COLUMNS($L$16:L16),$U$4:$U$13,0)),"")</f>
        <v>Michael</v>
      </c>
      <c r="N16" s="2" t="str">
        <f>IFERROR(INDEX($Q$4:$Q$13,MATCH(COLUMNS($L$16:M16),$U$4:$U$13,0)),"")</f>
        <v>Scott</v>
      </c>
      <c r="O16" s="2" t="str">
        <f>IFERROR(INDEX($Q$4:$Q$13,MATCH(COLUMNS($L$16:N16),$U$4:$U$13,0)),"")</f>
        <v>Tom</v>
      </c>
      <c r="P16" s="2" t="str">
        <f>IFERROR(INDEX($Q$4:$Q$13,MATCH(COLUMNS($L$16:O16),$U$4:$U$13,0)),"")</f>
        <v>Bob</v>
      </c>
      <c r="Q16" s="2" t="str">
        <f>IFERROR(INDEX($Q$4:$Q$13,MATCH(COLUMNS($L$16:P16),$U$4:$U$13,0)),"")</f>
        <v>Chris</v>
      </c>
      <c r="R16" s="2" t="str">
        <f>IFERROR(INDEX($Q$4:$Q$13,MATCH(COLUMNS($L$16:Q16),$U$4:$U$13,0)),"")</f>
        <v>Bruce</v>
      </c>
      <c r="S16" s="2" t="str">
        <f>IFERROR(INDEX($Q$4:$Q$13,MATCH(COLUMNS($L$16:R16),$U$4:$U$13,0)),"")</f>
        <v>Louise</v>
      </c>
      <c r="T16" s="2" t="str">
        <f>IFERROR(INDEX($Q$4:$Q$13,MATCH(COLUMNS($L$16:S16),$U$4:$U$13,0)),"")</f>
        <v/>
      </c>
      <c r="U16" s="2" t="str">
        <f>IFERROR(INDEX($Q$4:$Q$13,MATCH(COLUMNS($L$16:T16),$U$4:$U$13,0)),"")</f>
        <v/>
      </c>
      <c r="V16" s="2" t="str">
        <f>IFERROR(INDEX($Q$4:$Q$13,MATCH(COLUMNS($L$16:U16),$U$4:$U$13,0)),"")</f>
        <v/>
      </c>
    </row>
    <row r="17" spans="3:22" x14ac:dyDescent="0.25">
      <c r="C17" s="12" t="str">
        <f>IF(AND(ExpenseList[[#This Row],[Date]]&lt;&gt;"",ExpenseList[[#This Row],[Amount]]&lt;&gt;"",ExpenseList[[#This Row],[Who Paid]]&lt;&gt;""),ExpenseList[[#This Row],[Date]],"")</f>
        <v/>
      </c>
      <c r="D17" s="12" t="str">
        <f>IF(AND(ExpenseList[[#This Row],[Description]]&lt;&gt;"",ExpenseList[[#This Row],[Amount]],ExpenseList[[#This Row],[Who Paid]]&lt;&gt;""),ExpenseList[[#This Row],[Description]],"")</f>
        <v/>
      </c>
      <c r="E17" s="19" t="str">
        <f>IF(AND(ExpenseList[[#This Row],[Amount]]&lt;&gt;"",ExpenseList[[#This Row],[Amount]]&lt;&gt;"",ExpenseList[[#This Row],[Who Paid]]&lt;&gt;""),ExpenseList[[#This Row],[Amount]],"")</f>
        <v/>
      </c>
      <c r="F17" s="12" t="str">
        <f>IF(AND(ExpenseList[[#This Row],[Who Paid]]&lt;&gt;"",ExpenseList[[#This Row],[Amount]]&lt;&gt;""),ExpenseList[[#This Row],[Who Paid]],"")</f>
        <v/>
      </c>
      <c r="G17" s="2"/>
      <c r="H17" s="2"/>
      <c r="I17" s="2"/>
      <c r="J17" s="2"/>
      <c r="K17" s="1"/>
      <c r="L17" s="2" t="str">
        <f>IFERROR(INDEX($Q$4:$Q$13,MATCH(ROWS($L$17:L17),$T$4:$T$13,0)),"")</f>
        <v>Joe</v>
      </c>
      <c r="M17" s="2">
        <f>IFERROR(IF(AND(VLOOKUP($L17,$Q$4:$R$13,2,0)&gt;=SUM($L17:L17),ABS(VLOOKUP(M$16,$Q$4:$R$13,2,0))&gt;=SUM(M$16:M16)),IF(VLOOKUP($L17,$Q$4:$R$13,2,0)-SUM($L17:L17)&gt;(ABS(VLOOKUP(M$16,$Q$4:$R$13,2,0))-SUM(M$16:M16)),ABS(VLOOKUP(M$16,$Q$4:$R$13,2,0))-SUM(M$16:M16),(VLOOKUP($L17,$Q$4:$R$13,2,0)-SUM($L17:L17)))),"")</f>
        <v>2260</v>
      </c>
      <c r="N17" s="2">
        <f>IFERROR(IF(AND(VLOOKUP($L17,$Q$4:$R$13,2,0)&gt;=SUM($L17:M17),ABS(VLOOKUP(N$16,$Q$4:$R$13,2,0))&gt;=SUM(N$16:N16)),IF(VLOOKUP($L17,$Q$4:$R$13,2,0)-SUM($L17:M17)&gt;(ABS(VLOOKUP(N$16,$Q$4:$R$13,2,0))-SUM(N$16:N16)),ABS(VLOOKUP(N$16,$Q$4:$R$13,2,0))-SUM(N$16:N16),(VLOOKUP($L17,$Q$4:$R$13,2,0)-SUM($L17:M17)))),"")</f>
        <v>2260</v>
      </c>
      <c r="O17" s="2">
        <f>IFERROR(IF(AND(VLOOKUP($L17,$Q$4:$R$13,2,0)&gt;=SUM($L17:N17),ABS(VLOOKUP(O$16,$Q$4:$R$13,2,0))&gt;=SUM(O$16:O16)),IF(VLOOKUP($L17,$Q$4:$R$13,2,0)-SUM($L17:N17)&gt;(ABS(VLOOKUP(O$16,$Q$4:$R$13,2,0))-SUM(O$16:O16)),ABS(VLOOKUP(O$16,$Q$4:$R$13,2,0))-SUM(O$16:O16),(VLOOKUP($L17,$Q$4:$R$13,2,0)-SUM($L17:N17)))),"")</f>
        <v>2260</v>
      </c>
      <c r="P17" s="2">
        <f>IFERROR(IF(AND(VLOOKUP($L17,$Q$4:$R$13,2,0)&gt;=SUM($L17:O17),ABS(VLOOKUP(P$16,$Q$4:$R$13,2,0))&gt;=SUM(P$16:P16)),IF(VLOOKUP($L17,$Q$4:$R$13,2,0)-SUM($L17:O17)&gt;(ABS(VLOOKUP(P$16,$Q$4:$R$13,2,0))-SUM(P$16:P16)),ABS(VLOOKUP(P$16,$Q$4:$R$13,2,0))-SUM(P$16:P16),(VLOOKUP($L17,$Q$4:$R$13,2,0)-SUM($L17:O17)))),"")</f>
        <v>960</v>
      </c>
      <c r="Q17" s="2">
        <f>IFERROR(IF(AND(VLOOKUP($L17,$Q$4:$R$13,2,0)&gt;=SUM($L17:P17),ABS(VLOOKUP(Q$16,$Q$4:$R$13,2,0))&gt;=SUM(Q$16:Q16)),IF(VLOOKUP($L17,$Q$4:$R$13,2,0)-SUM($L17:P17)&gt;(ABS(VLOOKUP(Q$16,$Q$4:$R$13,2,0))-SUM(Q$16:Q16)),ABS(VLOOKUP(Q$16,$Q$4:$R$13,2,0))-SUM(Q$16:Q16),(VLOOKUP($L17,$Q$4:$R$13,2,0)-SUM($L17:P17)))),"")</f>
        <v>0</v>
      </c>
      <c r="R17" s="2">
        <f>IFERROR(IF(AND(VLOOKUP($L17,$Q$4:$R$13,2,0)&gt;=SUM($L17:Q17),ABS(VLOOKUP(R$16,$Q$4:$R$13,2,0))&gt;=SUM(R$16:R16)),IF(VLOOKUP($L17,$Q$4:$R$13,2,0)-SUM($L17:Q17)&gt;(ABS(VLOOKUP(R$16,$Q$4:$R$13,2,0))-SUM(R$16:R16)),ABS(VLOOKUP(R$16,$Q$4:$R$13,2,0))-SUM(R$16:R16),(VLOOKUP($L17,$Q$4:$R$13,2,0)-SUM($L17:Q17)))),"")</f>
        <v>0</v>
      </c>
      <c r="S17" s="2">
        <f>IFERROR(IF(AND(VLOOKUP($L17,$Q$4:$R$13,2,0)&gt;=SUM($L17:R17),ABS(VLOOKUP(S$16,$Q$4:$R$13,2,0))&gt;=SUM(S$16:S16)),IF(VLOOKUP($L17,$Q$4:$R$13,2,0)-SUM($L17:R17)&gt;(ABS(VLOOKUP(S$16,$Q$4:$R$13,2,0))-SUM(S$16:S16)),ABS(VLOOKUP(S$16,$Q$4:$R$13,2,0))-SUM(S$16:S16),(VLOOKUP($L17,$Q$4:$R$13,2,0)-SUM($L17:R17)))),"")</f>
        <v>0</v>
      </c>
      <c r="T17" s="2" t="str">
        <f>IFERROR(IF(AND(VLOOKUP($L17,$Q$4:$R$13,2,0)&gt;=SUM($L17:S17),ABS(VLOOKUP(T$16,$Q$4:$R$13,2,0))&gt;=SUM(T$16:T16)),IF(VLOOKUP($L17,$Q$4:$R$13,2,0)-SUM($L17:S17)&gt;(ABS(VLOOKUP(T$16,$Q$4:$R$13,2,0))-SUM(T$16:T16)),ABS(VLOOKUP(T$16,$Q$4:$R$13,2,0))-SUM(T$16:T16),(VLOOKUP($L17,$Q$4:$R$13,2,0)-SUM($L17:S17)))),"")</f>
        <v/>
      </c>
      <c r="U17" s="2" t="str">
        <f>IFERROR(IF(AND(VLOOKUP($L17,$Q$4:$R$13,2,0)&gt;=SUM($L17:T17),ABS(VLOOKUP(U$16,$Q$4:$R$13,2,0))&gt;=SUM(U$16:U16)),IF(VLOOKUP($L17,$Q$4:$R$13,2,0)-SUM($L17:T17)&gt;(ABS(VLOOKUP(U$16,$Q$4:$R$13,2,0))-SUM(U$16:U16)),ABS(VLOOKUP(U$16,$Q$4:$R$13,2,0))-SUM(U$16:U16),(VLOOKUP($L17,$Q$4:$R$13,2,0)-SUM($L17:T17)))),"")</f>
        <v/>
      </c>
      <c r="V17" s="2" t="str">
        <f>IFERROR(IF(AND(VLOOKUP($L17,$Q$4:$R$13,2,0)&gt;=SUM($L17:U17),ABS(VLOOKUP(V$16,$Q$4:$R$13,2,0))&gt;=SUM(V$16:V16)),IF(VLOOKUP($L17,$Q$4:$R$13,2,0)-SUM($L17:U17)&gt;(ABS(VLOOKUP(V$16,$Q$4:$R$13,2,0))-SUM(V$16:V16)),ABS(VLOOKUP(V$16,$Q$4:$R$13,2,0))-SUM(V$16:V16),(VLOOKUP($L17,$Q$4:$R$13,2,0)-SUM($L17:U17)))),"")</f>
        <v/>
      </c>
    </row>
    <row r="18" spans="3:22" x14ac:dyDescent="0.25">
      <c r="C18" s="12" t="str">
        <f>IF(AND(ExpenseList[[#This Row],[Date]]&lt;&gt;"",ExpenseList[[#This Row],[Amount]]&lt;&gt;"",ExpenseList[[#This Row],[Who Paid]]&lt;&gt;""),ExpenseList[[#This Row],[Date]],"")</f>
        <v/>
      </c>
      <c r="D18" s="12" t="str">
        <f>IF(AND(ExpenseList[[#This Row],[Description]]&lt;&gt;"",ExpenseList[[#This Row],[Amount]],ExpenseList[[#This Row],[Who Paid]]&lt;&gt;""),ExpenseList[[#This Row],[Description]],"")</f>
        <v/>
      </c>
      <c r="E18" s="19" t="str">
        <f>IF(AND(ExpenseList[[#This Row],[Amount]]&lt;&gt;"",ExpenseList[[#This Row],[Amount]]&lt;&gt;"",ExpenseList[[#This Row],[Who Paid]]&lt;&gt;""),ExpenseList[[#This Row],[Amount]],"")</f>
        <v/>
      </c>
      <c r="F18" s="12" t="str">
        <f>IF(AND(ExpenseList[[#This Row],[Who Paid]]&lt;&gt;"",ExpenseList[[#This Row],[Amount]]&lt;&gt;""),ExpenseList[[#This Row],[Who Paid]],"")</f>
        <v/>
      </c>
      <c r="G18" s="2"/>
      <c r="H18" s="2"/>
      <c r="I18" s="2"/>
      <c r="J18" s="2"/>
      <c r="K18" s="1"/>
      <c r="L18" s="2" t="str">
        <f>IFERROR(INDEX($Q$4:$Q$13,MATCH(ROWS($L$17:L18),$T$4:$T$13,0)),"")</f>
        <v>Alex</v>
      </c>
      <c r="M18" s="2">
        <f>IFERROR(IF(AND(VLOOKUP($L18,$Q$4:$R$13,2,0)&gt;=SUM($L18:L18),ABS(VLOOKUP(M$16,$Q$4:$R$13,2,0))&gt;=SUM(M$16:M17)),IF(VLOOKUP($L18,$Q$4:$R$13,2,0)-SUM($L18:L18)&gt;(ABS(VLOOKUP(M$16,$Q$4:$R$13,2,0))-SUM(M$16:M17)),ABS(VLOOKUP(M$16,$Q$4:$R$13,2,0))-SUM(M$16:M17),(VLOOKUP($L18,$Q$4:$R$13,2,0)-SUM($L18:L18)))),"")</f>
        <v>0</v>
      </c>
      <c r="N18" s="2">
        <f>IFERROR(IF(AND(VLOOKUP($L18,$Q$4:$R$13,2,0)&gt;=SUM($L18:M18),ABS(VLOOKUP(N$16,$Q$4:$R$13,2,0))&gt;=SUM(N$16:N17)),IF(VLOOKUP($L18,$Q$4:$R$13,2,0)-SUM($L18:M18)&gt;(ABS(VLOOKUP(N$16,$Q$4:$R$13,2,0))-SUM(N$16:N17)),ABS(VLOOKUP(N$16,$Q$4:$R$13,2,0))-SUM(N$16:N17),(VLOOKUP($L18,$Q$4:$R$13,2,0)-SUM($L18:M18)))),"")</f>
        <v>0</v>
      </c>
      <c r="O18" s="2">
        <f>IFERROR(IF(AND(VLOOKUP($L18,$Q$4:$R$13,2,0)&gt;=SUM($L18:N18),ABS(VLOOKUP(O$16,$Q$4:$R$13,2,0))&gt;=SUM(O$16:O17)),IF(VLOOKUP($L18,$Q$4:$R$13,2,0)-SUM($L18:N18)&gt;(ABS(VLOOKUP(O$16,$Q$4:$R$13,2,0))-SUM(O$16:O17)),ABS(VLOOKUP(O$16,$Q$4:$R$13,2,0))-SUM(O$16:O17),(VLOOKUP($L18,$Q$4:$R$13,2,0)-SUM($L18:N18)))),"")</f>
        <v>0</v>
      </c>
      <c r="P18" s="2">
        <f>IFERROR(IF(AND(VLOOKUP($L18,$Q$4:$R$13,2,0)&gt;=SUM($L18:O18),ABS(VLOOKUP(P$16,$Q$4:$R$13,2,0))&gt;=SUM(P$16:P17)),IF(VLOOKUP($L18,$Q$4:$R$13,2,0)-SUM($L18:O18)&gt;(ABS(VLOOKUP(P$16,$Q$4:$R$13,2,0))-SUM(P$16:P17)),ABS(VLOOKUP(P$16,$Q$4:$R$13,2,0))-SUM(P$16:P17),(VLOOKUP($L18,$Q$4:$R$13,2,0)-SUM($L18:O18)))),"")</f>
        <v>1300</v>
      </c>
      <c r="Q18" s="2">
        <f>IFERROR(IF(AND(VLOOKUP($L18,$Q$4:$R$13,2,0)&gt;=SUM($L18:P18),ABS(VLOOKUP(Q$16,$Q$4:$R$13,2,0))&gt;=SUM(Q$16:Q17)),IF(VLOOKUP($L18,$Q$4:$R$13,2,0)-SUM($L18:P18)&gt;(ABS(VLOOKUP(Q$16,$Q$4:$R$13,2,0))-SUM(Q$16:Q17)),ABS(VLOOKUP(Q$16,$Q$4:$R$13,2,0))-SUM(Q$16:Q17),(VLOOKUP($L18,$Q$4:$R$13,2,0)-SUM($L18:P18)))),"")</f>
        <v>2260</v>
      </c>
      <c r="R18" s="2">
        <f>IFERROR(IF(AND(VLOOKUP($L18,$Q$4:$R$13,2,0)&gt;=SUM($L18:Q18),ABS(VLOOKUP(R$16,$Q$4:$R$13,2,0))&gt;=SUM(R$16:R17)),IF(VLOOKUP($L18,$Q$4:$R$13,2,0)-SUM($L18:Q18)&gt;(ABS(VLOOKUP(R$16,$Q$4:$R$13,2,0))-SUM(R$16:R17)),ABS(VLOOKUP(R$16,$Q$4:$R$13,2,0))-SUM(R$16:R17),(VLOOKUP($L18,$Q$4:$R$13,2,0)-SUM($L18:Q18)))),"")</f>
        <v>1180</v>
      </c>
      <c r="S18" s="2">
        <f>IFERROR(IF(AND(VLOOKUP($L18,$Q$4:$R$13,2,0)&gt;=SUM($L18:R18),ABS(VLOOKUP(S$16,$Q$4:$R$13,2,0))&gt;=SUM(S$16:S17)),IF(VLOOKUP($L18,$Q$4:$R$13,2,0)-SUM($L18:R18)&gt;(ABS(VLOOKUP(S$16,$Q$4:$R$13,2,0))-SUM(S$16:S17)),ABS(VLOOKUP(S$16,$Q$4:$R$13,2,0))-SUM(S$16:S17),(VLOOKUP($L18,$Q$4:$R$13,2,0)-SUM($L18:R18)))),"")</f>
        <v>0</v>
      </c>
      <c r="T18" s="2" t="str">
        <f>IFERROR(IF(AND(VLOOKUP($L18,$Q$4:$R$13,2,0)&gt;=SUM($L18:S18),ABS(VLOOKUP(T$16,$Q$4:$R$13,2,0))&gt;=SUM(T$16:T17)),IF(VLOOKUP($L18,$Q$4:$R$13,2,0)-SUM($L18:S18)&gt;(ABS(VLOOKUP(T$16,$Q$4:$R$13,2,0))-SUM(T$16:T17)),ABS(VLOOKUP(T$16,$Q$4:$R$13,2,0))-SUM(T$16:T17),(VLOOKUP($L18,$Q$4:$R$13,2,0)-SUM($L18:S18)))),"")</f>
        <v/>
      </c>
      <c r="U18" s="2" t="str">
        <f>IFERROR(IF(AND(VLOOKUP($L18,$Q$4:$R$13,2,0)&gt;=SUM($L18:T18),ABS(VLOOKUP(U$16,$Q$4:$R$13,2,0))&gt;=SUM(U$16:U17)),IF(VLOOKUP($L18,$Q$4:$R$13,2,0)-SUM($L18:T18)&gt;(ABS(VLOOKUP(U$16,$Q$4:$R$13,2,0))-SUM(U$16:U17)),ABS(VLOOKUP(U$16,$Q$4:$R$13,2,0))-SUM(U$16:U17),(VLOOKUP($L18,$Q$4:$R$13,2,0)-SUM($L18:T18)))),"")</f>
        <v/>
      </c>
      <c r="V18" s="2" t="str">
        <f>IFERROR(IF(AND(VLOOKUP($L18,$Q$4:$R$13,2,0)&gt;=SUM($L18:U18),ABS(VLOOKUP(V$16,$Q$4:$R$13,2,0))&gt;=SUM(V$16:V17)),IF(VLOOKUP($L18,$Q$4:$R$13,2,0)-SUM($L18:U18)&gt;(ABS(VLOOKUP(V$16,$Q$4:$R$13,2,0))-SUM(V$16:V17)),ABS(VLOOKUP(V$16,$Q$4:$R$13,2,0))-SUM(V$16:V17),(VLOOKUP($L18,$Q$4:$R$13,2,0)-SUM($L18:U18)))),"")</f>
        <v/>
      </c>
    </row>
    <row r="19" spans="3:22" x14ac:dyDescent="0.25">
      <c r="C19" s="12" t="str">
        <f>IF(AND(ExpenseList[[#This Row],[Date]]&lt;&gt;"",ExpenseList[[#This Row],[Amount]]&lt;&gt;"",ExpenseList[[#This Row],[Who Paid]]&lt;&gt;""),ExpenseList[[#This Row],[Date]],"")</f>
        <v/>
      </c>
      <c r="D19" s="12" t="str">
        <f>IF(AND(ExpenseList[[#This Row],[Description]]&lt;&gt;"",ExpenseList[[#This Row],[Amount]],ExpenseList[[#This Row],[Who Paid]]&lt;&gt;""),ExpenseList[[#This Row],[Description]],"")</f>
        <v/>
      </c>
      <c r="E19" s="19" t="str">
        <f>IF(AND(ExpenseList[[#This Row],[Amount]]&lt;&gt;"",ExpenseList[[#This Row],[Amount]]&lt;&gt;"",ExpenseList[[#This Row],[Who Paid]]&lt;&gt;""),ExpenseList[[#This Row],[Amount]],"")</f>
        <v/>
      </c>
      <c r="F19" s="12" t="str">
        <f>IF(AND(ExpenseList[[#This Row],[Who Paid]]&lt;&gt;"",ExpenseList[[#This Row],[Amount]]&lt;&gt;""),ExpenseList[[#This Row],[Who Paid]],"")</f>
        <v/>
      </c>
      <c r="G19" s="2"/>
      <c r="H19" s="2"/>
      <c r="I19" s="2"/>
      <c r="J19" s="2"/>
      <c r="K19" s="1"/>
      <c r="L19" s="2" t="str">
        <f>IFERROR(INDEX($Q$4:$Q$13,MATCH(ROWS($L$17:L19),$T$4:$T$13,0)),"")</f>
        <v>Mike</v>
      </c>
      <c r="M19" s="2">
        <f>IFERROR(IF(AND(VLOOKUP($L19,$Q$4:$R$13,2,0)&gt;=SUM($L19:L19),ABS(VLOOKUP(M$16,$Q$4:$R$13,2,0))&gt;=SUM(M$16:M18)),IF(VLOOKUP($L19,$Q$4:$R$13,2,0)-SUM($L19:L19)&gt;(ABS(VLOOKUP(M$16,$Q$4:$R$13,2,0))-SUM(M$16:M18)),ABS(VLOOKUP(M$16,$Q$4:$R$13,2,0))-SUM(M$16:M18),(VLOOKUP($L19,$Q$4:$R$13,2,0)-SUM($L19:L19)))),"")</f>
        <v>0</v>
      </c>
      <c r="N19" s="2">
        <f>IFERROR(IF(AND(VLOOKUP($L19,$Q$4:$R$13,2,0)&gt;=SUM($L19:M19),ABS(VLOOKUP(N$16,$Q$4:$R$13,2,0))&gt;=SUM(N$16:N18)),IF(VLOOKUP($L19,$Q$4:$R$13,2,0)-SUM($L19:M19)&gt;(ABS(VLOOKUP(N$16,$Q$4:$R$13,2,0))-SUM(N$16:N18)),ABS(VLOOKUP(N$16,$Q$4:$R$13,2,0))-SUM(N$16:N18),(VLOOKUP($L19,$Q$4:$R$13,2,0)-SUM($L19:M19)))),"")</f>
        <v>0</v>
      </c>
      <c r="O19" s="2">
        <f>IFERROR(IF(AND(VLOOKUP($L19,$Q$4:$R$13,2,0)&gt;=SUM($L19:N19),ABS(VLOOKUP(O$16,$Q$4:$R$13,2,0))&gt;=SUM(O$16:O18)),IF(VLOOKUP($L19,$Q$4:$R$13,2,0)-SUM($L19:N19)&gt;(ABS(VLOOKUP(O$16,$Q$4:$R$13,2,0))-SUM(O$16:O18)),ABS(VLOOKUP(O$16,$Q$4:$R$13,2,0))-SUM(O$16:O18),(VLOOKUP($L19,$Q$4:$R$13,2,0)-SUM($L19:N19)))),"")</f>
        <v>0</v>
      </c>
      <c r="P19" s="2">
        <f>IFERROR(IF(AND(VLOOKUP($L19,$Q$4:$R$13,2,0)&gt;=SUM($L19:O19),ABS(VLOOKUP(P$16,$Q$4:$R$13,2,0))&gt;=SUM(P$16:P18)),IF(VLOOKUP($L19,$Q$4:$R$13,2,0)-SUM($L19:O19)&gt;(ABS(VLOOKUP(P$16,$Q$4:$R$13,2,0))-SUM(P$16:P18)),ABS(VLOOKUP(P$16,$Q$4:$R$13,2,0))-SUM(P$16:P18),(VLOOKUP($L19,$Q$4:$R$13,2,0)-SUM($L19:O19)))),"")</f>
        <v>0</v>
      </c>
      <c r="Q19" s="2">
        <f>IFERROR(IF(AND(VLOOKUP($L19,$Q$4:$R$13,2,0)&gt;=SUM($L19:P19),ABS(VLOOKUP(Q$16,$Q$4:$R$13,2,0))&gt;=SUM(Q$16:Q18)),IF(VLOOKUP($L19,$Q$4:$R$13,2,0)-SUM($L19:P19)&gt;(ABS(VLOOKUP(Q$16,$Q$4:$R$13,2,0))-SUM(Q$16:Q18)),ABS(VLOOKUP(Q$16,$Q$4:$R$13,2,0))-SUM(Q$16:Q18),(VLOOKUP($L19,$Q$4:$R$13,2,0)-SUM($L19:P19)))),"")</f>
        <v>0</v>
      </c>
      <c r="R19" s="2">
        <f>IFERROR(IF(AND(VLOOKUP($L19,$Q$4:$R$13,2,0)&gt;=SUM($L19:Q19),ABS(VLOOKUP(R$16,$Q$4:$R$13,2,0))&gt;=SUM(R$16:R18)),IF(VLOOKUP($L19,$Q$4:$R$13,2,0)-SUM($L19:Q19)&gt;(ABS(VLOOKUP(R$16,$Q$4:$R$13,2,0))-SUM(R$16:R18)),ABS(VLOOKUP(R$16,$Q$4:$R$13,2,0))-SUM(R$16:R18),(VLOOKUP($L19,$Q$4:$R$13,2,0)-SUM($L19:Q19)))),"")</f>
        <v>680</v>
      </c>
      <c r="S19" s="2">
        <f>IFERROR(IF(AND(VLOOKUP($L19,$Q$4:$R$13,2,0)&gt;=SUM($L19:R19),ABS(VLOOKUP(S$16,$Q$4:$R$13,2,0))&gt;=SUM(S$16:S18)),IF(VLOOKUP($L19,$Q$4:$R$13,2,0)-SUM($L19:R19)&gt;(ABS(VLOOKUP(S$16,$Q$4:$R$13,2,0))-SUM(S$16:S18)),ABS(VLOOKUP(S$16,$Q$4:$R$13,2,0))-SUM(S$16:S18),(VLOOKUP($L19,$Q$4:$R$13,2,0)-SUM($L19:R19)))),"")</f>
        <v>260</v>
      </c>
      <c r="T19" s="2" t="str">
        <f>IFERROR(IF(AND(VLOOKUP($L19,$Q$4:$R$13,2,0)&gt;=SUM($L19:S19),ABS(VLOOKUP(T$16,$Q$4:$R$13,2,0))&gt;=SUM(T$16:T18)),IF(VLOOKUP($L19,$Q$4:$R$13,2,0)-SUM($L19:S19)&gt;(ABS(VLOOKUP(T$16,$Q$4:$R$13,2,0))-SUM(T$16:T18)),ABS(VLOOKUP(T$16,$Q$4:$R$13,2,0))-SUM(T$16:T18),(VLOOKUP($L19,$Q$4:$R$13,2,0)-SUM($L19:S19)))),"")</f>
        <v/>
      </c>
      <c r="U19" s="2" t="str">
        <f>IFERROR(IF(AND(VLOOKUP($L19,$Q$4:$R$13,2,0)&gt;=SUM($L19:T19),ABS(VLOOKUP(U$16,$Q$4:$R$13,2,0))&gt;=SUM(U$16:U18)),IF(VLOOKUP($L19,$Q$4:$R$13,2,0)-SUM($L19:T19)&gt;(ABS(VLOOKUP(U$16,$Q$4:$R$13,2,0))-SUM(U$16:U18)),ABS(VLOOKUP(U$16,$Q$4:$R$13,2,0))-SUM(U$16:U18),(VLOOKUP($L19,$Q$4:$R$13,2,0)-SUM($L19:T19)))),"")</f>
        <v/>
      </c>
      <c r="V19" s="2" t="str">
        <f>IFERROR(IF(AND(VLOOKUP($L19,$Q$4:$R$13,2,0)&gt;=SUM($L19:U19),ABS(VLOOKUP(V$16,$Q$4:$R$13,2,0))&gt;=SUM(V$16:V18)),IF(VLOOKUP($L19,$Q$4:$R$13,2,0)-SUM($L19:U19)&gt;(ABS(VLOOKUP(V$16,$Q$4:$R$13,2,0))-SUM(V$16:V18)),ABS(VLOOKUP(V$16,$Q$4:$R$13,2,0))-SUM(V$16:V18),(VLOOKUP($L19,$Q$4:$R$13,2,0)-SUM($L19:U19)))),"")</f>
        <v/>
      </c>
    </row>
    <row r="20" spans="3:22" x14ac:dyDescent="0.25">
      <c r="C20" s="12" t="str">
        <f>IF(AND(ExpenseList[[#This Row],[Date]]&lt;&gt;"",ExpenseList[[#This Row],[Amount]]&lt;&gt;"",ExpenseList[[#This Row],[Who Paid]]&lt;&gt;""),ExpenseList[[#This Row],[Date]],"")</f>
        <v/>
      </c>
      <c r="D20" s="12" t="str">
        <f>IF(AND(ExpenseList[[#This Row],[Description]]&lt;&gt;"",ExpenseList[[#This Row],[Amount]],ExpenseList[[#This Row],[Who Paid]]&lt;&gt;""),ExpenseList[[#This Row],[Description]],"")</f>
        <v/>
      </c>
      <c r="E20" s="19" t="str">
        <f>IF(AND(ExpenseList[[#This Row],[Amount]]&lt;&gt;"",ExpenseList[[#This Row],[Amount]]&lt;&gt;"",ExpenseList[[#This Row],[Who Paid]]&lt;&gt;""),ExpenseList[[#This Row],[Amount]],"")</f>
        <v/>
      </c>
      <c r="F20" s="12" t="str">
        <f>IF(AND(ExpenseList[[#This Row],[Who Paid]]&lt;&gt;"",ExpenseList[[#This Row],[Amount]]&lt;&gt;""),ExpenseList[[#This Row],[Who Paid]],"")</f>
        <v/>
      </c>
      <c r="G20" s="2"/>
      <c r="H20" s="2"/>
      <c r="I20" s="2"/>
      <c r="J20" s="2"/>
      <c r="K20" s="1"/>
      <c r="L20" s="2" t="str">
        <f>IFERROR(INDEX($Q$4:$Q$13,MATCH(ROWS($L$17:L20),$T$4:$T$13,0)),"")</f>
        <v/>
      </c>
      <c r="M20" s="2" t="str">
        <f>IFERROR(IF(AND(VLOOKUP($L20,$Q$4:$R$13,2,0)&gt;=SUM($L20:L20),ABS(VLOOKUP(M$16,$Q$4:$R$13,2,0))&gt;=SUM(M$16:M19)),IF(VLOOKUP($L20,$Q$4:$R$13,2,0)-SUM($L20:L20)&gt;(ABS(VLOOKUP(M$16,$Q$4:$R$13,2,0))-SUM(M$16:M19)),ABS(VLOOKUP(M$16,$Q$4:$R$13,2,0))-SUM(M$16:M19),(VLOOKUP($L20,$Q$4:$R$13,2,0)-SUM($L20:L20)))),"")</f>
        <v/>
      </c>
      <c r="N20" s="2" t="str">
        <f>IFERROR(IF(AND(VLOOKUP($L20,$Q$4:$R$13,2,0)&gt;=SUM($L20:M20),ABS(VLOOKUP(N$16,$Q$4:$R$13,2,0))&gt;=SUM(N$16:N19)),IF(VLOOKUP($L20,$Q$4:$R$13,2,0)-SUM($L20:M20)&gt;(ABS(VLOOKUP(N$16,$Q$4:$R$13,2,0))-SUM(N$16:N19)),ABS(VLOOKUP(N$16,$Q$4:$R$13,2,0))-SUM(N$16:N19),(VLOOKUP($L20,$Q$4:$R$13,2,0)-SUM($L20:M20)))),"")</f>
        <v/>
      </c>
      <c r="O20" s="2" t="str">
        <f>IFERROR(IF(AND(VLOOKUP($L20,$Q$4:$R$13,2,0)&gt;=SUM($L20:N20),ABS(VLOOKUP(O$16,$Q$4:$R$13,2,0))&gt;=SUM(O$16:O19)),IF(VLOOKUP($L20,$Q$4:$R$13,2,0)-SUM($L20:N20)&gt;(ABS(VLOOKUP(O$16,$Q$4:$R$13,2,0))-SUM(O$16:O19)),ABS(VLOOKUP(O$16,$Q$4:$R$13,2,0))-SUM(O$16:O19),(VLOOKUP($L20,$Q$4:$R$13,2,0)-SUM($L20:N20)))),"")</f>
        <v/>
      </c>
      <c r="P20" s="2" t="str">
        <f>IFERROR(IF(AND(VLOOKUP($L20,$Q$4:$R$13,2,0)&gt;=SUM($L20:O20),ABS(VLOOKUP(P$16,$Q$4:$R$13,2,0))&gt;=SUM(P$16:P19)),IF(VLOOKUP($L20,$Q$4:$R$13,2,0)-SUM($L20:O20)&gt;(ABS(VLOOKUP(P$16,$Q$4:$R$13,2,0))-SUM(P$16:P19)),ABS(VLOOKUP(P$16,$Q$4:$R$13,2,0))-SUM(P$16:P19),(VLOOKUP($L20,$Q$4:$R$13,2,0)-SUM($L20:O20)))),"")</f>
        <v/>
      </c>
      <c r="Q20" s="2" t="str">
        <f>IFERROR(IF(AND(VLOOKUP($L20,$Q$4:$R$13,2,0)&gt;=SUM($L20:P20),ABS(VLOOKUP(Q$16,$Q$4:$R$13,2,0))&gt;=SUM(Q$16:Q19)),IF(VLOOKUP($L20,$Q$4:$R$13,2,0)-SUM($L20:P20)&gt;(ABS(VLOOKUP(Q$16,$Q$4:$R$13,2,0))-SUM(Q$16:Q19)),ABS(VLOOKUP(Q$16,$Q$4:$R$13,2,0))-SUM(Q$16:Q19),(VLOOKUP($L20,$Q$4:$R$13,2,0)-SUM($L20:P20)))),"")</f>
        <v/>
      </c>
      <c r="R20" s="2" t="str">
        <f>IFERROR(IF(AND(VLOOKUP($L20,$Q$4:$R$13,2,0)&gt;=SUM($L20:Q20),ABS(VLOOKUP(R$16,$Q$4:$R$13,2,0))&gt;=SUM(R$16:R19)),IF(VLOOKUP($L20,$Q$4:$R$13,2,0)-SUM($L20:Q20)&gt;(ABS(VLOOKUP(R$16,$Q$4:$R$13,2,0))-SUM(R$16:R19)),ABS(VLOOKUP(R$16,$Q$4:$R$13,2,0))-SUM(R$16:R19),(VLOOKUP($L20,$Q$4:$R$13,2,0)-SUM($L20:Q20)))),"")</f>
        <v/>
      </c>
      <c r="S20" s="2" t="str">
        <f>IFERROR(IF(AND(VLOOKUP($L20,$Q$4:$R$13,2,0)&gt;=SUM($L20:R20),ABS(VLOOKUP(S$16,$Q$4:$R$13,2,0))&gt;=SUM(S$16:S19)),IF(VLOOKUP($L20,$Q$4:$R$13,2,0)-SUM($L20:R20)&gt;(ABS(VLOOKUP(S$16,$Q$4:$R$13,2,0))-SUM(S$16:S19)),ABS(VLOOKUP(S$16,$Q$4:$R$13,2,0))-SUM(S$16:S19),(VLOOKUP($L20,$Q$4:$R$13,2,0)-SUM($L20:R20)))),"")</f>
        <v/>
      </c>
      <c r="T20" s="2" t="str">
        <f>IFERROR(IF(AND(VLOOKUP($L20,$Q$4:$R$13,2,0)&gt;=SUM($L20:S20),ABS(VLOOKUP(T$16,$Q$4:$R$13,2,0))&gt;=SUM(T$16:T19)),IF(VLOOKUP($L20,$Q$4:$R$13,2,0)-SUM($L20:S20)&gt;(ABS(VLOOKUP(T$16,$Q$4:$R$13,2,0))-SUM(T$16:T19)),ABS(VLOOKUP(T$16,$Q$4:$R$13,2,0))-SUM(T$16:T19),(VLOOKUP($L20,$Q$4:$R$13,2,0)-SUM($L20:S20)))),"")</f>
        <v/>
      </c>
      <c r="U20" s="2" t="str">
        <f>IFERROR(IF(AND(VLOOKUP($L20,$Q$4:$R$13,2,0)&gt;=SUM($L20:T20),ABS(VLOOKUP(U$16,$Q$4:$R$13,2,0))&gt;=SUM(U$16:U19)),IF(VLOOKUP($L20,$Q$4:$R$13,2,0)-SUM($L20:T20)&gt;(ABS(VLOOKUP(U$16,$Q$4:$R$13,2,0))-SUM(U$16:U19)),ABS(VLOOKUP(U$16,$Q$4:$R$13,2,0))-SUM(U$16:U19),(VLOOKUP($L20,$Q$4:$R$13,2,0)-SUM($L20:T20)))),"")</f>
        <v/>
      </c>
      <c r="V20" s="2" t="str">
        <f>IFERROR(IF(AND(VLOOKUP($L20,$Q$4:$R$13,2,0)&gt;=SUM($L20:U20),ABS(VLOOKUP(V$16,$Q$4:$R$13,2,0))&gt;=SUM(V$16:V19)),IF(VLOOKUP($L20,$Q$4:$R$13,2,0)-SUM($L20:U20)&gt;(ABS(VLOOKUP(V$16,$Q$4:$R$13,2,0))-SUM(V$16:V19)),ABS(VLOOKUP(V$16,$Q$4:$R$13,2,0))-SUM(V$16:V19),(VLOOKUP($L20,$Q$4:$R$13,2,0)-SUM($L20:U20)))),"")</f>
        <v/>
      </c>
    </row>
    <row r="21" spans="3:22" x14ac:dyDescent="0.25">
      <c r="C21" s="12" t="str">
        <f>IF(AND(ExpenseList[[#This Row],[Date]]&lt;&gt;"",ExpenseList[[#This Row],[Amount]]&lt;&gt;"",ExpenseList[[#This Row],[Who Paid]]&lt;&gt;""),ExpenseList[[#This Row],[Date]],"")</f>
        <v/>
      </c>
      <c r="D21" s="12" t="str">
        <f>IF(AND(ExpenseList[[#This Row],[Description]]&lt;&gt;"",ExpenseList[[#This Row],[Amount]],ExpenseList[[#This Row],[Who Paid]]&lt;&gt;""),ExpenseList[[#This Row],[Description]],"")</f>
        <v/>
      </c>
      <c r="E21" s="19" t="str">
        <f>IF(AND(ExpenseList[[#This Row],[Amount]]&lt;&gt;"",ExpenseList[[#This Row],[Amount]]&lt;&gt;"",ExpenseList[[#This Row],[Who Paid]]&lt;&gt;""),ExpenseList[[#This Row],[Amount]],"")</f>
        <v/>
      </c>
      <c r="F21" s="12" t="str">
        <f>IF(AND(ExpenseList[[#This Row],[Who Paid]]&lt;&gt;"",ExpenseList[[#This Row],[Amount]]&lt;&gt;""),ExpenseList[[#This Row],[Who Paid]],"")</f>
        <v/>
      </c>
      <c r="G21" s="2"/>
      <c r="H21" s="2"/>
      <c r="I21" s="2"/>
      <c r="J21" s="2"/>
      <c r="L21" s="2" t="str">
        <f>IFERROR(INDEX($Q$4:$Q$13,MATCH(ROWS($L$17:L21),$T$4:$T$13,0)),"")</f>
        <v/>
      </c>
      <c r="M21" s="2" t="str">
        <f>IFERROR(IF(AND(VLOOKUP($L21,$Q$4:$R$13,2,0)&gt;=SUM($L21:L21),ABS(VLOOKUP(M$16,$Q$4:$R$13,2,0))&gt;=SUM(M$16:M20)),IF(VLOOKUP($L21,$Q$4:$R$13,2,0)-SUM($L21:L21)&gt;(ABS(VLOOKUP(M$16,$Q$4:$R$13,2,0))-SUM(M$16:M20)),ABS(VLOOKUP(M$16,$Q$4:$R$13,2,0))-SUM(M$16:M20),(VLOOKUP($L21,$Q$4:$R$13,2,0)-SUM($L21:L21)))),"")</f>
        <v/>
      </c>
      <c r="N21" s="2" t="str">
        <f>IFERROR(IF(AND(VLOOKUP($L21,$Q$4:$R$13,2,0)&gt;=SUM($L21:M21),ABS(VLOOKUP(N$16,$Q$4:$R$13,2,0))&gt;=SUM(N$16:N20)),IF(VLOOKUP($L21,$Q$4:$R$13,2,0)-SUM($L21:M21)&gt;(ABS(VLOOKUP(N$16,$Q$4:$R$13,2,0))-SUM(N$16:N20)),ABS(VLOOKUP(N$16,$Q$4:$R$13,2,0))-SUM(N$16:N20),(VLOOKUP($L21,$Q$4:$R$13,2,0)-SUM($L21:M21)))),"")</f>
        <v/>
      </c>
      <c r="O21" s="2" t="str">
        <f>IFERROR(IF(AND(VLOOKUP($L21,$Q$4:$R$13,2,0)&gt;=SUM($L21:N21),ABS(VLOOKUP(O$16,$Q$4:$R$13,2,0))&gt;=SUM(O$16:O20)),IF(VLOOKUP($L21,$Q$4:$R$13,2,0)-SUM($L21:N21)&gt;(ABS(VLOOKUP(O$16,$Q$4:$R$13,2,0))-SUM(O$16:O20)),ABS(VLOOKUP(O$16,$Q$4:$R$13,2,0))-SUM(O$16:O20),(VLOOKUP($L21,$Q$4:$R$13,2,0)-SUM($L21:N21)))),"")</f>
        <v/>
      </c>
      <c r="P21" s="2" t="str">
        <f>IFERROR(IF(AND(VLOOKUP($L21,$Q$4:$R$13,2,0)&gt;=SUM($L21:O21),ABS(VLOOKUP(P$16,$Q$4:$R$13,2,0))&gt;=SUM(P$16:P20)),IF(VLOOKUP($L21,$Q$4:$R$13,2,0)-SUM($L21:O21)&gt;(ABS(VLOOKUP(P$16,$Q$4:$R$13,2,0))-SUM(P$16:P20)),ABS(VLOOKUP(P$16,$Q$4:$R$13,2,0))-SUM(P$16:P20),(VLOOKUP($L21,$Q$4:$R$13,2,0)-SUM($L21:O21)))),"")</f>
        <v/>
      </c>
      <c r="Q21" s="2" t="str">
        <f>IFERROR(IF(AND(VLOOKUP($L21,$Q$4:$R$13,2,0)&gt;=SUM($L21:P21),ABS(VLOOKUP(Q$16,$Q$4:$R$13,2,0))&gt;=SUM(Q$16:Q20)),IF(VLOOKUP($L21,$Q$4:$R$13,2,0)-SUM($L21:P21)&gt;(ABS(VLOOKUP(Q$16,$Q$4:$R$13,2,0))-SUM(Q$16:Q20)),ABS(VLOOKUP(Q$16,$Q$4:$R$13,2,0))-SUM(Q$16:Q20),(VLOOKUP($L21,$Q$4:$R$13,2,0)-SUM($L21:P21)))),"")</f>
        <v/>
      </c>
      <c r="R21" s="2" t="str">
        <f>IFERROR(IF(AND(VLOOKUP($L21,$Q$4:$R$13,2,0)&gt;=SUM($L21:Q21),ABS(VLOOKUP(R$16,$Q$4:$R$13,2,0))&gt;=SUM(R$16:R20)),IF(VLOOKUP($L21,$Q$4:$R$13,2,0)-SUM($L21:Q21)&gt;(ABS(VLOOKUP(R$16,$Q$4:$R$13,2,0))-SUM(R$16:R20)),ABS(VLOOKUP(R$16,$Q$4:$R$13,2,0))-SUM(R$16:R20),(VLOOKUP($L21,$Q$4:$R$13,2,0)-SUM($L21:Q21)))),"")</f>
        <v/>
      </c>
      <c r="S21" s="2" t="str">
        <f>IFERROR(IF(AND(VLOOKUP($L21,$Q$4:$R$13,2,0)&gt;=SUM($L21:R21),ABS(VLOOKUP(S$16,$Q$4:$R$13,2,0))&gt;=SUM(S$16:S20)),IF(VLOOKUP($L21,$Q$4:$R$13,2,0)-SUM($L21:R21)&gt;(ABS(VLOOKUP(S$16,$Q$4:$R$13,2,0))-SUM(S$16:S20)),ABS(VLOOKUP(S$16,$Q$4:$R$13,2,0))-SUM(S$16:S20),(VLOOKUP($L21,$Q$4:$R$13,2,0)-SUM($L21:R21)))),"")</f>
        <v/>
      </c>
      <c r="T21" s="2" t="str">
        <f>IFERROR(IF(AND(VLOOKUP($L21,$Q$4:$R$13,2,0)&gt;=SUM($L21:S21),ABS(VLOOKUP(T$16,$Q$4:$R$13,2,0))&gt;=SUM(T$16:T20)),IF(VLOOKUP($L21,$Q$4:$R$13,2,0)-SUM($L21:S21)&gt;(ABS(VLOOKUP(T$16,$Q$4:$R$13,2,0))-SUM(T$16:T20)),ABS(VLOOKUP(T$16,$Q$4:$R$13,2,0))-SUM(T$16:T20),(VLOOKUP($L21,$Q$4:$R$13,2,0)-SUM($L21:S21)))),"")</f>
        <v/>
      </c>
      <c r="U21" s="2" t="str">
        <f>IFERROR(IF(AND(VLOOKUP($L21,$Q$4:$R$13,2,0)&gt;=SUM($L21:T21),ABS(VLOOKUP(U$16,$Q$4:$R$13,2,0))&gt;=SUM(U$16:U20)),IF(VLOOKUP($L21,$Q$4:$R$13,2,0)-SUM($L21:T21)&gt;(ABS(VLOOKUP(U$16,$Q$4:$R$13,2,0))-SUM(U$16:U20)),ABS(VLOOKUP(U$16,$Q$4:$R$13,2,0))-SUM(U$16:U20),(VLOOKUP($L21,$Q$4:$R$13,2,0)-SUM($L21:T21)))),"")</f>
        <v/>
      </c>
      <c r="V21" s="2" t="str">
        <f>IFERROR(IF(AND(VLOOKUP($L21,$Q$4:$R$13,2,0)&gt;=SUM($L21:U21),ABS(VLOOKUP(V$16,$Q$4:$R$13,2,0))&gt;=SUM(V$16:V20)),IF(VLOOKUP($L21,$Q$4:$R$13,2,0)-SUM($L21:U21)&gt;(ABS(VLOOKUP(V$16,$Q$4:$R$13,2,0))-SUM(V$16:V20)),ABS(VLOOKUP(V$16,$Q$4:$R$13,2,0))-SUM(V$16:V20),(VLOOKUP($L21,$Q$4:$R$13,2,0)-SUM($L21:U21)))),"")</f>
        <v/>
      </c>
    </row>
    <row r="22" spans="3:22" x14ac:dyDescent="0.25">
      <c r="C22" s="12" t="str">
        <f>IF(AND(ExpenseList[[#This Row],[Date]]&lt;&gt;"",ExpenseList[[#This Row],[Amount]]&lt;&gt;"",ExpenseList[[#This Row],[Who Paid]]&lt;&gt;""),ExpenseList[[#This Row],[Date]],"")</f>
        <v/>
      </c>
      <c r="D22" s="12" t="str">
        <f>IF(AND(ExpenseList[[#This Row],[Description]]&lt;&gt;"",ExpenseList[[#This Row],[Amount]],ExpenseList[[#This Row],[Who Paid]]&lt;&gt;""),ExpenseList[[#This Row],[Description]],"")</f>
        <v/>
      </c>
      <c r="E22" s="19" t="str">
        <f>IF(AND(ExpenseList[[#This Row],[Amount]]&lt;&gt;"",ExpenseList[[#This Row],[Amount]]&lt;&gt;"",ExpenseList[[#This Row],[Who Paid]]&lt;&gt;""),ExpenseList[[#This Row],[Amount]],"")</f>
        <v/>
      </c>
      <c r="F22" s="12" t="str">
        <f>IF(AND(ExpenseList[[#This Row],[Who Paid]]&lt;&gt;"",ExpenseList[[#This Row],[Amount]]&lt;&gt;""),ExpenseList[[#This Row],[Who Paid]],"")</f>
        <v/>
      </c>
      <c r="G22" s="2"/>
      <c r="H22" s="2"/>
      <c r="I22" s="2"/>
      <c r="J22" s="2"/>
      <c r="L22" s="2" t="str">
        <f>IFERROR(INDEX($Q$4:$Q$13,MATCH(ROWS($L$17:L22),$T$4:$T$13,0)),"")</f>
        <v/>
      </c>
      <c r="M22" s="2" t="str">
        <f>IFERROR(IF(AND(VLOOKUP($L22,$Q$4:$R$13,2,0)&gt;=SUM($L22:L22),ABS(VLOOKUP(M$16,$Q$4:$R$13,2,0))&gt;=SUM(M$16:M21)),IF(VLOOKUP($L22,$Q$4:$R$13,2,0)-SUM($L22:L22)&gt;(ABS(VLOOKUP(M$16,$Q$4:$R$13,2,0))-SUM(M$16:M21)),ABS(VLOOKUP(M$16,$Q$4:$R$13,2,0))-SUM(M$16:M21),(VLOOKUP($L22,$Q$4:$R$13,2,0)-SUM($L22:L22)))),"")</f>
        <v/>
      </c>
      <c r="N22" s="2" t="str">
        <f>IFERROR(IF(AND(VLOOKUP($L22,$Q$4:$R$13,2,0)&gt;=SUM($L22:M22),ABS(VLOOKUP(N$16,$Q$4:$R$13,2,0))&gt;=SUM(N$16:N21)),IF(VLOOKUP($L22,$Q$4:$R$13,2,0)-SUM($L22:M22)&gt;(ABS(VLOOKUP(N$16,$Q$4:$R$13,2,0))-SUM(N$16:N21)),ABS(VLOOKUP(N$16,$Q$4:$R$13,2,0))-SUM(N$16:N21),(VLOOKUP($L22,$Q$4:$R$13,2,0)-SUM($L22:M22)))),"")</f>
        <v/>
      </c>
      <c r="O22" s="2" t="str">
        <f>IFERROR(IF(AND(VLOOKUP($L22,$Q$4:$R$13,2,0)&gt;=SUM($L22:N22),ABS(VLOOKUP(O$16,$Q$4:$R$13,2,0))&gt;=SUM(O$16:O21)),IF(VLOOKUP($L22,$Q$4:$R$13,2,0)-SUM($L22:N22)&gt;(ABS(VLOOKUP(O$16,$Q$4:$R$13,2,0))-SUM(O$16:O21)),ABS(VLOOKUP(O$16,$Q$4:$R$13,2,0))-SUM(O$16:O21),(VLOOKUP($L22,$Q$4:$R$13,2,0)-SUM($L22:N22)))),"")</f>
        <v/>
      </c>
      <c r="P22" s="2" t="str">
        <f>IFERROR(IF(AND(VLOOKUP($L22,$Q$4:$R$13,2,0)&gt;=SUM($L22:O22),ABS(VLOOKUP(P$16,$Q$4:$R$13,2,0))&gt;=SUM(P$16:P21)),IF(VLOOKUP($L22,$Q$4:$R$13,2,0)-SUM($L22:O22)&gt;(ABS(VLOOKUP(P$16,$Q$4:$R$13,2,0))-SUM(P$16:P21)),ABS(VLOOKUP(P$16,$Q$4:$R$13,2,0))-SUM(P$16:P21),(VLOOKUP($L22,$Q$4:$R$13,2,0)-SUM($L22:O22)))),"")</f>
        <v/>
      </c>
      <c r="Q22" s="2" t="str">
        <f>IFERROR(IF(AND(VLOOKUP($L22,$Q$4:$R$13,2,0)&gt;=SUM($L22:P22),ABS(VLOOKUP(Q$16,$Q$4:$R$13,2,0))&gt;=SUM(Q$16:Q21)),IF(VLOOKUP($L22,$Q$4:$R$13,2,0)-SUM($L22:P22)&gt;(ABS(VLOOKUP(Q$16,$Q$4:$R$13,2,0))-SUM(Q$16:Q21)),ABS(VLOOKUP(Q$16,$Q$4:$R$13,2,0))-SUM(Q$16:Q21),(VLOOKUP($L22,$Q$4:$R$13,2,0)-SUM($L22:P22)))),"")</f>
        <v/>
      </c>
      <c r="R22" s="2" t="str">
        <f>IFERROR(IF(AND(VLOOKUP($L22,$Q$4:$R$13,2,0)&gt;=SUM($L22:Q22),ABS(VLOOKUP(R$16,$Q$4:$R$13,2,0))&gt;=SUM(R$16:R21)),IF(VLOOKUP($L22,$Q$4:$R$13,2,0)-SUM($L22:Q22)&gt;(ABS(VLOOKUP(R$16,$Q$4:$R$13,2,0))-SUM(R$16:R21)),ABS(VLOOKUP(R$16,$Q$4:$R$13,2,0))-SUM(R$16:R21),(VLOOKUP($L22,$Q$4:$R$13,2,0)-SUM($L22:Q22)))),"")</f>
        <v/>
      </c>
      <c r="S22" s="2" t="str">
        <f>IFERROR(IF(AND(VLOOKUP($L22,$Q$4:$R$13,2,0)&gt;=SUM($L22:R22),ABS(VLOOKUP(S$16,$Q$4:$R$13,2,0))&gt;=SUM(S$16:S21)),IF(VLOOKUP($L22,$Q$4:$R$13,2,0)-SUM($L22:R22)&gt;(ABS(VLOOKUP(S$16,$Q$4:$R$13,2,0))-SUM(S$16:S21)),ABS(VLOOKUP(S$16,$Q$4:$R$13,2,0))-SUM(S$16:S21),(VLOOKUP($L22,$Q$4:$R$13,2,0)-SUM($L22:R22)))),"")</f>
        <v/>
      </c>
      <c r="T22" s="2" t="str">
        <f>IFERROR(IF(AND(VLOOKUP($L22,$Q$4:$R$13,2,0)&gt;=SUM($L22:S22),ABS(VLOOKUP(T$16,$Q$4:$R$13,2,0))&gt;=SUM(T$16:T21)),IF(VLOOKUP($L22,$Q$4:$R$13,2,0)-SUM($L22:S22)&gt;(ABS(VLOOKUP(T$16,$Q$4:$R$13,2,0))-SUM(T$16:T21)),ABS(VLOOKUP(T$16,$Q$4:$R$13,2,0))-SUM(T$16:T21),(VLOOKUP($L22,$Q$4:$R$13,2,0)-SUM($L22:S22)))),"")</f>
        <v/>
      </c>
      <c r="U22" s="2" t="str">
        <f>IFERROR(IF(AND(VLOOKUP($L22,$Q$4:$R$13,2,0)&gt;=SUM($L22:T22),ABS(VLOOKUP(U$16,$Q$4:$R$13,2,0))&gt;=SUM(U$16:U21)),IF(VLOOKUP($L22,$Q$4:$R$13,2,0)-SUM($L22:T22)&gt;(ABS(VLOOKUP(U$16,$Q$4:$R$13,2,0))-SUM(U$16:U21)),ABS(VLOOKUP(U$16,$Q$4:$R$13,2,0))-SUM(U$16:U21),(VLOOKUP($L22,$Q$4:$R$13,2,0)-SUM($L22:T22)))),"")</f>
        <v/>
      </c>
      <c r="V22" s="2" t="str">
        <f>IFERROR(IF(AND(VLOOKUP($L22,$Q$4:$R$13,2,0)&gt;=SUM($L22:U22),ABS(VLOOKUP(V$16,$Q$4:$R$13,2,0))&gt;=SUM(V$16:V21)),IF(VLOOKUP($L22,$Q$4:$R$13,2,0)-SUM($L22:U22)&gt;(ABS(VLOOKUP(V$16,$Q$4:$R$13,2,0))-SUM(V$16:V21)),ABS(VLOOKUP(V$16,$Q$4:$R$13,2,0))-SUM(V$16:V21),(VLOOKUP($L22,$Q$4:$R$13,2,0)-SUM($L22:U22)))),"")</f>
        <v/>
      </c>
    </row>
    <row r="23" spans="3:22" x14ac:dyDescent="0.25">
      <c r="C23" s="12" t="str">
        <f>IF(AND(ExpenseList[[#This Row],[Date]]&lt;&gt;"",ExpenseList[[#This Row],[Amount]]&lt;&gt;"",ExpenseList[[#This Row],[Who Paid]]&lt;&gt;""),ExpenseList[[#This Row],[Date]],"")</f>
        <v/>
      </c>
      <c r="D23" s="12" t="str">
        <f>IF(AND(ExpenseList[[#This Row],[Description]]&lt;&gt;"",ExpenseList[[#This Row],[Amount]],ExpenseList[[#This Row],[Who Paid]]&lt;&gt;""),ExpenseList[[#This Row],[Description]],"")</f>
        <v/>
      </c>
      <c r="E23" s="19" t="str">
        <f>IF(AND(ExpenseList[[#This Row],[Amount]]&lt;&gt;"",ExpenseList[[#This Row],[Amount]]&lt;&gt;"",ExpenseList[[#This Row],[Who Paid]]&lt;&gt;""),ExpenseList[[#This Row],[Amount]],"")</f>
        <v/>
      </c>
      <c r="F23" s="12" t="str">
        <f>IF(AND(ExpenseList[[#This Row],[Who Paid]]&lt;&gt;"",ExpenseList[[#This Row],[Amount]]&lt;&gt;""),ExpenseList[[#This Row],[Who Paid]],"")</f>
        <v/>
      </c>
      <c r="G23" s="2"/>
      <c r="H23" s="2"/>
      <c r="I23" s="2"/>
      <c r="J23" s="2"/>
      <c r="L23" s="2" t="str">
        <f>IFERROR(INDEX($Q$4:$Q$13,MATCH(ROWS($L$17:L23),$T$4:$T$13,0)),"")</f>
        <v/>
      </c>
      <c r="M23" s="2" t="str">
        <f>IFERROR(IF(AND(VLOOKUP($L23,$Q$4:$R$13,2,0)&gt;=SUM($L23:L23),ABS(VLOOKUP(M$16,$Q$4:$R$13,2,0))&gt;=SUM(M$16:M22)),IF(VLOOKUP($L23,$Q$4:$R$13,2,0)-SUM($L23:L23)&gt;(ABS(VLOOKUP(M$16,$Q$4:$R$13,2,0))-SUM(M$16:M22)),ABS(VLOOKUP(M$16,$Q$4:$R$13,2,0))-SUM(M$16:M22),(VLOOKUP($L23,$Q$4:$R$13,2,0)-SUM($L23:L23)))),"")</f>
        <v/>
      </c>
      <c r="N23" s="2" t="str">
        <f>IFERROR(IF(AND(VLOOKUP($L23,$Q$4:$R$13,2,0)&gt;=SUM($L23:M23),ABS(VLOOKUP(N$16,$Q$4:$R$13,2,0))&gt;=SUM(N$16:N22)),IF(VLOOKUP($L23,$Q$4:$R$13,2,0)-SUM($L23:M23)&gt;(ABS(VLOOKUP(N$16,$Q$4:$R$13,2,0))-SUM(N$16:N22)),ABS(VLOOKUP(N$16,$Q$4:$R$13,2,0))-SUM(N$16:N22),(VLOOKUP($L23,$Q$4:$R$13,2,0)-SUM($L23:M23)))),"")</f>
        <v/>
      </c>
      <c r="O23" s="2" t="str">
        <f>IFERROR(IF(AND(VLOOKUP($L23,$Q$4:$R$13,2,0)&gt;=SUM($L23:N23),ABS(VLOOKUP(O$16,$Q$4:$R$13,2,0))&gt;=SUM(O$16:O22)),IF(VLOOKUP($L23,$Q$4:$R$13,2,0)-SUM($L23:N23)&gt;(ABS(VLOOKUP(O$16,$Q$4:$R$13,2,0))-SUM(O$16:O22)),ABS(VLOOKUP(O$16,$Q$4:$R$13,2,0))-SUM(O$16:O22),(VLOOKUP($L23,$Q$4:$R$13,2,0)-SUM($L23:N23)))),"")</f>
        <v/>
      </c>
      <c r="P23" s="2" t="str">
        <f>IFERROR(IF(AND(VLOOKUP($L23,$Q$4:$R$13,2,0)&gt;=SUM($L23:O23),ABS(VLOOKUP(P$16,$Q$4:$R$13,2,0))&gt;=SUM(P$16:P22)),IF(VLOOKUP($L23,$Q$4:$R$13,2,0)-SUM($L23:O23)&gt;(ABS(VLOOKUP(P$16,$Q$4:$R$13,2,0))-SUM(P$16:P22)),ABS(VLOOKUP(P$16,$Q$4:$R$13,2,0))-SUM(P$16:P22),(VLOOKUP($L23,$Q$4:$R$13,2,0)-SUM($L23:O23)))),"")</f>
        <v/>
      </c>
      <c r="Q23" s="2" t="str">
        <f>IFERROR(IF(AND(VLOOKUP($L23,$Q$4:$R$13,2,0)&gt;=SUM($L23:P23),ABS(VLOOKUP(Q$16,$Q$4:$R$13,2,0))&gt;=SUM(Q$16:Q22)),IF(VLOOKUP($L23,$Q$4:$R$13,2,0)-SUM($L23:P23)&gt;(ABS(VLOOKUP(Q$16,$Q$4:$R$13,2,0))-SUM(Q$16:Q22)),ABS(VLOOKUP(Q$16,$Q$4:$R$13,2,0))-SUM(Q$16:Q22),(VLOOKUP($L23,$Q$4:$R$13,2,0)-SUM($L23:P23)))),"")</f>
        <v/>
      </c>
      <c r="R23" s="2" t="str">
        <f>IFERROR(IF(AND(VLOOKUP($L23,$Q$4:$R$13,2,0)&gt;=SUM($L23:Q23),ABS(VLOOKUP(R$16,$Q$4:$R$13,2,0))&gt;=SUM(R$16:R22)),IF(VLOOKUP($L23,$Q$4:$R$13,2,0)-SUM($L23:Q23)&gt;(ABS(VLOOKUP(R$16,$Q$4:$R$13,2,0))-SUM(R$16:R22)),ABS(VLOOKUP(R$16,$Q$4:$R$13,2,0))-SUM(R$16:R22),(VLOOKUP($L23,$Q$4:$R$13,2,0)-SUM($L23:Q23)))),"")</f>
        <v/>
      </c>
      <c r="S23" s="2" t="str">
        <f>IFERROR(IF(AND(VLOOKUP($L23,$Q$4:$R$13,2,0)&gt;=SUM($L23:R23),ABS(VLOOKUP(S$16,$Q$4:$R$13,2,0))&gt;=SUM(S$16:S22)),IF(VLOOKUP($L23,$Q$4:$R$13,2,0)-SUM($L23:R23)&gt;(ABS(VLOOKUP(S$16,$Q$4:$R$13,2,0))-SUM(S$16:S22)),ABS(VLOOKUP(S$16,$Q$4:$R$13,2,0))-SUM(S$16:S22),(VLOOKUP($L23,$Q$4:$R$13,2,0)-SUM($L23:R23)))),"")</f>
        <v/>
      </c>
      <c r="T23" s="2" t="str">
        <f>IFERROR(IF(AND(VLOOKUP($L23,$Q$4:$R$13,2,0)&gt;=SUM($L23:S23),ABS(VLOOKUP(T$16,$Q$4:$R$13,2,0))&gt;=SUM(T$16:T22)),IF(VLOOKUP($L23,$Q$4:$R$13,2,0)-SUM($L23:S23)&gt;(ABS(VLOOKUP(T$16,$Q$4:$R$13,2,0))-SUM(T$16:T22)),ABS(VLOOKUP(T$16,$Q$4:$R$13,2,0))-SUM(T$16:T22),(VLOOKUP($L23,$Q$4:$R$13,2,0)-SUM($L23:S23)))),"")</f>
        <v/>
      </c>
      <c r="U23" s="2" t="str">
        <f>IFERROR(IF(AND(VLOOKUP($L23,$Q$4:$R$13,2,0)&gt;=SUM($L23:T23),ABS(VLOOKUP(U$16,$Q$4:$R$13,2,0))&gt;=SUM(U$16:U22)),IF(VLOOKUP($L23,$Q$4:$R$13,2,0)-SUM($L23:T23)&gt;(ABS(VLOOKUP(U$16,$Q$4:$R$13,2,0))-SUM(U$16:U22)),ABS(VLOOKUP(U$16,$Q$4:$R$13,2,0))-SUM(U$16:U22),(VLOOKUP($L23,$Q$4:$R$13,2,0)-SUM($L23:T23)))),"")</f>
        <v/>
      </c>
      <c r="V23" s="2" t="str">
        <f>IFERROR(IF(AND(VLOOKUP($L23,$Q$4:$R$13,2,0)&gt;=SUM($L23:U23),ABS(VLOOKUP(V$16,$Q$4:$R$13,2,0))&gt;=SUM(V$16:V22)),IF(VLOOKUP($L23,$Q$4:$R$13,2,0)-SUM($L23:U23)&gt;(ABS(VLOOKUP(V$16,$Q$4:$R$13,2,0))-SUM(V$16:V22)),ABS(VLOOKUP(V$16,$Q$4:$R$13,2,0))-SUM(V$16:V22),(VLOOKUP($L23,$Q$4:$R$13,2,0)-SUM($L23:U23)))),"")</f>
        <v/>
      </c>
    </row>
    <row r="24" spans="3:22" x14ac:dyDescent="0.25">
      <c r="C24" s="12" t="str">
        <f>IF(AND(ExpenseList[[#This Row],[Date]]&lt;&gt;"",ExpenseList[[#This Row],[Amount]]&lt;&gt;"",ExpenseList[[#This Row],[Who Paid]]&lt;&gt;""),ExpenseList[[#This Row],[Date]],"")</f>
        <v/>
      </c>
      <c r="D24" s="12" t="str">
        <f>IF(AND(ExpenseList[[#This Row],[Description]]&lt;&gt;"",ExpenseList[[#This Row],[Amount]],ExpenseList[[#This Row],[Who Paid]]&lt;&gt;""),ExpenseList[[#This Row],[Description]],"")</f>
        <v/>
      </c>
      <c r="E24" s="19" t="str">
        <f>IF(AND(ExpenseList[[#This Row],[Amount]]&lt;&gt;"",ExpenseList[[#This Row],[Amount]]&lt;&gt;"",ExpenseList[[#This Row],[Who Paid]]&lt;&gt;""),ExpenseList[[#This Row],[Amount]],"")</f>
        <v/>
      </c>
      <c r="F24" s="12" t="str">
        <f>IF(AND(ExpenseList[[#This Row],[Who Paid]]&lt;&gt;"",ExpenseList[[#This Row],[Amount]]&lt;&gt;""),ExpenseList[[#This Row],[Who Paid]],"")</f>
        <v/>
      </c>
      <c r="G24" s="2"/>
      <c r="H24" s="2"/>
      <c r="I24" s="2"/>
      <c r="J24" s="2"/>
      <c r="L24" s="2" t="str">
        <f>IFERROR(INDEX($Q$4:$Q$13,MATCH(ROWS($L$17:L24),$T$4:$T$13,0)),"")</f>
        <v/>
      </c>
      <c r="M24" s="2" t="str">
        <f>IFERROR(IF(AND(VLOOKUP($L24,$Q$4:$R$13,2,0)&gt;=SUM($L24:L24),ABS(VLOOKUP(M$16,$Q$4:$R$13,2,0))&gt;=SUM(M$16:M23)),IF(VLOOKUP($L24,$Q$4:$R$13,2,0)-SUM($L24:L24)&gt;(ABS(VLOOKUP(M$16,$Q$4:$R$13,2,0))-SUM(M$16:M23)),ABS(VLOOKUP(M$16,$Q$4:$R$13,2,0))-SUM(M$16:M23),(VLOOKUP($L24,$Q$4:$R$13,2,0)-SUM($L24:L24)))),"")</f>
        <v/>
      </c>
      <c r="N24" s="2" t="str">
        <f>IFERROR(IF(AND(VLOOKUP($L24,$Q$4:$R$13,2,0)&gt;=SUM($L24:M24),ABS(VLOOKUP(N$16,$Q$4:$R$13,2,0))&gt;=SUM(N$16:N23)),IF(VLOOKUP($L24,$Q$4:$R$13,2,0)-SUM($L24:M24)&gt;(ABS(VLOOKUP(N$16,$Q$4:$R$13,2,0))-SUM(N$16:N23)),ABS(VLOOKUP(N$16,$Q$4:$R$13,2,0))-SUM(N$16:N23),(VLOOKUP($L24,$Q$4:$R$13,2,0)-SUM($L24:M24)))),"")</f>
        <v/>
      </c>
      <c r="O24" s="2" t="str">
        <f>IFERROR(IF(AND(VLOOKUP($L24,$Q$4:$R$13,2,0)&gt;=SUM($L24:N24),ABS(VLOOKUP(O$16,$Q$4:$R$13,2,0))&gt;=SUM(O$16:O23)),IF(VLOOKUP($L24,$Q$4:$R$13,2,0)-SUM($L24:N24)&gt;(ABS(VLOOKUP(O$16,$Q$4:$R$13,2,0))-SUM(O$16:O23)),ABS(VLOOKUP(O$16,$Q$4:$R$13,2,0))-SUM(O$16:O23),(VLOOKUP($L24,$Q$4:$R$13,2,0)-SUM($L24:N24)))),"")</f>
        <v/>
      </c>
      <c r="P24" s="2" t="str">
        <f>IFERROR(IF(AND(VLOOKUP($L24,$Q$4:$R$13,2,0)&gt;=SUM($L24:O24),ABS(VLOOKUP(P$16,$Q$4:$R$13,2,0))&gt;=SUM(P$16:P23)),IF(VLOOKUP($L24,$Q$4:$R$13,2,0)-SUM($L24:O24)&gt;(ABS(VLOOKUP(P$16,$Q$4:$R$13,2,0))-SUM(P$16:P23)),ABS(VLOOKUP(P$16,$Q$4:$R$13,2,0))-SUM(P$16:P23),(VLOOKUP($L24,$Q$4:$R$13,2,0)-SUM($L24:O24)))),"")</f>
        <v/>
      </c>
      <c r="Q24" s="2" t="str">
        <f>IFERROR(IF(AND(VLOOKUP($L24,$Q$4:$R$13,2,0)&gt;=SUM($L24:P24),ABS(VLOOKUP(Q$16,$Q$4:$R$13,2,0))&gt;=SUM(Q$16:Q23)),IF(VLOOKUP($L24,$Q$4:$R$13,2,0)-SUM($L24:P24)&gt;(ABS(VLOOKUP(Q$16,$Q$4:$R$13,2,0))-SUM(Q$16:Q23)),ABS(VLOOKUP(Q$16,$Q$4:$R$13,2,0))-SUM(Q$16:Q23),(VLOOKUP($L24,$Q$4:$R$13,2,0)-SUM($L24:P24)))),"")</f>
        <v/>
      </c>
      <c r="R24" s="2" t="str">
        <f>IFERROR(IF(AND(VLOOKUP($L24,$Q$4:$R$13,2,0)&gt;=SUM($L24:Q24),ABS(VLOOKUP(R$16,$Q$4:$R$13,2,0))&gt;=SUM(R$16:R23)),IF(VLOOKUP($L24,$Q$4:$R$13,2,0)-SUM($L24:Q24)&gt;(ABS(VLOOKUP(R$16,$Q$4:$R$13,2,0))-SUM(R$16:R23)),ABS(VLOOKUP(R$16,$Q$4:$R$13,2,0))-SUM(R$16:R23),(VLOOKUP($L24,$Q$4:$R$13,2,0)-SUM($L24:Q24)))),"")</f>
        <v/>
      </c>
      <c r="S24" s="2" t="str">
        <f>IFERROR(IF(AND(VLOOKUP($L24,$Q$4:$R$13,2,0)&gt;=SUM($L24:R24),ABS(VLOOKUP(S$16,$Q$4:$R$13,2,0))&gt;=SUM(S$16:S23)),IF(VLOOKUP($L24,$Q$4:$R$13,2,0)-SUM($L24:R24)&gt;(ABS(VLOOKUP(S$16,$Q$4:$R$13,2,0))-SUM(S$16:S23)),ABS(VLOOKUP(S$16,$Q$4:$R$13,2,0))-SUM(S$16:S23),(VLOOKUP($L24,$Q$4:$R$13,2,0)-SUM($L24:R24)))),"")</f>
        <v/>
      </c>
      <c r="T24" s="2" t="str">
        <f>IFERROR(IF(AND(VLOOKUP($L24,$Q$4:$R$13,2,0)&gt;=SUM($L24:S24),ABS(VLOOKUP(T$16,$Q$4:$R$13,2,0))&gt;=SUM(T$16:T23)),IF(VLOOKUP($L24,$Q$4:$R$13,2,0)-SUM($L24:S24)&gt;(ABS(VLOOKUP(T$16,$Q$4:$R$13,2,0))-SUM(T$16:T23)),ABS(VLOOKUP(T$16,$Q$4:$R$13,2,0))-SUM(T$16:T23),(VLOOKUP($L24,$Q$4:$R$13,2,0)-SUM($L24:S24)))),"")</f>
        <v/>
      </c>
      <c r="U24" s="2" t="str">
        <f>IFERROR(IF(AND(VLOOKUP($L24,$Q$4:$R$13,2,0)&gt;=SUM($L24:T24),ABS(VLOOKUP(U$16,$Q$4:$R$13,2,0))&gt;=SUM(U$16:U23)),IF(VLOOKUP($L24,$Q$4:$R$13,2,0)-SUM($L24:T24)&gt;(ABS(VLOOKUP(U$16,$Q$4:$R$13,2,0))-SUM(U$16:U23)),ABS(VLOOKUP(U$16,$Q$4:$R$13,2,0))-SUM(U$16:U23),(VLOOKUP($L24,$Q$4:$R$13,2,0)-SUM($L24:T24)))),"")</f>
        <v/>
      </c>
      <c r="V24" s="2" t="str">
        <f>IFERROR(IF(AND(VLOOKUP($L24,$Q$4:$R$13,2,0)&gt;=SUM($L24:U24),ABS(VLOOKUP(V$16,$Q$4:$R$13,2,0))&gt;=SUM(V$16:V23)),IF(VLOOKUP($L24,$Q$4:$R$13,2,0)-SUM($L24:U24)&gt;(ABS(VLOOKUP(V$16,$Q$4:$R$13,2,0))-SUM(V$16:V23)),ABS(VLOOKUP(V$16,$Q$4:$R$13,2,0))-SUM(V$16:V23),(VLOOKUP($L24,$Q$4:$R$13,2,0)-SUM($L24:U24)))),"")</f>
        <v/>
      </c>
    </row>
    <row r="25" spans="3:22" x14ac:dyDescent="0.25">
      <c r="C25" s="12" t="str">
        <f>IF(AND(ExpenseList[[#This Row],[Date]]&lt;&gt;"",ExpenseList[[#This Row],[Amount]]&lt;&gt;"",ExpenseList[[#This Row],[Who Paid]]&lt;&gt;""),ExpenseList[[#This Row],[Date]],"")</f>
        <v/>
      </c>
      <c r="D25" s="12" t="str">
        <f>IF(AND(ExpenseList[[#This Row],[Description]]&lt;&gt;"",ExpenseList[[#This Row],[Amount]],ExpenseList[[#This Row],[Who Paid]]&lt;&gt;""),ExpenseList[[#This Row],[Description]],"")</f>
        <v/>
      </c>
      <c r="E25" s="19" t="str">
        <f>IF(AND(ExpenseList[[#This Row],[Amount]]&lt;&gt;"",ExpenseList[[#This Row],[Amount]]&lt;&gt;"",ExpenseList[[#This Row],[Who Paid]]&lt;&gt;""),ExpenseList[[#This Row],[Amount]],"")</f>
        <v/>
      </c>
      <c r="F25" s="12" t="str">
        <f>IF(AND(ExpenseList[[#This Row],[Who Paid]]&lt;&gt;"",ExpenseList[[#This Row],[Amount]]&lt;&gt;""),ExpenseList[[#This Row],[Who Paid]],"")</f>
        <v/>
      </c>
      <c r="G25" s="2"/>
      <c r="H25" s="2"/>
      <c r="I25" s="2"/>
      <c r="J25" s="2"/>
      <c r="L25" s="2" t="str">
        <f>IFERROR(INDEX($Q$4:$Q$13,MATCH(ROWS($L$17:L25),$T$4:$T$13,0)),"")</f>
        <v/>
      </c>
      <c r="M25" s="2" t="str">
        <f>IFERROR(IF(AND(VLOOKUP($L25,$Q$4:$R$13,2,0)&gt;=SUM($L25:L25),ABS(VLOOKUP(M$16,$Q$4:$R$13,2,0))&gt;=SUM(M$16:M24)),IF(VLOOKUP($L25,$Q$4:$R$13,2,0)-SUM($L25:L25)&gt;(ABS(VLOOKUP(M$16,$Q$4:$R$13,2,0))-SUM(M$16:M24)),ABS(VLOOKUP(M$16,$Q$4:$R$13,2,0))-SUM(M$16:M24),(VLOOKUP($L25,$Q$4:$R$13,2,0)-SUM($L25:L25)))),"")</f>
        <v/>
      </c>
      <c r="N25" s="2" t="str">
        <f>IFERROR(IF(AND(VLOOKUP($L25,$Q$4:$R$13,2,0)&gt;=SUM($L25:M25),ABS(VLOOKUP(N$16,$Q$4:$R$13,2,0))&gt;=SUM(N$16:N24)),IF(VLOOKUP($L25,$Q$4:$R$13,2,0)-SUM($L25:M25)&gt;(ABS(VLOOKUP(N$16,$Q$4:$R$13,2,0))-SUM(N$16:N24)),ABS(VLOOKUP(N$16,$Q$4:$R$13,2,0))-SUM(N$16:N24),(VLOOKUP($L25,$Q$4:$R$13,2,0)-SUM($L25:M25)))),"")</f>
        <v/>
      </c>
      <c r="O25" s="2" t="str">
        <f>IFERROR(IF(AND(VLOOKUP($L25,$Q$4:$R$13,2,0)&gt;=SUM($L25:N25),ABS(VLOOKUP(O$16,$Q$4:$R$13,2,0))&gt;=SUM(O$16:O24)),IF(VLOOKUP($L25,$Q$4:$R$13,2,0)-SUM($L25:N25)&gt;(ABS(VLOOKUP(O$16,$Q$4:$R$13,2,0))-SUM(O$16:O24)),ABS(VLOOKUP(O$16,$Q$4:$R$13,2,0))-SUM(O$16:O24),(VLOOKUP($L25,$Q$4:$R$13,2,0)-SUM($L25:N25)))),"")</f>
        <v/>
      </c>
      <c r="P25" s="2" t="str">
        <f>IFERROR(IF(AND(VLOOKUP($L25,$Q$4:$R$13,2,0)&gt;=SUM($L25:O25),ABS(VLOOKUP(P$16,$Q$4:$R$13,2,0))&gt;=SUM(P$16:P24)),IF(VLOOKUP($L25,$Q$4:$R$13,2,0)-SUM($L25:O25)&gt;(ABS(VLOOKUP(P$16,$Q$4:$R$13,2,0))-SUM(P$16:P24)),ABS(VLOOKUP(P$16,$Q$4:$R$13,2,0))-SUM(P$16:P24),(VLOOKUP($L25,$Q$4:$R$13,2,0)-SUM($L25:O25)))),"")</f>
        <v/>
      </c>
      <c r="Q25" s="2" t="str">
        <f>IFERROR(IF(AND(VLOOKUP($L25,$Q$4:$R$13,2,0)&gt;=SUM($L25:P25),ABS(VLOOKUP(Q$16,$Q$4:$R$13,2,0))&gt;=SUM(Q$16:Q24)),IF(VLOOKUP($L25,$Q$4:$R$13,2,0)-SUM($L25:P25)&gt;(ABS(VLOOKUP(Q$16,$Q$4:$R$13,2,0))-SUM(Q$16:Q24)),ABS(VLOOKUP(Q$16,$Q$4:$R$13,2,0))-SUM(Q$16:Q24),(VLOOKUP($L25,$Q$4:$R$13,2,0)-SUM($L25:P25)))),"")</f>
        <v/>
      </c>
      <c r="R25" s="2" t="str">
        <f>IFERROR(IF(AND(VLOOKUP($L25,$Q$4:$R$13,2,0)&gt;=SUM($L25:Q25),ABS(VLOOKUP(R$16,$Q$4:$R$13,2,0))&gt;=SUM(R$16:R24)),IF(VLOOKUP($L25,$Q$4:$R$13,2,0)-SUM($L25:Q25)&gt;(ABS(VLOOKUP(R$16,$Q$4:$R$13,2,0))-SUM(R$16:R24)),ABS(VLOOKUP(R$16,$Q$4:$R$13,2,0))-SUM(R$16:R24),(VLOOKUP($L25,$Q$4:$R$13,2,0)-SUM($L25:Q25)))),"")</f>
        <v/>
      </c>
      <c r="S25" s="2" t="str">
        <f>IFERROR(IF(AND(VLOOKUP($L25,$Q$4:$R$13,2,0)&gt;=SUM($L25:R25),ABS(VLOOKUP(S$16,$Q$4:$R$13,2,0))&gt;=SUM(S$16:S24)),IF(VLOOKUP($L25,$Q$4:$R$13,2,0)-SUM($L25:R25)&gt;(ABS(VLOOKUP(S$16,$Q$4:$R$13,2,0))-SUM(S$16:S24)),ABS(VLOOKUP(S$16,$Q$4:$R$13,2,0))-SUM(S$16:S24),(VLOOKUP($L25,$Q$4:$R$13,2,0)-SUM($L25:R25)))),"")</f>
        <v/>
      </c>
      <c r="T25" s="2" t="str">
        <f>IFERROR(IF(AND(VLOOKUP($L25,$Q$4:$R$13,2,0)&gt;=SUM($L25:S25),ABS(VLOOKUP(T$16,$Q$4:$R$13,2,0))&gt;=SUM(T$16:T24)),IF(VLOOKUP($L25,$Q$4:$R$13,2,0)-SUM($L25:S25)&gt;(ABS(VLOOKUP(T$16,$Q$4:$R$13,2,0))-SUM(T$16:T24)),ABS(VLOOKUP(T$16,$Q$4:$R$13,2,0))-SUM(T$16:T24),(VLOOKUP($L25,$Q$4:$R$13,2,0)-SUM($L25:S25)))),"")</f>
        <v/>
      </c>
      <c r="U25" s="2" t="str">
        <f>IFERROR(IF(AND(VLOOKUP($L25,$Q$4:$R$13,2,0)&gt;=SUM($L25:T25),ABS(VLOOKUP(U$16,$Q$4:$R$13,2,0))&gt;=SUM(U$16:U24)),IF(VLOOKUP($L25,$Q$4:$R$13,2,0)-SUM($L25:T25)&gt;(ABS(VLOOKUP(U$16,$Q$4:$R$13,2,0))-SUM(U$16:U24)),ABS(VLOOKUP(U$16,$Q$4:$R$13,2,0))-SUM(U$16:U24),(VLOOKUP($L25,$Q$4:$R$13,2,0)-SUM($L25:T25)))),"")</f>
        <v/>
      </c>
      <c r="V25" s="2" t="str">
        <f>IFERROR(IF(AND(VLOOKUP($L25,$Q$4:$R$13,2,0)&gt;=SUM($L25:U25),ABS(VLOOKUP(V$16,$Q$4:$R$13,2,0))&gt;=SUM(V$16:V24)),IF(VLOOKUP($L25,$Q$4:$R$13,2,0)-SUM($L25:U25)&gt;(ABS(VLOOKUP(V$16,$Q$4:$R$13,2,0))-SUM(V$16:V24)),ABS(VLOOKUP(V$16,$Q$4:$R$13,2,0))-SUM(V$16:V24),(VLOOKUP($L25,$Q$4:$R$13,2,0)-SUM($L25:U25)))),"")</f>
        <v/>
      </c>
    </row>
    <row r="26" spans="3:22" x14ac:dyDescent="0.25">
      <c r="L26" s="2" t="str">
        <f>IFERROR(INDEX($Q$4:$Q$13,MATCH(ROWS($L$17:L26),$T$4:$T$13,0)),"")</f>
        <v/>
      </c>
      <c r="M26" s="2" t="str">
        <f>IFERROR(IF(AND(VLOOKUP($L26,$Q$4:$R$13,2,0)&gt;=SUM($L26:L26),ABS(VLOOKUP(M$16,$Q$4:$R$13,2,0))&gt;=SUM(M$16:M25)),IF(VLOOKUP($L26,$Q$4:$R$13,2,0)-SUM($L26:L26)&gt;(ABS(VLOOKUP(M$16,$Q$4:$R$13,2,0))-SUM(M$16:M25)),ABS(VLOOKUP(M$16,$Q$4:$R$13,2,0))-SUM(M$16:M25),(VLOOKUP($L26,$Q$4:$R$13,2,0)-SUM($L26:L26)))),"")</f>
        <v/>
      </c>
      <c r="N26" s="2" t="str">
        <f>IFERROR(IF(AND(VLOOKUP($L26,$Q$4:$R$13,2,0)&gt;=SUM($L26:M26),ABS(VLOOKUP(N$16,$Q$4:$R$13,2,0))&gt;=SUM(N$16:N25)),IF(VLOOKUP($L26,$Q$4:$R$13,2,0)-SUM($L26:M26)&gt;(ABS(VLOOKUP(N$16,$Q$4:$R$13,2,0))-SUM(N$16:N25)),ABS(VLOOKUP(N$16,$Q$4:$R$13,2,0))-SUM(N$16:N25),(VLOOKUP($L26,$Q$4:$R$13,2,0)-SUM($L26:M26)))),"")</f>
        <v/>
      </c>
      <c r="O26" s="2" t="str">
        <f>IFERROR(IF(AND(VLOOKUP($L26,$Q$4:$R$13,2,0)&gt;=SUM($L26:N26),ABS(VLOOKUP(O$16,$Q$4:$R$13,2,0))&gt;=SUM(O$16:O25)),IF(VLOOKUP($L26,$Q$4:$R$13,2,0)-SUM($L26:N26)&gt;(ABS(VLOOKUP(O$16,$Q$4:$R$13,2,0))-SUM(O$16:O25)),ABS(VLOOKUP(O$16,$Q$4:$R$13,2,0))-SUM(O$16:O25),(VLOOKUP($L26,$Q$4:$R$13,2,0)-SUM($L26:N26)))),"")</f>
        <v/>
      </c>
      <c r="P26" s="2" t="str">
        <f>IFERROR(IF(AND(VLOOKUP($L26,$Q$4:$R$13,2,0)&gt;=SUM($L26:O26),ABS(VLOOKUP(P$16,$Q$4:$R$13,2,0))&gt;=SUM(P$16:P25)),IF(VLOOKUP($L26,$Q$4:$R$13,2,0)-SUM($L26:O26)&gt;(ABS(VLOOKUP(P$16,$Q$4:$R$13,2,0))-SUM(P$16:P25)),ABS(VLOOKUP(P$16,$Q$4:$R$13,2,0))-SUM(P$16:P25),(VLOOKUP($L26,$Q$4:$R$13,2,0)-SUM($L26:O26)))),"")</f>
        <v/>
      </c>
      <c r="Q26" s="2" t="str">
        <f>IFERROR(IF(AND(VLOOKUP($L26,$Q$4:$R$13,2,0)&gt;=SUM($L26:P26),ABS(VLOOKUP(Q$16,$Q$4:$R$13,2,0))&gt;=SUM(Q$16:Q25)),IF(VLOOKUP($L26,$Q$4:$R$13,2,0)-SUM($L26:P26)&gt;(ABS(VLOOKUP(Q$16,$Q$4:$R$13,2,0))-SUM(Q$16:Q25)),ABS(VLOOKUP(Q$16,$Q$4:$R$13,2,0))-SUM(Q$16:Q25),(VLOOKUP($L26,$Q$4:$R$13,2,0)-SUM($L26:P26)))),"")</f>
        <v/>
      </c>
      <c r="R26" s="2" t="str">
        <f>IFERROR(IF(AND(VLOOKUP($L26,$Q$4:$R$13,2,0)&gt;=SUM($L26:Q26),ABS(VLOOKUP(R$16,$Q$4:$R$13,2,0))&gt;=SUM(R$16:R25)),IF(VLOOKUP($L26,$Q$4:$R$13,2,0)-SUM($L26:Q26)&gt;(ABS(VLOOKUP(R$16,$Q$4:$R$13,2,0))-SUM(R$16:R25)),ABS(VLOOKUP(R$16,$Q$4:$R$13,2,0))-SUM(R$16:R25),(VLOOKUP($L26,$Q$4:$R$13,2,0)-SUM($L26:Q26)))),"")</f>
        <v/>
      </c>
      <c r="S26" s="2" t="str">
        <f>IFERROR(IF(AND(VLOOKUP($L26,$Q$4:$R$13,2,0)&gt;=SUM($L26:R26),ABS(VLOOKUP(S$16,$Q$4:$R$13,2,0))&gt;=SUM(S$16:S25)),IF(VLOOKUP($L26,$Q$4:$R$13,2,0)-SUM($L26:R26)&gt;(ABS(VLOOKUP(S$16,$Q$4:$R$13,2,0))-SUM(S$16:S25)),ABS(VLOOKUP(S$16,$Q$4:$R$13,2,0))-SUM(S$16:S25),(VLOOKUP($L26,$Q$4:$R$13,2,0)-SUM($L26:R26)))),"")</f>
        <v/>
      </c>
      <c r="T26" s="2" t="str">
        <f>IFERROR(IF(AND(VLOOKUP($L26,$Q$4:$R$13,2,0)&gt;=SUM($L26:S26),ABS(VLOOKUP(T$16,$Q$4:$R$13,2,0))&gt;=SUM(T$16:T25)),IF(VLOOKUP($L26,$Q$4:$R$13,2,0)-SUM($L26:S26)&gt;(ABS(VLOOKUP(T$16,$Q$4:$R$13,2,0))-SUM(T$16:T25)),ABS(VLOOKUP(T$16,$Q$4:$R$13,2,0))-SUM(T$16:T25),(VLOOKUP($L26,$Q$4:$R$13,2,0)-SUM($L26:S26)))),"")</f>
        <v/>
      </c>
      <c r="U26" s="2" t="str">
        <f>IFERROR(IF(AND(VLOOKUP($L26,$Q$4:$R$13,2,0)&gt;=SUM($L26:T26),ABS(VLOOKUP(U$16,$Q$4:$R$13,2,0))&gt;=SUM(U$16:U25)),IF(VLOOKUP($L26,$Q$4:$R$13,2,0)-SUM($L26:T26)&gt;(ABS(VLOOKUP(U$16,$Q$4:$R$13,2,0))-SUM(U$16:U25)),ABS(VLOOKUP(U$16,$Q$4:$R$13,2,0))-SUM(U$16:U25),(VLOOKUP($L26,$Q$4:$R$13,2,0)-SUM($L26:T26)))),"")</f>
        <v/>
      </c>
      <c r="V26" s="2" t="str">
        <f>IFERROR(IF(AND(VLOOKUP($L26,$Q$4:$R$13,2,0)&gt;=SUM($L26:U26),ABS(VLOOKUP(V$16,$Q$4:$R$13,2,0))&gt;=SUM(V$16:V25)),IF(VLOOKUP($L26,$Q$4:$R$13,2,0)-SUM($L26:U26)&gt;(ABS(VLOOKUP(V$16,$Q$4:$R$13,2,0))-SUM(V$16:V25)),ABS(VLOOKUP(V$16,$Q$4:$R$13,2,0))-SUM(V$16:V25),(VLOOKUP($L26,$Q$4:$R$13,2,0)-SUM($L26:U26)))),"")</f>
        <v/>
      </c>
    </row>
    <row r="27" spans="3:22" x14ac:dyDescent="0.25">
      <c r="L27" s="2" t="str">
        <f>IFERROR(INDEX($Q$4:$Q$9,MATCH(ROWS(#REF!),$U$4:$U$9,0)),"")</f>
        <v/>
      </c>
      <c r="M27" s="2" t="str">
        <f>IFERROR(IF(AND(VLOOKUP($L27,$Q$4:$R$13,2,0)&gt;=SUM($L27:L27),ABS(VLOOKUP(M$16,$Q$4:$R$13,2,0))&gt;=SUM(M$16:M26)),IF(VLOOKUP($L27,$Q$4:$R$13,2,0)-SUM($L27:L27)&gt;(ABS(VLOOKUP(M$16,$Q$4:$R$13,2,0))-SUM(M$16:M26)),ABS(VLOOKUP(M$16,$Q$4:$R$13,2,0))-SUM(M$16:M26),(VLOOKUP($L27,$Q$4:$R$13,2,0)-SUM($L27:L27)))),"")</f>
        <v/>
      </c>
      <c r="N27" s="2" t="str">
        <f>IFERROR(IF(AND(VLOOKUP($L27,$Q$4:$R$13,2,0)&gt;=SUM($L27:M27),ABS(VLOOKUP(N$16,$Q$4:$R$13,2,0))&gt;=SUM(N$16:N26)),IF(VLOOKUP($L27,$Q$4:$R$13,2,0)-SUM($L27:M27)&gt;(ABS(VLOOKUP(N$16,$Q$4:$R$13,2,0))-SUM(N$16:N26)),ABS(VLOOKUP(N$16,$Q$4:$R$13,2,0))-SUM(N$16:N26),(VLOOKUP($L27,$Q$4:$R$13,2,0)-SUM($L27:M27)))),"")</f>
        <v/>
      </c>
      <c r="O27" s="2" t="str">
        <f>IFERROR(IF(AND(VLOOKUP($L27,$Q$4:$R$13,2,0)&gt;=SUM($L27:N27),ABS(VLOOKUP(O$16,$Q$4:$R$13,2,0))&gt;=SUM(O$16:O26)),IF(VLOOKUP($L27,$Q$4:$R$13,2,0)-SUM($L27:N27)&gt;(ABS(VLOOKUP(O$16,$Q$4:$R$13,2,0))-SUM(O$16:O26)),ABS(VLOOKUP(O$16,$Q$4:$R$13,2,0))-SUM(O$16:O26),(VLOOKUP($L27,$Q$4:$R$13,2,0)-SUM($L27:N27)))),"")</f>
        <v/>
      </c>
      <c r="P27" s="2" t="str">
        <f>IFERROR(IF(AND(VLOOKUP($L27,$Q$4:$R$13,2,0)&gt;=SUM($L27:O27),ABS(VLOOKUP(P$16,$Q$4:$R$13,2,0))&gt;=SUM(P$16:P26)),IF(VLOOKUP($L27,$Q$4:$R$13,2,0)-SUM($L27:O27)&gt;(ABS(VLOOKUP(P$16,$Q$4:$R$13,2,0))-SUM(P$16:P26)),ABS(VLOOKUP(P$16,$Q$4:$R$13,2,0))-SUM(P$16:P26),(VLOOKUP($L27,$Q$4:$R$13,2,0)-SUM($L27:O27)))),"")</f>
        <v/>
      </c>
      <c r="Q27" s="2" t="str">
        <f>IFERROR(IF(AND(VLOOKUP($L27,$Q$4:$R$13,2,0)&gt;=SUM($L27:P27),ABS(VLOOKUP(Q$16,$Q$4:$R$13,2,0))&gt;=SUM(Q$16:Q26)),IF(VLOOKUP($L27,$Q$4:$R$13,2,0)-SUM($L27:P27)&gt;(ABS(VLOOKUP(Q$16,$Q$4:$R$13,2,0))-SUM(Q$16:Q26)),ABS(VLOOKUP(Q$16,$Q$4:$R$13,2,0))-SUM(Q$16:Q26),(VLOOKUP($L27,$Q$4:$R$13,2,0)-SUM($L27:P27)))),"")</f>
        <v/>
      </c>
      <c r="R27" s="2" t="str">
        <f>IFERROR(IF(AND(VLOOKUP($L27,$Q$4:$R$13,2,0)&gt;=SUM($L27:Q27),ABS(VLOOKUP(R$16,$Q$4:$R$13,2,0))&gt;=SUM(R$16:R26)),IF(VLOOKUP($L27,$Q$4:$R$13,2,0)-SUM($L27:Q27)&gt;(ABS(VLOOKUP(R$16,$Q$4:$R$13,2,0))-SUM(R$16:R26)),ABS(VLOOKUP(R$16,$Q$4:$R$13,2,0))-SUM(R$16:R26),(VLOOKUP($L27,$Q$4:$R$13,2,0)-SUM($L27:Q27)))),"")</f>
        <v/>
      </c>
      <c r="S27" s="2" t="str">
        <f>IFERROR(IF(AND(VLOOKUP($L27,$Q$4:$R$13,2,0)&gt;=SUM($L27:R27),ABS(VLOOKUP(S$16,$Q$4:$R$13,2,0))&gt;=SUM(S$16:S26)),IF(VLOOKUP($L27,$Q$4:$R$13,2,0)-SUM($L27:R27)&gt;(ABS(VLOOKUP(S$16,$Q$4:$R$13,2,0))-SUM(S$16:S26)),ABS(VLOOKUP(S$16,$Q$4:$R$13,2,0))-SUM(S$16:S26),(VLOOKUP($L27,$Q$4:$R$13,2,0)-SUM($L27:R27)))),"")</f>
        <v/>
      </c>
      <c r="T27" s="2" t="str">
        <f>IFERROR(IF(AND(VLOOKUP($L27,$Q$4:$R$13,2,0)&gt;=SUM($L27:S27),ABS(VLOOKUP(T$16,$Q$4:$R$13,2,0))&gt;=SUM(T$16:T26)),IF(VLOOKUP($L27,$Q$4:$R$13,2,0)-SUM($L27:S27)&gt;(ABS(VLOOKUP(T$16,$Q$4:$R$13,2,0))-SUM(T$16:T26)),ABS(VLOOKUP(T$16,$Q$4:$R$13,2,0))-SUM(T$16:T26),(VLOOKUP($L27,$Q$4:$R$13,2,0)-SUM($L27:S27)))),"")</f>
        <v/>
      </c>
      <c r="U27" s="2" t="str">
        <f>IFERROR(IF(AND(VLOOKUP($L27,$Q$4:$R$13,2,0)&gt;=SUM($L27:T27),ABS(VLOOKUP(U$16,$Q$4:$R$13,2,0))&gt;=SUM(U$16:U26)),IF(VLOOKUP($L27,$Q$4:$R$13,2,0)-SUM($L27:T27)&gt;(ABS(VLOOKUP(U$16,$Q$4:$R$13,2,0))-SUM(U$16:U26)),ABS(VLOOKUP(U$16,$Q$4:$R$13,2,0))-SUM(U$16:U26),(VLOOKUP($L27,$Q$4:$R$13,2,0)-SUM($L27:T27)))),"")</f>
        <v/>
      </c>
      <c r="V27" s="2" t="str">
        <f>IFERROR(IF(AND(VLOOKUP($L27,$Q$4:$R$13,2,0)&gt;=SUM($L27:U27),ABS(VLOOKUP(V$16,$Q$4:$R$13,2,0))&gt;=SUM(V$16:V26)),IF(VLOOKUP($L27,$Q$4:$R$13,2,0)-SUM($L27:U27)&gt;(ABS(VLOOKUP(V$16,$Q$4:$R$13,2,0))-SUM(V$16:V26)),ABS(VLOOKUP(V$16,$Q$4:$R$13,2,0))-SUM(V$16:V26),(VLOOKUP($L27,$Q$4:$R$13,2,0)-SUM($L27:U27)))),"")</f>
        <v/>
      </c>
    </row>
    <row r="32" spans="3:22" x14ac:dyDescent="0.25">
      <c r="L32" s="2" t="str">
        <f>INDEX($M$16:$V$16,ROUNDUP(ROWS($K$32:K32)/10,0))</f>
        <v>Michael</v>
      </c>
      <c r="M32" t="str">
        <f>IF(L32&lt;&gt;"",INDEX($L$17:$L$27,ROUNDUP(MOD(ROWS($L$32:L32),10.00001),0)),"")</f>
        <v>Joe</v>
      </c>
      <c r="N32" t="b">
        <f>IF(AND(M32&lt;&gt;"",INDEX($M$17:$V$27,MATCH(M32,$L$17:$L$27,0),MATCH(L32,$M$16:$V$16,0))&gt;0),TRUE,FALSE)</f>
        <v>1</v>
      </c>
      <c r="O32">
        <f>IF(N32,ROWS($N$32:N32),"")</f>
        <v>1</v>
      </c>
      <c r="P32">
        <f>IFERROR(SMALL($O$32:$O$131,ROWS($O$32:O32)),"")</f>
        <v>1</v>
      </c>
      <c r="Q32" t="str">
        <f>IFERROR(INDEX($M$16:$V$16,ROUNDUP(P32/10,0)),"")</f>
        <v>Michael</v>
      </c>
      <c r="R32" t="str">
        <f>IFERROR(INDEX($L$17:$L$27,MOD(P32,10)),"")</f>
        <v>Joe</v>
      </c>
    </row>
    <row r="33" spans="12:18" x14ac:dyDescent="0.25">
      <c r="L33" s="2" t="str">
        <f>INDEX($M$16:$V$16,ROUNDUP(ROWS($K$32:K33)/10,0))</f>
        <v>Michael</v>
      </c>
      <c r="M33" t="str">
        <f>IF(L33&lt;&gt;"",INDEX($L$17:$L$27,ROUNDUP(MOD(ROWS($L$32:L33),10.00001),0)),"")</f>
        <v>Alex</v>
      </c>
      <c r="N33" t="b">
        <f t="shared" ref="N33:N96" si="3">IF(AND(M33&lt;&gt;"",INDEX($M$17:$V$27,MATCH(M33,$L$17:$L$27,0),MATCH(L33,$M$16:$V$16,0))&gt;0),TRUE,FALSE)</f>
        <v>0</v>
      </c>
      <c r="O33" t="str">
        <f>IF(N33,ROWS($N$32:N33),"")</f>
        <v/>
      </c>
      <c r="P33">
        <f>IFERROR(SMALL($O$32:$O$131,ROWS($O$32:O33)),"")</f>
        <v>11</v>
      </c>
      <c r="Q33" t="str">
        <f t="shared" ref="Q33:Q96" si="4">IFERROR(INDEX($M$16:$V$16,ROUNDUP(P33/10,0)),"")</f>
        <v>Scott</v>
      </c>
      <c r="R33" t="str">
        <f t="shared" ref="R33:R96" si="5">IFERROR(INDEX($L$17:$L$27,MOD(P33,10)),"")</f>
        <v>Joe</v>
      </c>
    </row>
    <row r="34" spans="12:18" x14ac:dyDescent="0.25">
      <c r="L34" s="2" t="str">
        <f>INDEX($M$16:$V$16,ROUNDUP(ROWS($K$32:K34)/10,0))</f>
        <v>Michael</v>
      </c>
      <c r="M34" t="str">
        <f>IF(L34&lt;&gt;"",INDEX($L$17:$L$27,ROUNDUP(MOD(ROWS($L$32:L34),10.00001),0)),"")</f>
        <v>Mike</v>
      </c>
      <c r="N34" t="b">
        <f t="shared" si="3"/>
        <v>0</v>
      </c>
      <c r="O34" t="str">
        <f>IF(N34,ROWS($N$32:N34),"")</f>
        <v/>
      </c>
      <c r="P34">
        <f>IFERROR(SMALL($O$32:$O$131,ROWS($O$32:O34)),"")</f>
        <v>21</v>
      </c>
      <c r="Q34" t="str">
        <f t="shared" si="4"/>
        <v>Tom</v>
      </c>
      <c r="R34" t="str">
        <f t="shared" si="5"/>
        <v>Joe</v>
      </c>
    </row>
    <row r="35" spans="12:18" x14ac:dyDescent="0.25">
      <c r="L35" s="2" t="str">
        <f>INDEX($M$16:$V$16,ROUNDUP(ROWS($K$32:K35)/10,0))</f>
        <v>Michael</v>
      </c>
      <c r="M35" t="str">
        <f>IF(L35&lt;&gt;"",INDEX($L$17:$L$27,ROUNDUP(MOD(ROWS($L$32:L35),10.00001),0)),"")</f>
        <v/>
      </c>
      <c r="N35" t="b">
        <f t="shared" si="3"/>
        <v>0</v>
      </c>
      <c r="O35" t="str">
        <f>IF(N35,ROWS($N$32:N35),"")</f>
        <v/>
      </c>
      <c r="P35">
        <f>IFERROR(SMALL($O$32:$O$131,ROWS($O$32:O35)),"")</f>
        <v>31</v>
      </c>
      <c r="Q35" t="str">
        <f t="shared" si="4"/>
        <v>Bob</v>
      </c>
      <c r="R35" t="str">
        <f t="shared" si="5"/>
        <v>Joe</v>
      </c>
    </row>
    <row r="36" spans="12:18" x14ac:dyDescent="0.25">
      <c r="L36" s="2" t="str">
        <f>INDEX($M$16:$V$16,ROUNDUP(ROWS($K$32:K36)/10,0))</f>
        <v>Michael</v>
      </c>
      <c r="M36" t="str">
        <f>IF(L36&lt;&gt;"",INDEX($L$17:$L$27,ROUNDUP(MOD(ROWS($L$32:L36),10.00001),0)),"")</f>
        <v/>
      </c>
      <c r="N36" t="b">
        <f t="shared" si="3"/>
        <v>0</v>
      </c>
      <c r="O36" t="str">
        <f>IF(N36,ROWS($N$32:N36),"")</f>
        <v/>
      </c>
      <c r="P36">
        <f>IFERROR(SMALL($O$32:$O$131,ROWS($O$32:O36)),"")</f>
        <v>32</v>
      </c>
      <c r="Q36" t="str">
        <f t="shared" si="4"/>
        <v>Bob</v>
      </c>
      <c r="R36" t="str">
        <f t="shared" si="5"/>
        <v>Alex</v>
      </c>
    </row>
    <row r="37" spans="12:18" x14ac:dyDescent="0.25">
      <c r="L37" s="2" t="str">
        <f>INDEX($M$16:$V$16,ROUNDUP(ROWS($K$32:K37)/10,0))</f>
        <v>Michael</v>
      </c>
      <c r="M37" t="str">
        <f>IF(L37&lt;&gt;"",INDEX($L$17:$L$27,ROUNDUP(MOD(ROWS($L$32:L37),10.00001),0)),"")</f>
        <v/>
      </c>
      <c r="N37" t="b">
        <f t="shared" si="3"/>
        <v>0</v>
      </c>
      <c r="O37" t="str">
        <f>IF(N37,ROWS($N$32:N37),"")</f>
        <v/>
      </c>
      <c r="P37">
        <f>IFERROR(SMALL($O$32:$O$131,ROWS($O$32:O37)),"")</f>
        <v>42</v>
      </c>
      <c r="Q37" t="str">
        <f t="shared" si="4"/>
        <v>Chris</v>
      </c>
      <c r="R37" t="str">
        <f t="shared" si="5"/>
        <v>Alex</v>
      </c>
    </row>
    <row r="38" spans="12:18" x14ac:dyDescent="0.25">
      <c r="L38" s="2" t="str">
        <f>INDEX($M$16:$V$16,ROUNDUP(ROWS($K$32:K38)/10,0))</f>
        <v>Michael</v>
      </c>
      <c r="M38" t="str">
        <f>IF(L38&lt;&gt;"",INDEX($L$17:$L$27,ROUNDUP(MOD(ROWS($L$32:L38),10.00001),0)),"")</f>
        <v/>
      </c>
      <c r="N38" t="b">
        <f t="shared" si="3"/>
        <v>0</v>
      </c>
      <c r="O38" t="str">
        <f>IF(N38,ROWS($N$32:N38),"")</f>
        <v/>
      </c>
      <c r="P38">
        <f>IFERROR(SMALL($O$32:$O$131,ROWS($O$32:O38)),"")</f>
        <v>52</v>
      </c>
      <c r="Q38" t="str">
        <f t="shared" si="4"/>
        <v>Bruce</v>
      </c>
      <c r="R38" t="str">
        <f t="shared" si="5"/>
        <v>Alex</v>
      </c>
    </row>
    <row r="39" spans="12:18" x14ac:dyDescent="0.25">
      <c r="L39" s="2" t="str">
        <f>INDEX($M$16:$V$16,ROUNDUP(ROWS($K$32:K39)/10,0))</f>
        <v>Michael</v>
      </c>
      <c r="M39" t="str">
        <f>IF(L39&lt;&gt;"",INDEX($L$17:$L$27,ROUNDUP(MOD(ROWS($L$32:L39),10.00001),0)),"")</f>
        <v/>
      </c>
      <c r="N39" t="b">
        <f t="shared" si="3"/>
        <v>0</v>
      </c>
      <c r="O39" t="str">
        <f>IF(N39,ROWS($N$32:N39),"")</f>
        <v/>
      </c>
      <c r="P39">
        <f>IFERROR(SMALL($O$32:$O$131,ROWS($O$32:O39)),"")</f>
        <v>53</v>
      </c>
      <c r="Q39" t="str">
        <f t="shared" si="4"/>
        <v>Bruce</v>
      </c>
      <c r="R39" t="str">
        <f t="shared" si="5"/>
        <v>Mike</v>
      </c>
    </row>
    <row r="40" spans="12:18" x14ac:dyDescent="0.25">
      <c r="L40" s="2" t="str">
        <f>INDEX($M$16:$V$16,ROUNDUP(ROWS($K$32:K40)/10,0))</f>
        <v>Michael</v>
      </c>
      <c r="M40" t="str">
        <f>IF(L40&lt;&gt;"",INDEX($L$17:$L$27,ROUNDUP(MOD(ROWS($L$32:L40),10.00001),0)),"")</f>
        <v/>
      </c>
      <c r="N40" t="b">
        <f t="shared" si="3"/>
        <v>0</v>
      </c>
      <c r="O40" t="str">
        <f>IF(N40,ROWS($N$32:N40),"")</f>
        <v/>
      </c>
      <c r="P40">
        <f>IFERROR(SMALL($O$32:$O$131,ROWS($O$32:O40)),"")</f>
        <v>63</v>
      </c>
      <c r="Q40" t="str">
        <f t="shared" si="4"/>
        <v>Louise</v>
      </c>
      <c r="R40" t="str">
        <f t="shared" si="5"/>
        <v>Mike</v>
      </c>
    </row>
    <row r="41" spans="12:18" x14ac:dyDescent="0.25">
      <c r="L41" s="2" t="str">
        <f>INDEX($M$16:$V$16,ROUNDUP(ROWS($K$32:K41)/10,0))</f>
        <v>Michael</v>
      </c>
      <c r="M41" t="str">
        <f>IF(L41&lt;&gt;"",INDEX($L$17:$L$27,ROUNDUP(MOD(ROWS($L$32:L41),10.00001),0)),"")</f>
        <v/>
      </c>
      <c r="N41" t="b">
        <f t="shared" si="3"/>
        <v>0</v>
      </c>
      <c r="O41" t="str">
        <f>IF(N41,ROWS($N$32:N41),"")</f>
        <v/>
      </c>
      <c r="P41" t="str">
        <f>IFERROR(SMALL($O$32:$O$131,ROWS($O$32:O41)),"")</f>
        <v/>
      </c>
      <c r="Q41" t="str">
        <f t="shared" si="4"/>
        <v/>
      </c>
      <c r="R41" t="str">
        <f t="shared" si="5"/>
        <v/>
      </c>
    </row>
    <row r="42" spans="12:18" x14ac:dyDescent="0.25">
      <c r="L42" s="2" t="str">
        <f>INDEX($M$16:$V$16,ROUNDUP(ROWS($K$32:K42)/10,0))</f>
        <v>Scott</v>
      </c>
      <c r="M42" t="str">
        <f>IF(L42&lt;&gt;"",INDEX($L$17:$L$27,ROUNDUP(MOD(ROWS($L$32:L42),10.00001),0)),"")</f>
        <v>Joe</v>
      </c>
      <c r="N42" t="b">
        <f t="shared" si="3"/>
        <v>1</v>
      </c>
      <c r="O42">
        <f>IF(N42,ROWS($N$32:N42),"")</f>
        <v>11</v>
      </c>
      <c r="P42" t="str">
        <f>IFERROR(SMALL($O$32:$O$131,ROWS($O$32:O42)),"")</f>
        <v/>
      </c>
      <c r="Q42" t="str">
        <f t="shared" si="4"/>
        <v/>
      </c>
      <c r="R42" t="str">
        <f t="shared" si="5"/>
        <v/>
      </c>
    </row>
    <row r="43" spans="12:18" x14ac:dyDescent="0.25">
      <c r="L43" s="2" t="str">
        <f>INDEX($M$16:$V$16,ROUNDUP(ROWS($K$32:K43)/10,0))</f>
        <v>Scott</v>
      </c>
      <c r="M43" t="str">
        <f>IF(L43&lt;&gt;"",INDEX($L$17:$L$27,ROUNDUP(MOD(ROWS($L$32:L43),10.00001),0)),"")</f>
        <v>Alex</v>
      </c>
      <c r="N43" t="b">
        <f t="shared" si="3"/>
        <v>0</v>
      </c>
      <c r="O43" t="str">
        <f>IF(N43,ROWS($N$32:N43),"")</f>
        <v/>
      </c>
      <c r="P43" t="str">
        <f>IFERROR(SMALL($O$32:$O$131,ROWS($O$32:O43)),"")</f>
        <v/>
      </c>
      <c r="Q43" t="str">
        <f t="shared" si="4"/>
        <v/>
      </c>
      <c r="R43" t="str">
        <f t="shared" si="5"/>
        <v/>
      </c>
    </row>
    <row r="44" spans="12:18" x14ac:dyDescent="0.25">
      <c r="L44" s="2" t="str">
        <f>INDEX($M$16:$V$16,ROUNDUP(ROWS($K$32:K44)/10,0))</f>
        <v>Scott</v>
      </c>
      <c r="M44" t="str">
        <f>IF(L44&lt;&gt;"",INDEX($L$17:$L$27,ROUNDUP(MOD(ROWS($L$32:L44),10.00001),0)),"")</f>
        <v>Mike</v>
      </c>
      <c r="N44" t="b">
        <f t="shared" si="3"/>
        <v>0</v>
      </c>
      <c r="O44" t="str">
        <f>IF(N44,ROWS($N$32:N44),"")</f>
        <v/>
      </c>
      <c r="P44" t="str">
        <f>IFERROR(SMALL($O$32:$O$131,ROWS($O$32:O44)),"")</f>
        <v/>
      </c>
      <c r="Q44" t="str">
        <f t="shared" si="4"/>
        <v/>
      </c>
      <c r="R44" t="str">
        <f t="shared" si="5"/>
        <v/>
      </c>
    </row>
    <row r="45" spans="12:18" x14ac:dyDescent="0.25">
      <c r="L45" s="2" t="str">
        <f>INDEX($M$16:$V$16,ROUNDUP(ROWS($K$32:K45)/10,0))</f>
        <v>Scott</v>
      </c>
      <c r="M45" t="str">
        <f>IF(L45&lt;&gt;"",INDEX($L$17:$L$27,ROUNDUP(MOD(ROWS($L$32:L45),10.00001),0)),"")</f>
        <v/>
      </c>
      <c r="N45" t="b">
        <f t="shared" si="3"/>
        <v>0</v>
      </c>
      <c r="O45" t="str">
        <f>IF(N45,ROWS($N$32:N45),"")</f>
        <v/>
      </c>
      <c r="P45" t="str">
        <f>IFERROR(SMALL($O$32:$O$131,ROWS($O$32:O45)),"")</f>
        <v/>
      </c>
      <c r="Q45" t="str">
        <f t="shared" si="4"/>
        <v/>
      </c>
      <c r="R45" t="str">
        <f t="shared" si="5"/>
        <v/>
      </c>
    </row>
    <row r="46" spans="12:18" x14ac:dyDescent="0.25">
      <c r="L46" s="2" t="str">
        <f>INDEX($M$16:$V$16,ROUNDUP(ROWS($K$32:K46)/10,0))</f>
        <v>Scott</v>
      </c>
      <c r="M46" t="str">
        <f>IF(L46&lt;&gt;"",INDEX($L$17:$L$27,ROUNDUP(MOD(ROWS($L$32:L46),10.00001),0)),"")</f>
        <v/>
      </c>
      <c r="N46" t="b">
        <f t="shared" si="3"/>
        <v>0</v>
      </c>
      <c r="O46" t="str">
        <f>IF(N46,ROWS($N$32:N46),"")</f>
        <v/>
      </c>
      <c r="P46" t="str">
        <f>IFERROR(SMALL($O$32:$O$131,ROWS($O$32:O46)),"")</f>
        <v/>
      </c>
      <c r="Q46" t="str">
        <f t="shared" si="4"/>
        <v/>
      </c>
      <c r="R46" t="str">
        <f t="shared" si="5"/>
        <v/>
      </c>
    </row>
    <row r="47" spans="12:18" x14ac:dyDescent="0.25">
      <c r="L47" s="2" t="str">
        <f>INDEX($M$16:$V$16,ROUNDUP(ROWS($K$32:K47)/10,0))</f>
        <v>Scott</v>
      </c>
      <c r="M47" t="str">
        <f>IF(L47&lt;&gt;"",INDEX($L$17:$L$27,ROUNDUP(MOD(ROWS($L$32:L47),10.00001),0)),"")</f>
        <v/>
      </c>
      <c r="N47" t="b">
        <f t="shared" si="3"/>
        <v>0</v>
      </c>
      <c r="O47" t="str">
        <f>IF(N47,ROWS($N$32:N47),"")</f>
        <v/>
      </c>
      <c r="P47" t="str">
        <f>IFERROR(SMALL($O$32:$O$131,ROWS($O$32:O47)),"")</f>
        <v/>
      </c>
      <c r="Q47" t="str">
        <f t="shared" si="4"/>
        <v/>
      </c>
      <c r="R47" t="str">
        <f t="shared" si="5"/>
        <v/>
      </c>
    </row>
    <row r="48" spans="12:18" x14ac:dyDescent="0.25">
      <c r="L48" s="2" t="str">
        <f>INDEX($M$16:$V$16,ROUNDUP(ROWS($K$32:K48)/10,0))</f>
        <v>Scott</v>
      </c>
      <c r="M48" t="str">
        <f>IF(L48&lt;&gt;"",INDEX($L$17:$L$27,ROUNDUP(MOD(ROWS($L$32:L48),10.00001),0)),"")</f>
        <v/>
      </c>
      <c r="N48" t="b">
        <f t="shared" si="3"/>
        <v>0</v>
      </c>
      <c r="O48" t="str">
        <f>IF(N48,ROWS($N$32:N48),"")</f>
        <v/>
      </c>
      <c r="P48" t="str">
        <f>IFERROR(SMALL($O$32:$O$131,ROWS($O$32:O48)),"")</f>
        <v/>
      </c>
      <c r="Q48" t="str">
        <f t="shared" si="4"/>
        <v/>
      </c>
      <c r="R48" t="str">
        <f t="shared" si="5"/>
        <v/>
      </c>
    </row>
    <row r="49" spans="12:18" x14ac:dyDescent="0.25">
      <c r="L49" s="2" t="str">
        <f>INDEX($M$16:$V$16,ROUNDUP(ROWS($K$32:K49)/10,0))</f>
        <v>Scott</v>
      </c>
      <c r="M49" t="str">
        <f>IF(L49&lt;&gt;"",INDEX($L$17:$L$27,ROUNDUP(MOD(ROWS($L$32:L49),10.00001),0)),"")</f>
        <v/>
      </c>
      <c r="N49" t="b">
        <f t="shared" si="3"/>
        <v>0</v>
      </c>
      <c r="O49" t="str">
        <f>IF(N49,ROWS($N$32:N49),"")</f>
        <v/>
      </c>
      <c r="P49" t="str">
        <f>IFERROR(SMALL($O$32:$O$131,ROWS($O$32:O49)),"")</f>
        <v/>
      </c>
      <c r="Q49" t="str">
        <f t="shared" si="4"/>
        <v/>
      </c>
      <c r="R49" t="str">
        <f t="shared" si="5"/>
        <v/>
      </c>
    </row>
    <row r="50" spans="12:18" x14ac:dyDescent="0.25">
      <c r="L50" s="2" t="str">
        <f>INDEX($M$16:$V$16,ROUNDUP(ROWS($K$32:K50)/10,0))</f>
        <v>Scott</v>
      </c>
      <c r="M50" t="str">
        <f>IF(L50&lt;&gt;"",INDEX($L$17:$L$27,ROUNDUP(MOD(ROWS($L$32:L50),10.00001),0)),"")</f>
        <v/>
      </c>
      <c r="N50" t="b">
        <f t="shared" si="3"/>
        <v>0</v>
      </c>
      <c r="O50" t="str">
        <f>IF(N50,ROWS($N$32:N50),"")</f>
        <v/>
      </c>
      <c r="P50" t="str">
        <f>IFERROR(SMALL($O$32:$O$131,ROWS($O$32:O50)),"")</f>
        <v/>
      </c>
      <c r="Q50" t="str">
        <f t="shared" si="4"/>
        <v/>
      </c>
      <c r="R50" t="str">
        <f t="shared" si="5"/>
        <v/>
      </c>
    </row>
    <row r="51" spans="12:18" x14ac:dyDescent="0.25">
      <c r="L51" s="2" t="str">
        <f>INDEX($M$16:$V$16,ROUNDUP(ROWS($K$32:K51)/10,0))</f>
        <v>Scott</v>
      </c>
      <c r="M51" t="str">
        <f>IF(L51&lt;&gt;"",INDEX($L$17:$L$27,ROUNDUP(MOD(ROWS($L$32:L51),10.00001),0)),"")</f>
        <v/>
      </c>
      <c r="N51" t="b">
        <f t="shared" si="3"/>
        <v>0</v>
      </c>
      <c r="O51" t="str">
        <f>IF(N51,ROWS($N$32:N51),"")</f>
        <v/>
      </c>
      <c r="P51" t="str">
        <f>IFERROR(SMALL($O$32:$O$131,ROWS($O$32:O51)),"")</f>
        <v/>
      </c>
      <c r="Q51" t="str">
        <f t="shared" si="4"/>
        <v/>
      </c>
      <c r="R51" t="str">
        <f t="shared" si="5"/>
        <v/>
      </c>
    </row>
    <row r="52" spans="12:18" x14ac:dyDescent="0.25">
      <c r="L52" s="2" t="str">
        <f>INDEX($M$16:$V$16,ROUNDUP(ROWS($K$32:K52)/10,0))</f>
        <v>Tom</v>
      </c>
      <c r="M52" t="str">
        <f>IF(L52&lt;&gt;"",INDEX($L$17:$L$27,ROUNDUP(MOD(ROWS($L$32:L52),10.00001),0)),"")</f>
        <v>Joe</v>
      </c>
      <c r="N52" t="b">
        <f t="shared" si="3"/>
        <v>1</v>
      </c>
      <c r="O52">
        <f>IF(N52,ROWS($N$32:N52),"")</f>
        <v>21</v>
      </c>
      <c r="P52" t="str">
        <f>IFERROR(SMALL($O$32:$O$131,ROWS($O$32:O52)),"")</f>
        <v/>
      </c>
      <c r="Q52" t="str">
        <f t="shared" si="4"/>
        <v/>
      </c>
      <c r="R52" t="str">
        <f t="shared" si="5"/>
        <v/>
      </c>
    </row>
    <row r="53" spans="12:18" x14ac:dyDescent="0.25">
      <c r="L53" s="2" t="str">
        <f>INDEX($M$16:$V$16,ROUNDUP(ROWS($K$32:K53)/10,0))</f>
        <v>Tom</v>
      </c>
      <c r="M53" t="str">
        <f>IF(L53&lt;&gt;"",INDEX($L$17:$L$27,ROUNDUP(MOD(ROWS($L$32:L53),10.00001),0)),"")</f>
        <v>Alex</v>
      </c>
      <c r="N53" t="b">
        <f t="shared" si="3"/>
        <v>0</v>
      </c>
      <c r="O53" t="str">
        <f>IF(N53,ROWS($N$32:N53),"")</f>
        <v/>
      </c>
      <c r="P53" t="str">
        <f>IFERROR(SMALL($O$32:$O$131,ROWS($O$32:O53)),"")</f>
        <v/>
      </c>
      <c r="Q53" t="str">
        <f t="shared" si="4"/>
        <v/>
      </c>
      <c r="R53" t="str">
        <f t="shared" si="5"/>
        <v/>
      </c>
    </row>
    <row r="54" spans="12:18" x14ac:dyDescent="0.25">
      <c r="L54" s="2" t="str">
        <f>INDEX($M$16:$V$16,ROUNDUP(ROWS($K$32:K54)/10,0))</f>
        <v>Tom</v>
      </c>
      <c r="M54" t="str">
        <f>IF(L54&lt;&gt;"",INDEX($L$17:$L$27,ROUNDUP(MOD(ROWS($L$32:L54),10.00001),0)),"")</f>
        <v>Mike</v>
      </c>
      <c r="N54" t="b">
        <f t="shared" si="3"/>
        <v>0</v>
      </c>
      <c r="O54" t="str">
        <f>IF(N54,ROWS($N$32:N54),"")</f>
        <v/>
      </c>
      <c r="P54" t="str">
        <f>IFERROR(SMALL($O$32:$O$131,ROWS($O$32:O54)),"")</f>
        <v/>
      </c>
      <c r="Q54" t="str">
        <f t="shared" si="4"/>
        <v/>
      </c>
      <c r="R54" t="str">
        <f t="shared" si="5"/>
        <v/>
      </c>
    </row>
    <row r="55" spans="12:18" x14ac:dyDescent="0.25">
      <c r="L55" s="2" t="str">
        <f>INDEX($M$16:$V$16,ROUNDUP(ROWS($K$32:K55)/10,0))</f>
        <v>Tom</v>
      </c>
      <c r="M55" t="str">
        <f>IF(L55&lt;&gt;"",INDEX($L$17:$L$27,ROUNDUP(MOD(ROWS($L$32:L55),10.00001),0)),"")</f>
        <v/>
      </c>
      <c r="N55" t="b">
        <f t="shared" si="3"/>
        <v>0</v>
      </c>
      <c r="O55" t="str">
        <f>IF(N55,ROWS($N$32:N55),"")</f>
        <v/>
      </c>
      <c r="P55" t="str">
        <f>IFERROR(SMALL($O$32:$O$131,ROWS($O$32:O55)),"")</f>
        <v/>
      </c>
      <c r="Q55" t="str">
        <f t="shared" si="4"/>
        <v/>
      </c>
      <c r="R55" t="str">
        <f t="shared" si="5"/>
        <v/>
      </c>
    </row>
    <row r="56" spans="12:18" x14ac:dyDescent="0.25">
      <c r="L56" s="2" t="str">
        <f>INDEX($M$16:$V$16,ROUNDUP(ROWS($K$32:K56)/10,0))</f>
        <v>Tom</v>
      </c>
      <c r="M56" t="str">
        <f>IF(L56&lt;&gt;"",INDEX($L$17:$L$27,ROUNDUP(MOD(ROWS($L$32:L56),10.00001),0)),"")</f>
        <v/>
      </c>
      <c r="N56" t="b">
        <f t="shared" si="3"/>
        <v>0</v>
      </c>
      <c r="O56" t="str">
        <f>IF(N56,ROWS($N$32:N56),"")</f>
        <v/>
      </c>
      <c r="P56" t="str">
        <f>IFERROR(SMALL($O$32:$O$131,ROWS($O$32:O56)),"")</f>
        <v/>
      </c>
      <c r="Q56" t="str">
        <f t="shared" si="4"/>
        <v/>
      </c>
      <c r="R56" t="str">
        <f t="shared" si="5"/>
        <v/>
      </c>
    </row>
    <row r="57" spans="12:18" x14ac:dyDescent="0.25">
      <c r="L57" s="2" t="str">
        <f>INDEX($M$16:$V$16,ROUNDUP(ROWS($K$32:K57)/10,0))</f>
        <v>Tom</v>
      </c>
      <c r="M57" t="str">
        <f>IF(L57&lt;&gt;"",INDEX($L$17:$L$27,ROUNDUP(MOD(ROWS($L$32:L57),10.00001),0)),"")</f>
        <v/>
      </c>
      <c r="N57" t="b">
        <f t="shared" si="3"/>
        <v>0</v>
      </c>
      <c r="O57" t="str">
        <f>IF(N57,ROWS($N$32:N57),"")</f>
        <v/>
      </c>
      <c r="P57" t="str">
        <f>IFERROR(SMALL($O$32:$O$131,ROWS($O$32:O57)),"")</f>
        <v/>
      </c>
      <c r="Q57" t="str">
        <f t="shared" si="4"/>
        <v/>
      </c>
      <c r="R57" t="str">
        <f t="shared" si="5"/>
        <v/>
      </c>
    </row>
    <row r="58" spans="12:18" x14ac:dyDescent="0.25">
      <c r="L58" s="2" t="str">
        <f>INDEX($M$16:$V$16,ROUNDUP(ROWS($K$32:K58)/10,0))</f>
        <v>Tom</v>
      </c>
      <c r="M58" t="str">
        <f>IF(L58&lt;&gt;"",INDEX($L$17:$L$27,ROUNDUP(MOD(ROWS($L$32:L58),10.00001),0)),"")</f>
        <v/>
      </c>
      <c r="N58" t="b">
        <f t="shared" si="3"/>
        <v>0</v>
      </c>
      <c r="O58" t="str">
        <f>IF(N58,ROWS($N$32:N58),"")</f>
        <v/>
      </c>
      <c r="P58" t="str">
        <f>IFERROR(SMALL($O$32:$O$131,ROWS($O$32:O58)),"")</f>
        <v/>
      </c>
      <c r="Q58" t="str">
        <f t="shared" si="4"/>
        <v/>
      </c>
      <c r="R58" t="str">
        <f t="shared" si="5"/>
        <v/>
      </c>
    </row>
    <row r="59" spans="12:18" x14ac:dyDescent="0.25">
      <c r="L59" s="2" t="str">
        <f>INDEX($M$16:$V$16,ROUNDUP(ROWS($K$32:K59)/10,0))</f>
        <v>Tom</v>
      </c>
      <c r="M59" t="str">
        <f>IF(L59&lt;&gt;"",INDEX($L$17:$L$27,ROUNDUP(MOD(ROWS($L$32:L59),10.00001),0)),"")</f>
        <v/>
      </c>
      <c r="N59" t="b">
        <f t="shared" si="3"/>
        <v>0</v>
      </c>
      <c r="O59" t="str">
        <f>IF(N59,ROWS($N$32:N59),"")</f>
        <v/>
      </c>
      <c r="P59" t="str">
        <f>IFERROR(SMALL($O$32:$O$131,ROWS($O$32:O59)),"")</f>
        <v/>
      </c>
      <c r="Q59" t="str">
        <f t="shared" si="4"/>
        <v/>
      </c>
      <c r="R59" t="str">
        <f t="shared" si="5"/>
        <v/>
      </c>
    </row>
    <row r="60" spans="12:18" x14ac:dyDescent="0.25">
      <c r="L60" s="2" t="str">
        <f>INDEX($M$16:$V$16,ROUNDUP(ROWS($K$32:K60)/10,0))</f>
        <v>Tom</v>
      </c>
      <c r="M60" t="str">
        <f>IF(L60&lt;&gt;"",INDEX($L$17:$L$27,ROUNDUP(MOD(ROWS($L$32:L60),10.00001),0)),"")</f>
        <v/>
      </c>
      <c r="N60" t="b">
        <f t="shared" si="3"/>
        <v>0</v>
      </c>
      <c r="O60" t="str">
        <f>IF(N60,ROWS($N$32:N60),"")</f>
        <v/>
      </c>
      <c r="P60" t="str">
        <f>IFERROR(SMALL($O$32:$O$131,ROWS($O$32:O60)),"")</f>
        <v/>
      </c>
      <c r="Q60" t="str">
        <f t="shared" si="4"/>
        <v/>
      </c>
      <c r="R60" t="str">
        <f t="shared" si="5"/>
        <v/>
      </c>
    </row>
    <row r="61" spans="12:18" x14ac:dyDescent="0.25">
      <c r="L61" s="2" t="str">
        <f>INDEX($M$16:$V$16,ROUNDUP(ROWS($K$32:K61)/10,0))</f>
        <v>Tom</v>
      </c>
      <c r="M61" t="str">
        <f>IF(L61&lt;&gt;"",INDEX($L$17:$L$27,ROUNDUP(MOD(ROWS($L$32:L61),10.00001),0)),"")</f>
        <v/>
      </c>
      <c r="N61" t="b">
        <f t="shared" si="3"/>
        <v>0</v>
      </c>
      <c r="O61" t="str">
        <f>IF(N61,ROWS($N$32:N61),"")</f>
        <v/>
      </c>
      <c r="P61" t="str">
        <f>IFERROR(SMALL($O$32:$O$131,ROWS($O$32:O61)),"")</f>
        <v/>
      </c>
      <c r="Q61" t="str">
        <f t="shared" si="4"/>
        <v/>
      </c>
      <c r="R61" t="str">
        <f t="shared" si="5"/>
        <v/>
      </c>
    </row>
    <row r="62" spans="12:18" x14ac:dyDescent="0.25">
      <c r="L62" s="2" t="str">
        <f>INDEX($M$16:$V$16,ROUNDUP(ROWS($K$32:K62)/10,0))</f>
        <v>Bob</v>
      </c>
      <c r="M62" t="str">
        <f>IF(L62&lt;&gt;"",INDEX($L$17:$L$27,ROUNDUP(MOD(ROWS($L$32:L62),10.00001),0)),"")</f>
        <v>Joe</v>
      </c>
      <c r="N62" t="b">
        <f t="shared" si="3"/>
        <v>1</v>
      </c>
      <c r="O62">
        <f>IF(N62,ROWS($N$32:N62),"")</f>
        <v>31</v>
      </c>
      <c r="P62" t="str">
        <f>IFERROR(SMALL($O$32:$O$131,ROWS($O$32:O62)),"")</f>
        <v/>
      </c>
      <c r="Q62" t="str">
        <f t="shared" si="4"/>
        <v/>
      </c>
      <c r="R62" t="str">
        <f t="shared" si="5"/>
        <v/>
      </c>
    </row>
    <row r="63" spans="12:18" x14ac:dyDescent="0.25">
      <c r="L63" s="2" t="str">
        <f>INDEX($M$16:$V$16,ROUNDUP(ROWS($K$32:K63)/10,0))</f>
        <v>Bob</v>
      </c>
      <c r="M63" t="str">
        <f>IF(L63&lt;&gt;"",INDEX($L$17:$L$27,ROUNDUP(MOD(ROWS($L$32:L63),10.00001),0)),"")</f>
        <v>Alex</v>
      </c>
      <c r="N63" t="b">
        <f t="shared" si="3"/>
        <v>1</v>
      </c>
      <c r="O63">
        <f>IF(N63,ROWS($N$32:N63),"")</f>
        <v>32</v>
      </c>
      <c r="P63" t="str">
        <f>IFERROR(SMALL($O$32:$O$131,ROWS($O$32:O63)),"")</f>
        <v/>
      </c>
      <c r="Q63" t="str">
        <f t="shared" si="4"/>
        <v/>
      </c>
      <c r="R63" t="str">
        <f t="shared" si="5"/>
        <v/>
      </c>
    </row>
    <row r="64" spans="12:18" x14ac:dyDescent="0.25">
      <c r="L64" s="2" t="str">
        <f>INDEX($M$16:$V$16,ROUNDUP(ROWS($K$32:K64)/10,0))</f>
        <v>Bob</v>
      </c>
      <c r="M64" t="str">
        <f>IF(L64&lt;&gt;"",INDEX($L$17:$L$27,ROUNDUP(MOD(ROWS($L$32:L64),10.00001),0)),"")</f>
        <v>Mike</v>
      </c>
      <c r="N64" t="b">
        <f t="shared" si="3"/>
        <v>0</v>
      </c>
      <c r="O64" t="str">
        <f>IF(N64,ROWS($N$32:N64),"")</f>
        <v/>
      </c>
      <c r="P64" t="str">
        <f>IFERROR(SMALL($O$32:$O$131,ROWS($O$32:O64)),"")</f>
        <v/>
      </c>
      <c r="Q64" t="str">
        <f t="shared" si="4"/>
        <v/>
      </c>
      <c r="R64" t="str">
        <f t="shared" si="5"/>
        <v/>
      </c>
    </row>
    <row r="65" spans="12:18" x14ac:dyDescent="0.25">
      <c r="L65" s="2" t="str">
        <f>INDEX($M$16:$V$16,ROUNDUP(ROWS($K$32:K65)/10,0))</f>
        <v>Bob</v>
      </c>
      <c r="M65" t="str">
        <f>IF(L65&lt;&gt;"",INDEX($L$17:$L$27,ROUNDUP(MOD(ROWS($L$32:L65),10.00001),0)),"")</f>
        <v/>
      </c>
      <c r="N65" t="b">
        <f t="shared" si="3"/>
        <v>0</v>
      </c>
      <c r="O65" t="str">
        <f>IF(N65,ROWS($N$32:N65),"")</f>
        <v/>
      </c>
      <c r="P65" t="str">
        <f>IFERROR(SMALL($O$32:$O$131,ROWS($O$32:O65)),"")</f>
        <v/>
      </c>
      <c r="Q65" t="str">
        <f t="shared" si="4"/>
        <v/>
      </c>
      <c r="R65" t="str">
        <f t="shared" si="5"/>
        <v/>
      </c>
    </row>
    <row r="66" spans="12:18" x14ac:dyDescent="0.25">
      <c r="L66" s="2" t="str">
        <f>INDEX($M$16:$V$16,ROUNDUP(ROWS($K$32:K66)/10,0))</f>
        <v>Bob</v>
      </c>
      <c r="M66" t="str">
        <f>IF(L66&lt;&gt;"",INDEX($L$17:$L$27,ROUNDUP(MOD(ROWS($L$32:L66),10.00001),0)),"")</f>
        <v/>
      </c>
      <c r="N66" t="b">
        <f t="shared" si="3"/>
        <v>0</v>
      </c>
      <c r="O66" t="str">
        <f>IF(N66,ROWS($N$32:N66),"")</f>
        <v/>
      </c>
      <c r="P66" t="str">
        <f>IFERROR(SMALL($O$32:$O$131,ROWS($O$32:O66)),"")</f>
        <v/>
      </c>
      <c r="Q66" t="str">
        <f t="shared" si="4"/>
        <v/>
      </c>
      <c r="R66" t="str">
        <f t="shared" si="5"/>
        <v/>
      </c>
    </row>
    <row r="67" spans="12:18" x14ac:dyDescent="0.25">
      <c r="L67" s="2" t="str">
        <f>INDEX($M$16:$V$16,ROUNDUP(ROWS($K$32:K67)/10,0))</f>
        <v>Bob</v>
      </c>
      <c r="M67" t="str">
        <f>IF(L67&lt;&gt;"",INDEX($L$17:$L$27,ROUNDUP(MOD(ROWS($L$32:L67),10.00001),0)),"")</f>
        <v/>
      </c>
      <c r="N67" t="b">
        <f t="shared" si="3"/>
        <v>0</v>
      </c>
      <c r="O67" t="str">
        <f>IF(N67,ROWS($N$32:N67),"")</f>
        <v/>
      </c>
      <c r="P67" t="str">
        <f>IFERROR(SMALL($O$32:$O$131,ROWS($O$32:O67)),"")</f>
        <v/>
      </c>
      <c r="Q67" t="str">
        <f t="shared" si="4"/>
        <v/>
      </c>
      <c r="R67" t="str">
        <f t="shared" si="5"/>
        <v/>
      </c>
    </row>
    <row r="68" spans="12:18" x14ac:dyDescent="0.25">
      <c r="L68" s="2" t="str">
        <f>INDEX($M$16:$V$16,ROUNDUP(ROWS($K$32:K68)/10,0))</f>
        <v>Bob</v>
      </c>
      <c r="M68" t="str">
        <f>IF(L68&lt;&gt;"",INDEX($L$17:$L$27,ROUNDUP(MOD(ROWS($L$32:L68),10.00001),0)),"")</f>
        <v/>
      </c>
      <c r="N68" t="b">
        <f t="shared" si="3"/>
        <v>0</v>
      </c>
      <c r="O68" t="str">
        <f>IF(N68,ROWS($N$32:N68),"")</f>
        <v/>
      </c>
      <c r="P68" t="str">
        <f>IFERROR(SMALL($O$32:$O$131,ROWS($O$32:O68)),"")</f>
        <v/>
      </c>
      <c r="Q68" t="str">
        <f t="shared" si="4"/>
        <v/>
      </c>
      <c r="R68" t="str">
        <f t="shared" si="5"/>
        <v/>
      </c>
    </row>
    <row r="69" spans="12:18" x14ac:dyDescent="0.25">
      <c r="L69" s="2" t="str">
        <f>INDEX($M$16:$V$16,ROUNDUP(ROWS($K$32:K69)/10,0))</f>
        <v>Bob</v>
      </c>
      <c r="M69" t="str">
        <f>IF(L69&lt;&gt;"",INDEX($L$17:$L$27,ROUNDUP(MOD(ROWS($L$32:L69),10.00001),0)),"")</f>
        <v/>
      </c>
      <c r="N69" t="b">
        <f t="shared" si="3"/>
        <v>0</v>
      </c>
      <c r="O69" t="str">
        <f>IF(N69,ROWS($N$32:N69),"")</f>
        <v/>
      </c>
      <c r="P69" t="str">
        <f>IFERROR(SMALL($O$32:$O$131,ROWS($O$32:O69)),"")</f>
        <v/>
      </c>
      <c r="Q69" t="str">
        <f t="shared" si="4"/>
        <v/>
      </c>
      <c r="R69" t="str">
        <f t="shared" si="5"/>
        <v/>
      </c>
    </row>
    <row r="70" spans="12:18" x14ac:dyDescent="0.25">
      <c r="L70" s="2" t="str">
        <f>INDEX($M$16:$V$16,ROUNDUP(ROWS($K$32:K70)/10,0))</f>
        <v>Bob</v>
      </c>
      <c r="M70" t="str">
        <f>IF(L70&lt;&gt;"",INDEX($L$17:$L$27,ROUNDUP(MOD(ROWS($L$32:L70),10.00001),0)),"")</f>
        <v/>
      </c>
      <c r="N70" t="b">
        <f t="shared" si="3"/>
        <v>0</v>
      </c>
      <c r="O70" t="str">
        <f>IF(N70,ROWS($N$32:N70),"")</f>
        <v/>
      </c>
      <c r="P70" t="str">
        <f>IFERROR(SMALL($O$32:$O$131,ROWS($O$32:O70)),"")</f>
        <v/>
      </c>
      <c r="Q70" t="str">
        <f t="shared" si="4"/>
        <v/>
      </c>
      <c r="R70" t="str">
        <f t="shared" si="5"/>
        <v/>
      </c>
    </row>
    <row r="71" spans="12:18" x14ac:dyDescent="0.25">
      <c r="L71" s="2" t="str">
        <f>INDEX($M$16:$V$16,ROUNDUP(ROWS($K$32:K71)/10,0))</f>
        <v>Bob</v>
      </c>
      <c r="M71" t="str">
        <f>IF(L71&lt;&gt;"",INDEX($L$17:$L$27,ROUNDUP(MOD(ROWS($L$32:L71),10.00001),0)),"")</f>
        <v/>
      </c>
      <c r="N71" t="b">
        <f t="shared" si="3"/>
        <v>0</v>
      </c>
      <c r="O71" t="str">
        <f>IF(N71,ROWS($N$32:N71),"")</f>
        <v/>
      </c>
      <c r="P71" t="str">
        <f>IFERROR(SMALL($O$32:$O$131,ROWS($O$32:O71)),"")</f>
        <v/>
      </c>
      <c r="Q71" t="str">
        <f t="shared" si="4"/>
        <v/>
      </c>
      <c r="R71" t="str">
        <f t="shared" si="5"/>
        <v/>
      </c>
    </row>
    <row r="72" spans="12:18" x14ac:dyDescent="0.25">
      <c r="L72" s="2" t="str">
        <f>INDEX($M$16:$V$16,ROUNDUP(ROWS($K$32:K72)/10,0))</f>
        <v>Chris</v>
      </c>
      <c r="M72" t="str">
        <f>IF(L72&lt;&gt;"",INDEX($L$17:$L$27,ROUNDUP(MOD(ROWS($L$32:L72),10.00001),0)),"")</f>
        <v>Joe</v>
      </c>
      <c r="N72" t="b">
        <f t="shared" si="3"/>
        <v>0</v>
      </c>
      <c r="O72" t="str">
        <f>IF(N72,ROWS($N$32:N72),"")</f>
        <v/>
      </c>
      <c r="P72" t="str">
        <f>IFERROR(SMALL($O$32:$O$131,ROWS($O$32:O72)),"")</f>
        <v/>
      </c>
      <c r="Q72" t="str">
        <f t="shared" si="4"/>
        <v/>
      </c>
      <c r="R72" t="str">
        <f t="shared" si="5"/>
        <v/>
      </c>
    </row>
    <row r="73" spans="12:18" x14ac:dyDescent="0.25">
      <c r="L73" s="2" t="str">
        <f>INDEX($M$16:$V$16,ROUNDUP(ROWS($K$32:K73)/10,0))</f>
        <v>Chris</v>
      </c>
      <c r="M73" t="str">
        <f>IF(L73&lt;&gt;"",INDEX($L$17:$L$27,ROUNDUP(MOD(ROWS($L$32:L73),10.00001),0)),"")</f>
        <v>Alex</v>
      </c>
      <c r="N73" t="b">
        <f t="shared" si="3"/>
        <v>1</v>
      </c>
      <c r="O73">
        <f>IF(N73,ROWS($N$32:N73),"")</f>
        <v>42</v>
      </c>
      <c r="P73" t="str">
        <f>IFERROR(SMALL($O$32:$O$131,ROWS($O$32:O73)),"")</f>
        <v/>
      </c>
      <c r="Q73" t="str">
        <f t="shared" si="4"/>
        <v/>
      </c>
      <c r="R73" t="str">
        <f t="shared" si="5"/>
        <v/>
      </c>
    </row>
    <row r="74" spans="12:18" x14ac:dyDescent="0.25">
      <c r="L74" s="2" t="str">
        <f>INDEX($M$16:$V$16,ROUNDUP(ROWS($K$32:K74)/10,0))</f>
        <v>Chris</v>
      </c>
      <c r="M74" t="str">
        <f>IF(L74&lt;&gt;"",INDEX($L$17:$L$27,ROUNDUP(MOD(ROWS($L$32:L74),10.00001),0)),"")</f>
        <v>Mike</v>
      </c>
      <c r="N74" t="b">
        <f t="shared" si="3"/>
        <v>0</v>
      </c>
      <c r="O74" t="str">
        <f>IF(N74,ROWS($N$32:N74),"")</f>
        <v/>
      </c>
      <c r="P74" t="str">
        <f>IFERROR(SMALL($O$32:$O$131,ROWS($O$32:O74)),"")</f>
        <v/>
      </c>
      <c r="Q74" t="str">
        <f t="shared" si="4"/>
        <v/>
      </c>
      <c r="R74" t="str">
        <f t="shared" si="5"/>
        <v/>
      </c>
    </row>
    <row r="75" spans="12:18" x14ac:dyDescent="0.25">
      <c r="L75" s="2" t="str">
        <f>INDEX($M$16:$V$16,ROUNDUP(ROWS($K$32:K75)/10,0))</f>
        <v>Chris</v>
      </c>
      <c r="M75" t="str">
        <f>IF(L75&lt;&gt;"",INDEX($L$17:$L$27,ROUNDUP(MOD(ROWS($L$32:L75),10.00001),0)),"")</f>
        <v/>
      </c>
      <c r="N75" t="b">
        <f t="shared" si="3"/>
        <v>0</v>
      </c>
      <c r="O75" t="str">
        <f>IF(N75,ROWS($N$32:N75),"")</f>
        <v/>
      </c>
      <c r="P75" t="str">
        <f>IFERROR(SMALL($O$32:$O$131,ROWS($O$32:O75)),"")</f>
        <v/>
      </c>
      <c r="Q75" t="str">
        <f t="shared" si="4"/>
        <v/>
      </c>
      <c r="R75" t="str">
        <f t="shared" si="5"/>
        <v/>
      </c>
    </row>
    <row r="76" spans="12:18" x14ac:dyDescent="0.25">
      <c r="L76" s="2" t="str">
        <f>INDEX($M$16:$V$16,ROUNDUP(ROWS($K$32:K76)/10,0))</f>
        <v>Chris</v>
      </c>
      <c r="M76" t="str">
        <f>IF(L76&lt;&gt;"",INDEX($L$17:$L$27,ROUNDUP(MOD(ROWS($L$32:L76),10.00001),0)),"")</f>
        <v/>
      </c>
      <c r="N76" t="b">
        <f t="shared" si="3"/>
        <v>0</v>
      </c>
      <c r="O76" t="str">
        <f>IF(N76,ROWS($N$32:N76),"")</f>
        <v/>
      </c>
      <c r="P76" t="str">
        <f>IFERROR(SMALL($O$32:$O$131,ROWS($O$32:O76)),"")</f>
        <v/>
      </c>
      <c r="Q76" t="str">
        <f t="shared" si="4"/>
        <v/>
      </c>
      <c r="R76" t="str">
        <f t="shared" si="5"/>
        <v/>
      </c>
    </row>
    <row r="77" spans="12:18" x14ac:dyDescent="0.25">
      <c r="L77" s="2" t="str">
        <f>INDEX($M$16:$V$16,ROUNDUP(ROWS($K$32:K77)/10,0))</f>
        <v>Chris</v>
      </c>
      <c r="M77" t="str">
        <f>IF(L77&lt;&gt;"",INDEX($L$17:$L$27,ROUNDUP(MOD(ROWS($L$32:L77),10.00001),0)),"")</f>
        <v/>
      </c>
      <c r="N77" t="b">
        <f t="shared" si="3"/>
        <v>0</v>
      </c>
      <c r="O77" t="str">
        <f>IF(N77,ROWS($N$32:N77),"")</f>
        <v/>
      </c>
      <c r="P77" t="str">
        <f>IFERROR(SMALL($O$32:$O$131,ROWS($O$32:O77)),"")</f>
        <v/>
      </c>
      <c r="Q77" t="str">
        <f t="shared" si="4"/>
        <v/>
      </c>
      <c r="R77" t="str">
        <f t="shared" si="5"/>
        <v/>
      </c>
    </row>
    <row r="78" spans="12:18" x14ac:dyDescent="0.25">
      <c r="L78" s="2" t="str">
        <f>INDEX($M$16:$V$16,ROUNDUP(ROWS($K$32:K78)/10,0))</f>
        <v>Chris</v>
      </c>
      <c r="M78" t="str">
        <f>IF(L78&lt;&gt;"",INDEX($L$17:$L$27,ROUNDUP(MOD(ROWS($L$32:L78),10.00001),0)),"")</f>
        <v/>
      </c>
      <c r="N78" t="b">
        <f t="shared" si="3"/>
        <v>0</v>
      </c>
      <c r="O78" t="str">
        <f>IF(N78,ROWS($N$32:N78),"")</f>
        <v/>
      </c>
      <c r="P78" t="str">
        <f>IFERROR(SMALL($O$32:$O$131,ROWS($O$32:O78)),"")</f>
        <v/>
      </c>
      <c r="Q78" t="str">
        <f t="shared" si="4"/>
        <v/>
      </c>
      <c r="R78" t="str">
        <f t="shared" si="5"/>
        <v/>
      </c>
    </row>
    <row r="79" spans="12:18" x14ac:dyDescent="0.25">
      <c r="L79" s="2" t="str">
        <f>INDEX($M$16:$V$16,ROUNDUP(ROWS($K$32:K79)/10,0))</f>
        <v>Chris</v>
      </c>
      <c r="M79" t="str">
        <f>IF(L79&lt;&gt;"",INDEX($L$17:$L$27,ROUNDUP(MOD(ROWS($L$32:L79),10.00001),0)),"")</f>
        <v/>
      </c>
      <c r="N79" t="b">
        <f t="shared" si="3"/>
        <v>0</v>
      </c>
      <c r="O79" t="str">
        <f>IF(N79,ROWS($N$32:N79),"")</f>
        <v/>
      </c>
      <c r="P79" t="str">
        <f>IFERROR(SMALL($O$32:$O$131,ROWS($O$32:O79)),"")</f>
        <v/>
      </c>
      <c r="Q79" t="str">
        <f t="shared" si="4"/>
        <v/>
      </c>
      <c r="R79" t="str">
        <f t="shared" si="5"/>
        <v/>
      </c>
    </row>
    <row r="80" spans="12:18" x14ac:dyDescent="0.25">
      <c r="L80" s="2" t="str">
        <f>INDEX($M$16:$V$16,ROUNDUP(ROWS($K$32:K80)/10,0))</f>
        <v>Chris</v>
      </c>
      <c r="M80" t="str">
        <f>IF(L80&lt;&gt;"",INDEX($L$17:$L$27,ROUNDUP(MOD(ROWS($L$32:L80),10.00001),0)),"")</f>
        <v/>
      </c>
      <c r="N80" t="b">
        <f t="shared" si="3"/>
        <v>0</v>
      </c>
      <c r="O80" t="str">
        <f>IF(N80,ROWS($N$32:N80),"")</f>
        <v/>
      </c>
      <c r="P80" t="str">
        <f>IFERROR(SMALL($O$32:$O$131,ROWS($O$32:O80)),"")</f>
        <v/>
      </c>
      <c r="Q80" t="str">
        <f t="shared" si="4"/>
        <v/>
      </c>
      <c r="R80" t="str">
        <f t="shared" si="5"/>
        <v/>
      </c>
    </row>
    <row r="81" spans="12:18" x14ac:dyDescent="0.25">
      <c r="L81" s="2" t="str">
        <f>INDEX($M$16:$V$16,ROUNDUP(ROWS($K$32:K81)/10,0))</f>
        <v>Chris</v>
      </c>
      <c r="M81" t="str">
        <f>IF(L81&lt;&gt;"",INDEX($L$17:$L$27,ROUNDUP(MOD(ROWS($L$32:L81),10.00001),0)),"")</f>
        <v/>
      </c>
      <c r="N81" t="b">
        <f t="shared" si="3"/>
        <v>0</v>
      </c>
      <c r="O81" t="str">
        <f>IF(N81,ROWS($N$32:N81),"")</f>
        <v/>
      </c>
      <c r="P81" t="str">
        <f>IFERROR(SMALL($O$32:$O$131,ROWS($O$32:O81)),"")</f>
        <v/>
      </c>
      <c r="Q81" t="str">
        <f t="shared" si="4"/>
        <v/>
      </c>
      <c r="R81" t="str">
        <f t="shared" si="5"/>
        <v/>
      </c>
    </row>
    <row r="82" spans="12:18" x14ac:dyDescent="0.25">
      <c r="L82" s="2" t="str">
        <f>INDEX($M$16:$V$16,ROUNDUP(ROWS($K$32:K82)/10,0))</f>
        <v>Bruce</v>
      </c>
      <c r="M82" t="str">
        <f>IF(L82&lt;&gt;"",INDEX($L$17:$L$27,ROUNDUP(MOD(ROWS($L$32:L82),10.00001),0)),"")</f>
        <v>Joe</v>
      </c>
      <c r="N82" t="b">
        <f t="shared" si="3"/>
        <v>0</v>
      </c>
      <c r="O82" t="str">
        <f>IF(N82,ROWS($N$32:N82),"")</f>
        <v/>
      </c>
      <c r="P82" t="str">
        <f>IFERROR(SMALL($O$32:$O$131,ROWS($O$32:O82)),"")</f>
        <v/>
      </c>
      <c r="Q82" t="str">
        <f t="shared" si="4"/>
        <v/>
      </c>
      <c r="R82" t="str">
        <f t="shared" si="5"/>
        <v/>
      </c>
    </row>
    <row r="83" spans="12:18" x14ac:dyDescent="0.25">
      <c r="L83" s="2" t="str">
        <f>INDEX($M$16:$V$16,ROUNDUP(ROWS($K$32:K83)/10,0))</f>
        <v>Bruce</v>
      </c>
      <c r="M83" t="str">
        <f>IF(L83&lt;&gt;"",INDEX($L$17:$L$27,ROUNDUP(MOD(ROWS($L$32:L83),10.00001),0)),"")</f>
        <v>Alex</v>
      </c>
      <c r="N83" t="b">
        <f t="shared" si="3"/>
        <v>1</v>
      </c>
      <c r="O83">
        <f>IF(N83,ROWS($N$32:N83),"")</f>
        <v>52</v>
      </c>
      <c r="P83" t="str">
        <f>IFERROR(SMALL($O$32:$O$131,ROWS($O$32:O83)),"")</f>
        <v/>
      </c>
      <c r="Q83" t="str">
        <f t="shared" si="4"/>
        <v/>
      </c>
      <c r="R83" t="str">
        <f t="shared" si="5"/>
        <v/>
      </c>
    </row>
    <row r="84" spans="12:18" x14ac:dyDescent="0.25">
      <c r="L84" s="2" t="str">
        <f>INDEX($M$16:$V$16,ROUNDUP(ROWS($K$32:K84)/10,0))</f>
        <v>Bruce</v>
      </c>
      <c r="M84" t="str">
        <f>IF(L84&lt;&gt;"",INDEX($L$17:$L$27,ROUNDUP(MOD(ROWS($L$32:L84),10.00001),0)),"")</f>
        <v>Mike</v>
      </c>
      <c r="N84" t="b">
        <f t="shared" si="3"/>
        <v>1</v>
      </c>
      <c r="O84">
        <f>IF(N84,ROWS($N$32:N84),"")</f>
        <v>53</v>
      </c>
      <c r="P84" t="str">
        <f>IFERROR(SMALL($O$32:$O$131,ROWS($O$32:O84)),"")</f>
        <v/>
      </c>
      <c r="Q84" t="str">
        <f t="shared" si="4"/>
        <v/>
      </c>
      <c r="R84" t="str">
        <f t="shared" si="5"/>
        <v/>
      </c>
    </row>
    <row r="85" spans="12:18" x14ac:dyDescent="0.25">
      <c r="L85" s="2" t="str">
        <f>INDEX($M$16:$V$16,ROUNDUP(ROWS($K$32:K85)/10,0))</f>
        <v>Bruce</v>
      </c>
      <c r="M85" t="str">
        <f>IF(L85&lt;&gt;"",INDEX($L$17:$L$27,ROUNDUP(MOD(ROWS($L$32:L85),10.00001),0)),"")</f>
        <v/>
      </c>
      <c r="N85" t="b">
        <f t="shared" si="3"/>
        <v>0</v>
      </c>
      <c r="O85" t="str">
        <f>IF(N85,ROWS($N$32:N85),"")</f>
        <v/>
      </c>
      <c r="P85" t="str">
        <f>IFERROR(SMALL($O$32:$O$131,ROWS($O$32:O85)),"")</f>
        <v/>
      </c>
      <c r="Q85" t="str">
        <f t="shared" si="4"/>
        <v/>
      </c>
      <c r="R85" t="str">
        <f t="shared" si="5"/>
        <v/>
      </c>
    </row>
    <row r="86" spans="12:18" x14ac:dyDescent="0.25">
      <c r="L86" s="2" t="str">
        <f>INDEX($M$16:$V$16,ROUNDUP(ROWS($K$32:K86)/10,0))</f>
        <v>Bruce</v>
      </c>
      <c r="M86" t="str">
        <f>IF(L86&lt;&gt;"",INDEX($L$17:$L$27,ROUNDUP(MOD(ROWS($L$32:L86),10.00001),0)),"")</f>
        <v/>
      </c>
      <c r="N86" t="b">
        <f t="shared" si="3"/>
        <v>0</v>
      </c>
      <c r="O86" t="str">
        <f>IF(N86,ROWS($N$32:N86),"")</f>
        <v/>
      </c>
      <c r="P86" t="str">
        <f>IFERROR(SMALL($O$32:$O$131,ROWS($O$32:O86)),"")</f>
        <v/>
      </c>
      <c r="Q86" t="str">
        <f t="shared" si="4"/>
        <v/>
      </c>
      <c r="R86" t="str">
        <f t="shared" si="5"/>
        <v/>
      </c>
    </row>
    <row r="87" spans="12:18" x14ac:dyDescent="0.25">
      <c r="L87" s="2" t="str">
        <f>INDEX($M$16:$V$16,ROUNDUP(ROWS($K$32:K87)/10,0))</f>
        <v>Bruce</v>
      </c>
      <c r="M87" t="str">
        <f>IF(L87&lt;&gt;"",INDEX($L$17:$L$27,ROUNDUP(MOD(ROWS($L$32:L87),10.00001),0)),"")</f>
        <v/>
      </c>
      <c r="N87" t="b">
        <f t="shared" si="3"/>
        <v>0</v>
      </c>
      <c r="O87" t="str">
        <f>IF(N87,ROWS($N$32:N87),"")</f>
        <v/>
      </c>
      <c r="P87" t="str">
        <f>IFERROR(SMALL($O$32:$O$131,ROWS($O$32:O87)),"")</f>
        <v/>
      </c>
      <c r="Q87" t="str">
        <f t="shared" si="4"/>
        <v/>
      </c>
      <c r="R87" t="str">
        <f t="shared" si="5"/>
        <v/>
      </c>
    </row>
    <row r="88" spans="12:18" x14ac:dyDescent="0.25">
      <c r="L88" s="2" t="str">
        <f>INDEX($M$16:$V$16,ROUNDUP(ROWS($K$32:K88)/10,0))</f>
        <v>Bruce</v>
      </c>
      <c r="M88" t="str">
        <f>IF(L88&lt;&gt;"",INDEX($L$17:$L$27,ROUNDUP(MOD(ROWS($L$32:L88),10.00001),0)),"")</f>
        <v/>
      </c>
      <c r="N88" t="b">
        <f t="shared" si="3"/>
        <v>0</v>
      </c>
      <c r="O88" t="str">
        <f>IF(N88,ROWS($N$32:N88),"")</f>
        <v/>
      </c>
      <c r="P88" t="str">
        <f>IFERROR(SMALL($O$32:$O$131,ROWS($O$32:O88)),"")</f>
        <v/>
      </c>
      <c r="Q88" t="str">
        <f t="shared" si="4"/>
        <v/>
      </c>
      <c r="R88" t="str">
        <f t="shared" si="5"/>
        <v/>
      </c>
    </row>
    <row r="89" spans="12:18" x14ac:dyDescent="0.25">
      <c r="L89" s="2" t="str">
        <f>INDEX($M$16:$V$16,ROUNDUP(ROWS($K$32:K89)/10,0))</f>
        <v>Bruce</v>
      </c>
      <c r="M89" t="str">
        <f>IF(L89&lt;&gt;"",INDEX($L$17:$L$27,ROUNDUP(MOD(ROWS($L$32:L89),10.00001),0)),"")</f>
        <v/>
      </c>
      <c r="N89" t="b">
        <f t="shared" si="3"/>
        <v>0</v>
      </c>
      <c r="O89" t="str">
        <f>IF(N89,ROWS($N$32:N89),"")</f>
        <v/>
      </c>
      <c r="P89" t="str">
        <f>IFERROR(SMALL($O$32:$O$131,ROWS($O$32:O89)),"")</f>
        <v/>
      </c>
      <c r="Q89" t="str">
        <f t="shared" si="4"/>
        <v/>
      </c>
      <c r="R89" t="str">
        <f t="shared" si="5"/>
        <v/>
      </c>
    </row>
    <row r="90" spans="12:18" x14ac:dyDescent="0.25">
      <c r="L90" s="2" t="str">
        <f>INDEX($M$16:$V$16,ROUNDUP(ROWS($K$32:K90)/10,0))</f>
        <v>Bruce</v>
      </c>
      <c r="M90" t="str">
        <f>IF(L90&lt;&gt;"",INDEX($L$17:$L$27,ROUNDUP(MOD(ROWS($L$32:L90),10.00001),0)),"")</f>
        <v/>
      </c>
      <c r="N90" t="b">
        <f t="shared" si="3"/>
        <v>0</v>
      </c>
      <c r="O90" t="str">
        <f>IF(N90,ROWS($N$32:N90),"")</f>
        <v/>
      </c>
      <c r="P90" t="str">
        <f>IFERROR(SMALL($O$32:$O$131,ROWS($O$32:O90)),"")</f>
        <v/>
      </c>
      <c r="Q90" t="str">
        <f t="shared" si="4"/>
        <v/>
      </c>
      <c r="R90" t="str">
        <f t="shared" si="5"/>
        <v/>
      </c>
    </row>
    <row r="91" spans="12:18" x14ac:dyDescent="0.25">
      <c r="L91" s="2" t="str">
        <f>INDEX($M$16:$V$16,ROUNDUP(ROWS($K$32:K91)/10,0))</f>
        <v>Bruce</v>
      </c>
      <c r="M91" t="str">
        <f>IF(L91&lt;&gt;"",INDEX($L$17:$L$27,ROUNDUP(MOD(ROWS($L$32:L91),10.00001),0)),"")</f>
        <v/>
      </c>
      <c r="N91" t="b">
        <f t="shared" si="3"/>
        <v>0</v>
      </c>
      <c r="O91" t="str">
        <f>IF(N91,ROWS($N$32:N91),"")</f>
        <v/>
      </c>
      <c r="P91" t="str">
        <f>IFERROR(SMALL($O$32:$O$131,ROWS($O$32:O91)),"")</f>
        <v/>
      </c>
      <c r="Q91" t="str">
        <f t="shared" si="4"/>
        <v/>
      </c>
      <c r="R91" t="str">
        <f t="shared" si="5"/>
        <v/>
      </c>
    </row>
    <row r="92" spans="12:18" x14ac:dyDescent="0.25">
      <c r="L92" s="2" t="str">
        <f>INDEX($M$16:$V$16,ROUNDUP(ROWS($K$32:K92)/10,0))</f>
        <v>Louise</v>
      </c>
      <c r="M92" t="str">
        <f>IF(L92&lt;&gt;"",INDEX($L$17:$L$27,ROUNDUP(MOD(ROWS($L$32:L92),10.00001),0)),"")</f>
        <v>Joe</v>
      </c>
      <c r="N92" t="b">
        <f t="shared" si="3"/>
        <v>0</v>
      </c>
      <c r="O92" t="str">
        <f>IF(N92,ROWS($N$32:N92),"")</f>
        <v/>
      </c>
      <c r="P92" t="str">
        <f>IFERROR(SMALL($O$32:$O$131,ROWS($O$32:O92)),"")</f>
        <v/>
      </c>
      <c r="Q92" t="str">
        <f t="shared" si="4"/>
        <v/>
      </c>
      <c r="R92" t="str">
        <f t="shared" si="5"/>
        <v/>
      </c>
    </row>
    <row r="93" spans="12:18" x14ac:dyDescent="0.25">
      <c r="L93" s="2" t="str">
        <f>INDEX($M$16:$V$16,ROUNDUP(ROWS($K$32:K93)/10,0))</f>
        <v>Louise</v>
      </c>
      <c r="M93" t="str">
        <f>IF(L93&lt;&gt;"",INDEX($L$17:$L$27,ROUNDUP(MOD(ROWS($L$32:L93),10.00001),0)),"")</f>
        <v>Alex</v>
      </c>
      <c r="N93" t="b">
        <f t="shared" si="3"/>
        <v>0</v>
      </c>
      <c r="O93" t="str">
        <f>IF(N93,ROWS($N$32:N93),"")</f>
        <v/>
      </c>
      <c r="P93" t="str">
        <f>IFERROR(SMALL($O$32:$O$131,ROWS($O$32:O93)),"")</f>
        <v/>
      </c>
      <c r="Q93" t="str">
        <f t="shared" si="4"/>
        <v/>
      </c>
      <c r="R93" t="str">
        <f t="shared" si="5"/>
        <v/>
      </c>
    </row>
    <row r="94" spans="12:18" x14ac:dyDescent="0.25">
      <c r="L94" s="2" t="str">
        <f>INDEX($M$16:$V$16,ROUNDUP(ROWS($K$32:K94)/10,0))</f>
        <v>Louise</v>
      </c>
      <c r="M94" t="str">
        <f>IF(L94&lt;&gt;"",INDEX($L$17:$L$27,ROUNDUP(MOD(ROWS($L$32:L94),10.00001),0)),"")</f>
        <v>Mike</v>
      </c>
      <c r="N94" t="b">
        <f t="shared" si="3"/>
        <v>1</v>
      </c>
      <c r="O94">
        <f>IF(N94,ROWS($N$32:N94),"")</f>
        <v>63</v>
      </c>
      <c r="P94" t="str">
        <f>IFERROR(SMALL($O$32:$O$131,ROWS($O$32:O94)),"")</f>
        <v/>
      </c>
      <c r="Q94" t="str">
        <f t="shared" si="4"/>
        <v/>
      </c>
      <c r="R94" t="str">
        <f t="shared" si="5"/>
        <v/>
      </c>
    </row>
    <row r="95" spans="12:18" x14ac:dyDescent="0.25">
      <c r="L95" s="2" t="str">
        <f>INDEX($M$16:$V$16,ROUNDUP(ROWS($K$32:K95)/10,0))</f>
        <v>Louise</v>
      </c>
      <c r="M95" t="str">
        <f>IF(L95&lt;&gt;"",INDEX($L$17:$L$27,ROUNDUP(MOD(ROWS($L$32:L95),10.00001),0)),"")</f>
        <v/>
      </c>
      <c r="N95" t="b">
        <f t="shared" si="3"/>
        <v>0</v>
      </c>
      <c r="O95" t="str">
        <f>IF(N95,ROWS($N$32:N95),"")</f>
        <v/>
      </c>
      <c r="P95" t="str">
        <f>IFERROR(SMALL($O$32:$O$131,ROWS($O$32:O95)),"")</f>
        <v/>
      </c>
      <c r="Q95" t="str">
        <f t="shared" si="4"/>
        <v/>
      </c>
      <c r="R95" t="str">
        <f t="shared" si="5"/>
        <v/>
      </c>
    </row>
    <row r="96" spans="12:18" x14ac:dyDescent="0.25">
      <c r="L96" s="2" t="str">
        <f>INDEX($M$16:$V$16,ROUNDUP(ROWS($K$32:K96)/10,0))</f>
        <v>Louise</v>
      </c>
      <c r="M96" t="str">
        <f>IF(L96&lt;&gt;"",INDEX($L$17:$L$27,ROUNDUP(MOD(ROWS($L$32:L96),10.00001),0)),"")</f>
        <v/>
      </c>
      <c r="N96" t="b">
        <f t="shared" si="3"/>
        <v>0</v>
      </c>
      <c r="O96" t="str">
        <f>IF(N96,ROWS($N$32:N96),"")</f>
        <v/>
      </c>
      <c r="P96" t="str">
        <f>IFERROR(SMALL($O$32:$O$131,ROWS($O$32:O96)),"")</f>
        <v/>
      </c>
      <c r="Q96" t="str">
        <f t="shared" si="4"/>
        <v/>
      </c>
      <c r="R96" t="str">
        <f t="shared" si="5"/>
        <v/>
      </c>
    </row>
    <row r="97" spans="12:18" x14ac:dyDescent="0.25">
      <c r="L97" s="2" t="str">
        <f>INDEX($M$16:$V$16,ROUNDUP(ROWS($K$32:K97)/10,0))</f>
        <v>Louise</v>
      </c>
      <c r="M97" t="str">
        <f>IF(L97&lt;&gt;"",INDEX($L$17:$L$27,ROUNDUP(MOD(ROWS($L$32:L97),10.00001),0)),"")</f>
        <v/>
      </c>
      <c r="N97" t="b">
        <f t="shared" ref="N97:N131" si="6">IF(AND(M97&lt;&gt;"",INDEX($M$17:$V$27,MATCH(M97,$L$17:$L$27,0),MATCH(L97,$M$16:$V$16,0))&gt;0),TRUE,FALSE)</f>
        <v>0</v>
      </c>
      <c r="O97" t="str">
        <f>IF(N97,ROWS($N$32:N97),"")</f>
        <v/>
      </c>
      <c r="P97" t="str">
        <f>IFERROR(SMALL($O$32:$O$131,ROWS($O$32:O97)),"")</f>
        <v/>
      </c>
      <c r="Q97" t="str">
        <f t="shared" ref="Q97:Q131" si="7">IFERROR(INDEX($M$16:$V$16,ROUNDUP(P97/10,0)),"")</f>
        <v/>
      </c>
      <c r="R97" t="str">
        <f t="shared" ref="R97:R131" si="8">IFERROR(INDEX($L$17:$L$27,MOD(P97,10)),"")</f>
        <v/>
      </c>
    </row>
    <row r="98" spans="12:18" x14ac:dyDescent="0.25">
      <c r="L98" s="2" t="str">
        <f>INDEX($M$16:$V$16,ROUNDUP(ROWS($K$32:K98)/10,0))</f>
        <v>Louise</v>
      </c>
      <c r="M98" t="str">
        <f>IF(L98&lt;&gt;"",INDEX($L$17:$L$27,ROUNDUP(MOD(ROWS($L$32:L98),10.00001),0)),"")</f>
        <v/>
      </c>
      <c r="N98" t="b">
        <f t="shared" si="6"/>
        <v>0</v>
      </c>
      <c r="O98" t="str">
        <f>IF(N98,ROWS($N$32:N98),"")</f>
        <v/>
      </c>
      <c r="P98" t="str">
        <f>IFERROR(SMALL($O$32:$O$131,ROWS($O$32:O98)),"")</f>
        <v/>
      </c>
      <c r="Q98" t="str">
        <f t="shared" si="7"/>
        <v/>
      </c>
      <c r="R98" t="str">
        <f t="shared" si="8"/>
        <v/>
      </c>
    </row>
    <row r="99" spans="12:18" x14ac:dyDescent="0.25">
      <c r="L99" s="2" t="str">
        <f>INDEX($M$16:$V$16,ROUNDUP(ROWS($K$32:K99)/10,0))</f>
        <v>Louise</v>
      </c>
      <c r="M99" t="str">
        <f>IF(L99&lt;&gt;"",INDEX($L$17:$L$27,ROUNDUP(MOD(ROWS($L$32:L99),10.00001),0)),"")</f>
        <v/>
      </c>
      <c r="N99" t="b">
        <f t="shared" si="6"/>
        <v>0</v>
      </c>
      <c r="O99" t="str">
        <f>IF(N99,ROWS($N$32:N99),"")</f>
        <v/>
      </c>
      <c r="P99" t="str">
        <f>IFERROR(SMALL($O$32:$O$131,ROWS($O$32:O99)),"")</f>
        <v/>
      </c>
      <c r="Q99" t="str">
        <f t="shared" si="7"/>
        <v/>
      </c>
      <c r="R99" t="str">
        <f t="shared" si="8"/>
        <v/>
      </c>
    </row>
    <row r="100" spans="12:18" x14ac:dyDescent="0.25">
      <c r="L100" s="2" t="str">
        <f>INDEX($M$16:$V$16,ROUNDUP(ROWS($K$32:K100)/10,0))</f>
        <v>Louise</v>
      </c>
      <c r="M100" t="str">
        <f>IF(L100&lt;&gt;"",INDEX($L$17:$L$27,ROUNDUP(MOD(ROWS($L$32:L100),10.00001),0)),"")</f>
        <v/>
      </c>
      <c r="N100" t="b">
        <f t="shared" si="6"/>
        <v>0</v>
      </c>
      <c r="O100" t="str">
        <f>IF(N100,ROWS($N$32:N100),"")</f>
        <v/>
      </c>
      <c r="P100" t="str">
        <f>IFERROR(SMALL($O$32:$O$131,ROWS($O$32:O100)),"")</f>
        <v/>
      </c>
      <c r="Q100" t="str">
        <f t="shared" si="7"/>
        <v/>
      </c>
      <c r="R100" t="str">
        <f t="shared" si="8"/>
        <v/>
      </c>
    </row>
    <row r="101" spans="12:18" x14ac:dyDescent="0.25">
      <c r="L101" s="2" t="str">
        <f>INDEX($M$16:$V$16,ROUNDUP(ROWS($K$32:K101)/10,0))</f>
        <v>Louise</v>
      </c>
      <c r="M101" t="str">
        <f>IF(L101&lt;&gt;"",INDEX($L$17:$L$27,ROUNDUP(MOD(ROWS($L$32:L101),10.00001),0)),"")</f>
        <v/>
      </c>
      <c r="N101" t="b">
        <f t="shared" si="6"/>
        <v>0</v>
      </c>
      <c r="O101" t="str">
        <f>IF(N101,ROWS($N$32:N101),"")</f>
        <v/>
      </c>
      <c r="P101" t="str">
        <f>IFERROR(SMALL($O$32:$O$131,ROWS($O$32:O101)),"")</f>
        <v/>
      </c>
      <c r="Q101" t="str">
        <f t="shared" si="7"/>
        <v/>
      </c>
      <c r="R101" t="str">
        <f t="shared" si="8"/>
        <v/>
      </c>
    </row>
    <row r="102" spans="12:18" x14ac:dyDescent="0.25">
      <c r="L102" s="2" t="str">
        <f>INDEX($M$16:$V$16,ROUNDUP(ROWS($K$32:K102)/10,0))</f>
        <v/>
      </c>
      <c r="M102" t="str">
        <f>IF(L102&lt;&gt;"",INDEX($L$17:$L$27,ROUNDUP(MOD(ROWS($L$32:L102),10.00001),0)),"")</f>
        <v/>
      </c>
      <c r="N102" t="b">
        <f t="shared" si="6"/>
        <v>0</v>
      </c>
      <c r="O102" t="str">
        <f>IF(N102,ROWS($N$32:N102),"")</f>
        <v/>
      </c>
      <c r="P102" t="str">
        <f>IFERROR(SMALL($O$32:$O$131,ROWS($O$32:O102)),"")</f>
        <v/>
      </c>
      <c r="Q102" t="str">
        <f t="shared" si="7"/>
        <v/>
      </c>
      <c r="R102" t="str">
        <f t="shared" si="8"/>
        <v/>
      </c>
    </row>
    <row r="103" spans="12:18" x14ac:dyDescent="0.25">
      <c r="L103" s="2" t="str">
        <f>INDEX($M$16:$V$16,ROUNDUP(ROWS($K$32:K103)/10,0))</f>
        <v/>
      </c>
      <c r="M103" t="str">
        <f>IF(L103&lt;&gt;"",INDEX($L$17:$L$27,ROUNDUP(MOD(ROWS($L$32:L103),10.00001),0)),"")</f>
        <v/>
      </c>
      <c r="N103" t="b">
        <f t="shared" si="6"/>
        <v>0</v>
      </c>
      <c r="O103" t="str">
        <f>IF(N103,ROWS($N$32:N103),"")</f>
        <v/>
      </c>
      <c r="P103" t="str">
        <f>IFERROR(SMALL($O$32:$O$131,ROWS($O$32:O103)),"")</f>
        <v/>
      </c>
      <c r="Q103" t="str">
        <f t="shared" si="7"/>
        <v/>
      </c>
      <c r="R103" t="str">
        <f t="shared" si="8"/>
        <v/>
      </c>
    </row>
    <row r="104" spans="12:18" x14ac:dyDescent="0.25">
      <c r="L104" s="2" t="str">
        <f>INDEX($M$16:$V$16,ROUNDUP(ROWS($K$32:K104)/10,0))</f>
        <v/>
      </c>
      <c r="M104" t="str">
        <f>IF(L104&lt;&gt;"",INDEX($L$17:$L$27,ROUNDUP(MOD(ROWS($L$32:L104),10.00001),0)),"")</f>
        <v/>
      </c>
      <c r="N104" t="b">
        <f t="shared" si="6"/>
        <v>0</v>
      </c>
      <c r="O104" t="str">
        <f>IF(N104,ROWS($N$32:N104),"")</f>
        <v/>
      </c>
      <c r="P104" t="str">
        <f>IFERROR(SMALL($O$32:$O$131,ROWS($O$32:O104)),"")</f>
        <v/>
      </c>
      <c r="Q104" t="str">
        <f t="shared" si="7"/>
        <v/>
      </c>
      <c r="R104" t="str">
        <f t="shared" si="8"/>
        <v/>
      </c>
    </row>
    <row r="105" spans="12:18" x14ac:dyDescent="0.25">
      <c r="L105" s="2" t="str">
        <f>INDEX($M$16:$V$16,ROUNDUP(ROWS($K$32:K105)/10,0))</f>
        <v/>
      </c>
      <c r="M105" t="str">
        <f>IF(L105&lt;&gt;"",INDEX($L$17:$L$27,ROUNDUP(MOD(ROWS($L$32:L105),10.00001),0)),"")</f>
        <v/>
      </c>
      <c r="N105" t="b">
        <f t="shared" si="6"/>
        <v>0</v>
      </c>
      <c r="O105" t="str">
        <f>IF(N105,ROWS($N$32:N105),"")</f>
        <v/>
      </c>
      <c r="P105" t="str">
        <f>IFERROR(SMALL($O$32:$O$131,ROWS($O$32:O105)),"")</f>
        <v/>
      </c>
      <c r="Q105" t="str">
        <f t="shared" si="7"/>
        <v/>
      </c>
      <c r="R105" t="str">
        <f t="shared" si="8"/>
        <v/>
      </c>
    </row>
    <row r="106" spans="12:18" x14ac:dyDescent="0.25">
      <c r="L106" s="2" t="str">
        <f>INDEX($M$16:$V$16,ROUNDUP(ROWS($K$32:K106)/10,0))</f>
        <v/>
      </c>
      <c r="M106" t="str">
        <f>IF(L106&lt;&gt;"",INDEX($L$17:$L$27,ROUNDUP(MOD(ROWS($L$32:L106),10.00001),0)),"")</f>
        <v/>
      </c>
      <c r="N106" t="b">
        <f t="shared" si="6"/>
        <v>0</v>
      </c>
      <c r="O106" t="str">
        <f>IF(N106,ROWS($N$32:N106),"")</f>
        <v/>
      </c>
      <c r="P106" t="str">
        <f>IFERROR(SMALL($O$32:$O$131,ROWS($O$32:O106)),"")</f>
        <v/>
      </c>
      <c r="Q106" t="str">
        <f t="shared" si="7"/>
        <v/>
      </c>
      <c r="R106" t="str">
        <f t="shared" si="8"/>
        <v/>
      </c>
    </row>
    <row r="107" spans="12:18" x14ac:dyDescent="0.25">
      <c r="L107" s="2" t="str">
        <f>INDEX($M$16:$V$16,ROUNDUP(ROWS($K$32:K107)/10,0))</f>
        <v/>
      </c>
      <c r="M107" t="str">
        <f>IF(L107&lt;&gt;"",INDEX($L$17:$L$27,ROUNDUP(MOD(ROWS($L$32:L107),10.00001),0)),"")</f>
        <v/>
      </c>
      <c r="N107" t="b">
        <f t="shared" si="6"/>
        <v>0</v>
      </c>
      <c r="O107" t="str">
        <f>IF(N107,ROWS($N$32:N107),"")</f>
        <v/>
      </c>
      <c r="P107" t="str">
        <f>IFERROR(SMALL($O$32:$O$131,ROWS($O$32:O107)),"")</f>
        <v/>
      </c>
      <c r="Q107" t="str">
        <f t="shared" si="7"/>
        <v/>
      </c>
      <c r="R107" t="str">
        <f t="shared" si="8"/>
        <v/>
      </c>
    </row>
    <row r="108" spans="12:18" x14ac:dyDescent="0.25">
      <c r="L108" s="2" t="str">
        <f>INDEX($M$16:$V$16,ROUNDUP(ROWS($K$32:K108)/10,0))</f>
        <v/>
      </c>
      <c r="M108" t="str">
        <f>IF(L108&lt;&gt;"",INDEX($L$17:$L$27,ROUNDUP(MOD(ROWS($L$32:L108),10.00001),0)),"")</f>
        <v/>
      </c>
      <c r="N108" t="b">
        <f t="shared" si="6"/>
        <v>0</v>
      </c>
      <c r="O108" t="str">
        <f>IF(N108,ROWS($N$32:N108),"")</f>
        <v/>
      </c>
      <c r="P108" t="str">
        <f>IFERROR(SMALL($O$32:$O$131,ROWS($O$32:O108)),"")</f>
        <v/>
      </c>
      <c r="Q108" t="str">
        <f t="shared" si="7"/>
        <v/>
      </c>
      <c r="R108" t="str">
        <f t="shared" si="8"/>
        <v/>
      </c>
    </row>
    <row r="109" spans="12:18" x14ac:dyDescent="0.25">
      <c r="L109" s="2" t="str">
        <f>INDEX($M$16:$V$16,ROUNDUP(ROWS($K$32:K109)/10,0))</f>
        <v/>
      </c>
      <c r="M109" t="str">
        <f>IF(L109&lt;&gt;"",INDEX($L$17:$L$27,ROUNDUP(MOD(ROWS($L$32:L109),10.00001),0)),"")</f>
        <v/>
      </c>
      <c r="N109" t="b">
        <f t="shared" si="6"/>
        <v>0</v>
      </c>
      <c r="O109" t="str">
        <f>IF(N109,ROWS($N$32:N109),"")</f>
        <v/>
      </c>
      <c r="P109" t="str">
        <f>IFERROR(SMALL($O$32:$O$131,ROWS($O$32:O109)),"")</f>
        <v/>
      </c>
      <c r="Q109" t="str">
        <f t="shared" si="7"/>
        <v/>
      </c>
      <c r="R109" t="str">
        <f t="shared" si="8"/>
        <v/>
      </c>
    </row>
    <row r="110" spans="12:18" x14ac:dyDescent="0.25">
      <c r="L110" s="2" t="str">
        <f>INDEX($M$16:$V$16,ROUNDUP(ROWS($K$32:K110)/10,0))</f>
        <v/>
      </c>
      <c r="M110" t="str">
        <f>IF(L110&lt;&gt;"",INDEX($L$17:$L$27,ROUNDUP(MOD(ROWS($L$32:L110),10.00001),0)),"")</f>
        <v/>
      </c>
      <c r="N110" t="b">
        <f t="shared" si="6"/>
        <v>0</v>
      </c>
      <c r="O110" t="str">
        <f>IF(N110,ROWS($N$32:N110),"")</f>
        <v/>
      </c>
      <c r="P110" t="str">
        <f>IFERROR(SMALL($O$32:$O$131,ROWS($O$32:O110)),"")</f>
        <v/>
      </c>
      <c r="Q110" t="str">
        <f t="shared" si="7"/>
        <v/>
      </c>
      <c r="R110" t="str">
        <f t="shared" si="8"/>
        <v/>
      </c>
    </row>
    <row r="111" spans="12:18" x14ac:dyDescent="0.25">
      <c r="L111" s="2" t="str">
        <f>INDEX($M$16:$V$16,ROUNDUP(ROWS($K$32:K111)/10,0))</f>
        <v/>
      </c>
      <c r="M111" t="str">
        <f>IF(L111&lt;&gt;"",INDEX($L$17:$L$27,ROUNDUP(MOD(ROWS($L$32:L111),10.00001),0)),"")</f>
        <v/>
      </c>
      <c r="N111" t="b">
        <f t="shared" si="6"/>
        <v>0</v>
      </c>
      <c r="O111" t="str">
        <f>IF(N111,ROWS($N$32:N111),"")</f>
        <v/>
      </c>
      <c r="P111" t="str">
        <f>IFERROR(SMALL($O$32:$O$131,ROWS($O$32:O111)),"")</f>
        <v/>
      </c>
      <c r="Q111" t="str">
        <f t="shared" si="7"/>
        <v/>
      </c>
      <c r="R111" t="str">
        <f t="shared" si="8"/>
        <v/>
      </c>
    </row>
    <row r="112" spans="12:18" x14ac:dyDescent="0.25">
      <c r="L112" s="2" t="str">
        <f>INDEX($M$16:$V$16,ROUNDUP(ROWS($K$32:K112)/10,0))</f>
        <v/>
      </c>
      <c r="M112" t="str">
        <f>IF(L112&lt;&gt;"",INDEX($L$17:$L$27,ROUNDUP(MOD(ROWS($L$32:L112),10.00001),0)),"")</f>
        <v/>
      </c>
      <c r="N112" t="b">
        <f t="shared" si="6"/>
        <v>0</v>
      </c>
      <c r="O112" t="str">
        <f>IF(N112,ROWS($N$32:N112),"")</f>
        <v/>
      </c>
      <c r="P112" t="str">
        <f>IFERROR(SMALL($O$32:$O$131,ROWS($O$32:O112)),"")</f>
        <v/>
      </c>
      <c r="Q112" t="str">
        <f t="shared" si="7"/>
        <v/>
      </c>
      <c r="R112" t="str">
        <f t="shared" si="8"/>
        <v/>
      </c>
    </row>
    <row r="113" spans="12:18" x14ac:dyDescent="0.25">
      <c r="L113" s="2" t="str">
        <f>INDEX($M$16:$V$16,ROUNDUP(ROWS($K$32:K113)/10,0))</f>
        <v/>
      </c>
      <c r="M113" t="str">
        <f>IF(L113&lt;&gt;"",INDEX($L$17:$L$27,ROUNDUP(MOD(ROWS($L$32:L113),10.00001),0)),"")</f>
        <v/>
      </c>
      <c r="N113" t="b">
        <f t="shared" si="6"/>
        <v>0</v>
      </c>
      <c r="O113" t="str">
        <f>IF(N113,ROWS($N$32:N113),"")</f>
        <v/>
      </c>
      <c r="P113" t="str">
        <f>IFERROR(SMALL($O$32:$O$131,ROWS($O$32:O113)),"")</f>
        <v/>
      </c>
      <c r="Q113" t="str">
        <f t="shared" si="7"/>
        <v/>
      </c>
      <c r="R113" t="str">
        <f t="shared" si="8"/>
        <v/>
      </c>
    </row>
    <row r="114" spans="12:18" x14ac:dyDescent="0.25">
      <c r="L114" s="2" t="str">
        <f>INDEX($M$16:$V$16,ROUNDUP(ROWS($K$32:K114)/10,0))</f>
        <v/>
      </c>
      <c r="M114" t="str">
        <f>IF(L114&lt;&gt;"",INDEX($L$17:$L$27,ROUNDUP(MOD(ROWS($L$32:L114),10.00001),0)),"")</f>
        <v/>
      </c>
      <c r="N114" t="b">
        <f t="shared" si="6"/>
        <v>0</v>
      </c>
      <c r="O114" t="str">
        <f>IF(N114,ROWS($N$32:N114),"")</f>
        <v/>
      </c>
      <c r="P114" t="str">
        <f>IFERROR(SMALL($O$32:$O$131,ROWS($O$32:O114)),"")</f>
        <v/>
      </c>
      <c r="Q114" t="str">
        <f t="shared" si="7"/>
        <v/>
      </c>
      <c r="R114" t="str">
        <f t="shared" si="8"/>
        <v/>
      </c>
    </row>
    <row r="115" spans="12:18" x14ac:dyDescent="0.25">
      <c r="L115" s="2" t="str">
        <f>INDEX($M$16:$V$16,ROUNDUP(ROWS($K$32:K115)/10,0))</f>
        <v/>
      </c>
      <c r="M115" t="str">
        <f>IF(L115&lt;&gt;"",INDEX($L$17:$L$27,ROUNDUP(MOD(ROWS($L$32:L115),10.00001),0)),"")</f>
        <v/>
      </c>
      <c r="N115" t="b">
        <f t="shared" si="6"/>
        <v>0</v>
      </c>
      <c r="O115" t="str">
        <f>IF(N115,ROWS($N$32:N115),"")</f>
        <v/>
      </c>
      <c r="P115" t="str">
        <f>IFERROR(SMALL($O$32:$O$131,ROWS($O$32:O115)),"")</f>
        <v/>
      </c>
      <c r="Q115" t="str">
        <f t="shared" si="7"/>
        <v/>
      </c>
      <c r="R115" t="str">
        <f t="shared" si="8"/>
        <v/>
      </c>
    </row>
    <row r="116" spans="12:18" x14ac:dyDescent="0.25">
      <c r="L116" s="2" t="str">
        <f>INDEX($M$16:$V$16,ROUNDUP(ROWS($K$32:K116)/10,0))</f>
        <v/>
      </c>
      <c r="M116" t="str">
        <f>IF(L116&lt;&gt;"",INDEX($L$17:$L$27,ROUNDUP(MOD(ROWS($L$32:L116),10.00001),0)),"")</f>
        <v/>
      </c>
      <c r="N116" t="b">
        <f t="shared" si="6"/>
        <v>0</v>
      </c>
      <c r="O116" t="str">
        <f>IF(N116,ROWS($N$32:N116),"")</f>
        <v/>
      </c>
      <c r="P116" t="str">
        <f>IFERROR(SMALL($O$32:$O$131,ROWS($O$32:O116)),"")</f>
        <v/>
      </c>
      <c r="Q116" t="str">
        <f t="shared" si="7"/>
        <v/>
      </c>
      <c r="R116" t="str">
        <f t="shared" si="8"/>
        <v/>
      </c>
    </row>
    <row r="117" spans="12:18" x14ac:dyDescent="0.25">
      <c r="L117" s="2" t="str">
        <f>INDEX($M$16:$V$16,ROUNDUP(ROWS($K$32:K117)/10,0))</f>
        <v/>
      </c>
      <c r="M117" t="str">
        <f>IF(L117&lt;&gt;"",INDEX($L$17:$L$27,ROUNDUP(MOD(ROWS($L$32:L117),10.00001),0)),"")</f>
        <v/>
      </c>
      <c r="N117" t="b">
        <f t="shared" si="6"/>
        <v>0</v>
      </c>
      <c r="O117" t="str">
        <f>IF(N117,ROWS($N$32:N117),"")</f>
        <v/>
      </c>
      <c r="P117" t="str">
        <f>IFERROR(SMALL($O$32:$O$131,ROWS($O$32:O117)),"")</f>
        <v/>
      </c>
      <c r="Q117" t="str">
        <f t="shared" si="7"/>
        <v/>
      </c>
      <c r="R117" t="str">
        <f t="shared" si="8"/>
        <v/>
      </c>
    </row>
    <row r="118" spans="12:18" x14ac:dyDescent="0.25">
      <c r="L118" s="2" t="str">
        <f>INDEX($M$16:$V$16,ROUNDUP(ROWS($K$32:K118)/10,0))</f>
        <v/>
      </c>
      <c r="M118" t="str">
        <f>IF(L118&lt;&gt;"",INDEX($L$17:$L$27,ROUNDUP(MOD(ROWS($L$32:L118),10.00001),0)),"")</f>
        <v/>
      </c>
      <c r="N118" t="b">
        <f t="shared" si="6"/>
        <v>0</v>
      </c>
      <c r="O118" t="str">
        <f>IF(N118,ROWS($N$32:N118),"")</f>
        <v/>
      </c>
      <c r="P118" t="str">
        <f>IFERROR(SMALL($O$32:$O$131,ROWS($O$32:O118)),"")</f>
        <v/>
      </c>
      <c r="Q118" t="str">
        <f t="shared" si="7"/>
        <v/>
      </c>
      <c r="R118" t="str">
        <f t="shared" si="8"/>
        <v/>
      </c>
    </row>
    <row r="119" spans="12:18" x14ac:dyDescent="0.25">
      <c r="L119" s="2" t="str">
        <f>INDEX($M$16:$V$16,ROUNDUP(ROWS($K$32:K119)/10,0))</f>
        <v/>
      </c>
      <c r="M119" t="str">
        <f>IF(L119&lt;&gt;"",INDEX($L$17:$L$27,ROUNDUP(MOD(ROWS($L$32:L119),10.00001),0)),"")</f>
        <v/>
      </c>
      <c r="N119" t="b">
        <f t="shared" si="6"/>
        <v>0</v>
      </c>
      <c r="O119" t="str">
        <f>IF(N119,ROWS($N$32:N119),"")</f>
        <v/>
      </c>
      <c r="P119" t="str">
        <f>IFERROR(SMALL($O$32:$O$131,ROWS($O$32:O119)),"")</f>
        <v/>
      </c>
      <c r="Q119" t="str">
        <f t="shared" si="7"/>
        <v/>
      </c>
      <c r="R119" t="str">
        <f t="shared" si="8"/>
        <v/>
      </c>
    </row>
    <row r="120" spans="12:18" x14ac:dyDescent="0.25">
      <c r="L120" s="2" t="str">
        <f>INDEX($M$16:$V$16,ROUNDUP(ROWS($K$32:K120)/10,0))</f>
        <v/>
      </c>
      <c r="M120" t="str">
        <f>IF(L120&lt;&gt;"",INDEX($L$17:$L$27,ROUNDUP(MOD(ROWS($L$32:L120),10.00001),0)),"")</f>
        <v/>
      </c>
      <c r="N120" t="b">
        <f t="shared" si="6"/>
        <v>0</v>
      </c>
      <c r="O120" t="str">
        <f>IF(N120,ROWS($N$32:N120),"")</f>
        <v/>
      </c>
      <c r="P120" t="str">
        <f>IFERROR(SMALL($O$32:$O$131,ROWS($O$32:O120)),"")</f>
        <v/>
      </c>
      <c r="Q120" t="str">
        <f t="shared" si="7"/>
        <v/>
      </c>
      <c r="R120" t="str">
        <f t="shared" si="8"/>
        <v/>
      </c>
    </row>
    <row r="121" spans="12:18" x14ac:dyDescent="0.25">
      <c r="L121" s="2" t="str">
        <f>INDEX($M$16:$V$16,ROUNDUP(ROWS($K$32:K121)/10,0))</f>
        <v/>
      </c>
      <c r="M121" t="str">
        <f>IF(L121&lt;&gt;"",INDEX($L$17:$L$27,ROUNDUP(MOD(ROWS($L$32:L121),10.00001),0)),"")</f>
        <v/>
      </c>
      <c r="N121" t="b">
        <f t="shared" si="6"/>
        <v>0</v>
      </c>
      <c r="O121" t="str">
        <f>IF(N121,ROWS($N$32:N121),"")</f>
        <v/>
      </c>
      <c r="P121" t="str">
        <f>IFERROR(SMALL($O$32:$O$131,ROWS($O$32:O121)),"")</f>
        <v/>
      </c>
      <c r="Q121" t="str">
        <f t="shared" si="7"/>
        <v/>
      </c>
      <c r="R121" t="str">
        <f t="shared" si="8"/>
        <v/>
      </c>
    </row>
    <row r="122" spans="12:18" x14ac:dyDescent="0.25">
      <c r="L122" s="2" t="str">
        <f>INDEX($M$16:$V$16,ROUNDUP(ROWS($K$32:K122)/10,0))</f>
        <v/>
      </c>
      <c r="M122" t="str">
        <f>IF(L122&lt;&gt;"",INDEX($L$17:$L$27,ROUNDUP(MOD(ROWS($L$32:L122),10.00001),0)),"")</f>
        <v/>
      </c>
      <c r="N122" t="b">
        <f t="shared" si="6"/>
        <v>0</v>
      </c>
      <c r="O122" t="str">
        <f>IF(N122,ROWS($N$32:N122),"")</f>
        <v/>
      </c>
      <c r="P122" t="str">
        <f>IFERROR(SMALL($O$32:$O$131,ROWS($O$32:O122)),"")</f>
        <v/>
      </c>
      <c r="Q122" t="str">
        <f t="shared" si="7"/>
        <v/>
      </c>
      <c r="R122" t="str">
        <f t="shared" si="8"/>
        <v/>
      </c>
    </row>
    <row r="123" spans="12:18" x14ac:dyDescent="0.25">
      <c r="L123" s="2" t="str">
        <f>INDEX($M$16:$V$16,ROUNDUP(ROWS($K$32:K123)/10,0))</f>
        <v/>
      </c>
      <c r="M123" t="str">
        <f>IF(L123&lt;&gt;"",INDEX($L$17:$L$27,ROUNDUP(MOD(ROWS($L$32:L123),10.00001),0)),"")</f>
        <v/>
      </c>
      <c r="N123" t="b">
        <f t="shared" si="6"/>
        <v>0</v>
      </c>
      <c r="O123" t="str">
        <f>IF(N123,ROWS($N$32:N123),"")</f>
        <v/>
      </c>
      <c r="P123" t="str">
        <f>IFERROR(SMALL($O$32:$O$131,ROWS($O$32:O123)),"")</f>
        <v/>
      </c>
      <c r="Q123" t="str">
        <f t="shared" si="7"/>
        <v/>
      </c>
      <c r="R123" t="str">
        <f t="shared" si="8"/>
        <v/>
      </c>
    </row>
    <row r="124" spans="12:18" x14ac:dyDescent="0.25">
      <c r="L124" s="2" t="str">
        <f>INDEX($M$16:$V$16,ROUNDUP(ROWS($K$32:K124)/10,0))</f>
        <v/>
      </c>
      <c r="M124" t="str">
        <f>IF(L124&lt;&gt;"",INDEX($L$17:$L$27,ROUNDUP(MOD(ROWS($L$32:L124),10.00001),0)),"")</f>
        <v/>
      </c>
      <c r="N124" t="b">
        <f t="shared" si="6"/>
        <v>0</v>
      </c>
      <c r="O124" t="str">
        <f>IF(N124,ROWS($N$32:N124),"")</f>
        <v/>
      </c>
      <c r="P124" t="str">
        <f>IFERROR(SMALL($O$32:$O$131,ROWS($O$32:O124)),"")</f>
        <v/>
      </c>
      <c r="Q124" t="str">
        <f t="shared" si="7"/>
        <v/>
      </c>
      <c r="R124" t="str">
        <f t="shared" si="8"/>
        <v/>
      </c>
    </row>
    <row r="125" spans="12:18" x14ac:dyDescent="0.25">
      <c r="L125" s="2" t="str">
        <f>INDEX($M$16:$V$16,ROUNDUP(ROWS($K$32:K125)/10,0))</f>
        <v/>
      </c>
      <c r="M125" t="str">
        <f>IF(L125&lt;&gt;"",INDEX($L$17:$L$27,ROUNDUP(MOD(ROWS($L$32:L125),10.00001),0)),"")</f>
        <v/>
      </c>
      <c r="N125" t="b">
        <f t="shared" si="6"/>
        <v>0</v>
      </c>
      <c r="O125" t="str">
        <f>IF(N125,ROWS($N$32:N125),"")</f>
        <v/>
      </c>
      <c r="P125" t="str">
        <f>IFERROR(SMALL($O$32:$O$131,ROWS($O$32:O125)),"")</f>
        <v/>
      </c>
      <c r="Q125" t="str">
        <f t="shared" si="7"/>
        <v/>
      </c>
      <c r="R125" t="str">
        <f t="shared" si="8"/>
        <v/>
      </c>
    </row>
    <row r="126" spans="12:18" x14ac:dyDescent="0.25">
      <c r="L126" s="2" t="str">
        <f>INDEX($M$16:$V$16,ROUNDUP(ROWS($K$32:K126)/10,0))</f>
        <v/>
      </c>
      <c r="M126" t="str">
        <f>IF(L126&lt;&gt;"",INDEX($L$17:$L$27,ROUNDUP(MOD(ROWS($L$32:L126),10.00001),0)),"")</f>
        <v/>
      </c>
      <c r="N126" t="b">
        <f t="shared" si="6"/>
        <v>0</v>
      </c>
      <c r="O126" t="str">
        <f>IF(N126,ROWS($N$32:N126),"")</f>
        <v/>
      </c>
      <c r="P126" t="str">
        <f>IFERROR(SMALL($O$32:$O$131,ROWS($O$32:O126)),"")</f>
        <v/>
      </c>
      <c r="Q126" t="str">
        <f t="shared" si="7"/>
        <v/>
      </c>
      <c r="R126" t="str">
        <f t="shared" si="8"/>
        <v/>
      </c>
    </row>
    <row r="127" spans="12:18" x14ac:dyDescent="0.25">
      <c r="L127" s="2" t="str">
        <f>INDEX($M$16:$V$16,ROUNDUP(ROWS($K$32:K127)/10,0))</f>
        <v/>
      </c>
      <c r="M127" t="str">
        <f>IF(L127&lt;&gt;"",INDEX($L$17:$L$27,ROUNDUP(MOD(ROWS($L$32:L127),10.00001),0)),"")</f>
        <v/>
      </c>
      <c r="N127" t="b">
        <f t="shared" si="6"/>
        <v>0</v>
      </c>
      <c r="O127" t="str">
        <f>IF(N127,ROWS($N$32:N127),"")</f>
        <v/>
      </c>
      <c r="P127" t="str">
        <f>IFERROR(SMALL($O$32:$O$131,ROWS($O$32:O127)),"")</f>
        <v/>
      </c>
      <c r="Q127" t="str">
        <f t="shared" si="7"/>
        <v/>
      </c>
      <c r="R127" t="str">
        <f t="shared" si="8"/>
        <v/>
      </c>
    </row>
    <row r="128" spans="12:18" x14ac:dyDescent="0.25">
      <c r="L128" s="2" t="str">
        <f>INDEX($M$16:$V$16,ROUNDUP(ROWS($K$32:K128)/10,0))</f>
        <v/>
      </c>
      <c r="M128" t="str">
        <f>IF(L128&lt;&gt;"",INDEX($L$17:$L$27,ROUNDUP(MOD(ROWS($L$32:L128),10.00001),0)),"")</f>
        <v/>
      </c>
      <c r="N128" t="b">
        <f t="shared" si="6"/>
        <v>0</v>
      </c>
      <c r="O128" t="str">
        <f>IF(N128,ROWS($N$32:N128),"")</f>
        <v/>
      </c>
      <c r="P128" t="str">
        <f>IFERROR(SMALL($O$32:$O$131,ROWS($O$32:O128)),"")</f>
        <v/>
      </c>
      <c r="Q128" t="str">
        <f t="shared" si="7"/>
        <v/>
      </c>
      <c r="R128" t="str">
        <f t="shared" si="8"/>
        <v/>
      </c>
    </row>
    <row r="129" spans="12:18" x14ac:dyDescent="0.25">
      <c r="L129" s="2" t="str">
        <f>INDEX($M$16:$V$16,ROUNDUP(ROWS($K$32:K129)/10,0))</f>
        <v/>
      </c>
      <c r="M129" t="str">
        <f>IF(L129&lt;&gt;"",INDEX($L$17:$L$27,ROUNDUP(MOD(ROWS($L$32:L129),10.00001),0)),"")</f>
        <v/>
      </c>
      <c r="N129" t="b">
        <f t="shared" si="6"/>
        <v>0</v>
      </c>
      <c r="O129" t="str">
        <f>IF(N129,ROWS($N$32:N129),"")</f>
        <v/>
      </c>
      <c r="P129" t="str">
        <f>IFERROR(SMALL($O$32:$O$131,ROWS($O$32:O129)),"")</f>
        <v/>
      </c>
      <c r="Q129" t="str">
        <f t="shared" si="7"/>
        <v/>
      </c>
      <c r="R129" t="str">
        <f t="shared" si="8"/>
        <v/>
      </c>
    </row>
    <row r="130" spans="12:18" x14ac:dyDescent="0.25">
      <c r="L130" s="2" t="str">
        <f>INDEX($M$16:$V$16,ROUNDUP(ROWS($K$32:K130)/10,0))</f>
        <v/>
      </c>
      <c r="M130" t="str">
        <f>IF(L130&lt;&gt;"",INDEX($L$17:$L$27,ROUNDUP(MOD(ROWS($L$32:L130),10.00001),0)),"")</f>
        <v/>
      </c>
      <c r="N130" t="b">
        <f t="shared" si="6"/>
        <v>0</v>
      </c>
      <c r="O130" t="str">
        <f>IF(N130,ROWS($N$32:N130),"")</f>
        <v/>
      </c>
      <c r="P130" t="str">
        <f>IFERROR(SMALL($O$32:$O$131,ROWS($O$32:O130)),"")</f>
        <v/>
      </c>
      <c r="Q130" t="str">
        <f t="shared" si="7"/>
        <v/>
      </c>
      <c r="R130" t="str">
        <f t="shared" si="8"/>
        <v/>
      </c>
    </row>
    <row r="131" spans="12:18" x14ac:dyDescent="0.25">
      <c r="L131" s="2" t="str">
        <f>INDEX($M$16:$V$16,ROUNDUP(ROWS($K$32:K131)/10,0))</f>
        <v/>
      </c>
      <c r="M131" t="str">
        <f>IF(L131&lt;&gt;"",INDEX($L$17:$L$27,ROUNDUP(MOD(ROWS($L$32:L131),10.00001),0)),"")</f>
        <v/>
      </c>
      <c r="N131" t="b">
        <f t="shared" si="6"/>
        <v>0</v>
      </c>
      <c r="O131" t="str">
        <f>IF(N131,ROWS($N$32:N131),"")</f>
        <v/>
      </c>
      <c r="P131" t="str">
        <f>IFERROR(SMALL($O$32:$O$131,ROWS($O$32:O131)),"")</f>
        <v/>
      </c>
      <c r="Q131" t="str">
        <f t="shared" si="7"/>
        <v/>
      </c>
      <c r="R131" t="str">
        <f t="shared" si="8"/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Expense Details</vt:lpstr>
      <vt:lpstr>Backend Calculation</vt:lpstr>
      <vt:lpstr>'Expense Details'!Names</vt:lpstr>
      <vt:lpstr>Names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dcterms:created xsi:type="dcterms:W3CDTF">2015-03-10T08:01:08Z</dcterms:created>
  <dcterms:modified xsi:type="dcterms:W3CDTF">2015-11-09T09:52:48Z</dcterms:modified>
</cp:coreProperties>
</file>