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PLANNER\"/>
    </mc:Choice>
  </mc:AlternateContent>
  <bookViews>
    <workbookView xWindow="0" yWindow="0" windowWidth="28800" windowHeight="12210"/>
  </bookViews>
  <sheets>
    <sheet name="Week1" sheetId="2" r:id="rId1"/>
    <sheet name="Week2" sheetId="7" r:id="rId2"/>
    <sheet name="Week3" sheetId="9" r:id="rId3"/>
    <sheet name="Week4" sheetId="10" r:id="rId4"/>
    <sheet name="Holidays" sheetId="5" r:id="rId5"/>
  </sheets>
  <definedNames>
    <definedName name="arr_holiday">Holidays!$A:$A</definedName>
    <definedName name="arr_holidaydate">Holidays!$F:$F</definedName>
    <definedName name="_xlnm.Print_Area" localSheetId="0">Week1!$A$7:$V$66</definedName>
    <definedName name="_xlnm.Print_Area" localSheetId="1">Week2!$A$7:$V$66</definedName>
    <definedName name="_xlnm.Print_Area" localSheetId="2">Week3!$A$7:$V$66</definedName>
    <definedName name="_xlnm.Print_Area" localSheetId="3">Week4!$A$7:$V$66</definedName>
    <definedName name="valuevx">42.314159</definedName>
    <definedName name="vertex42_copyright" hidden="1">"© 2009-2018 Vertex42 LLC"</definedName>
    <definedName name="vertex42_id" hidden="1">"weekly-planner.xlsx"</definedName>
    <definedName name="vertex42_title" hidden="1">"Weekly Planner"</definedName>
    <definedName name="year" localSheetId="4">Holidays!$B$8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0" l="1"/>
  <c r="A7" i="10" s="1"/>
  <c r="R4" i="10"/>
  <c r="S8" i="10" s="1"/>
  <c r="F4" i="9"/>
  <c r="O59" i="9" s="1"/>
  <c r="R4" i="9"/>
  <c r="S8" i="9" s="1"/>
  <c r="O59" i="10" l="1"/>
  <c r="K8" i="10"/>
  <c r="L8" i="10"/>
  <c r="R8" i="10"/>
  <c r="P7" i="10"/>
  <c r="P9" i="10" s="1"/>
  <c r="Q9" i="10" s="1"/>
  <c r="R9" i="10" s="1"/>
  <c r="S9" i="10" s="1"/>
  <c r="T9" i="10" s="1"/>
  <c r="U9" i="10" s="1"/>
  <c r="V9" i="10" s="1"/>
  <c r="P10" i="10" s="1"/>
  <c r="Q10" i="10" s="1"/>
  <c r="R10" i="10" s="1"/>
  <c r="S10" i="10" s="1"/>
  <c r="T10" i="10" s="1"/>
  <c r="U10" i="10" s="1"/>
  <c r="V10" i="10" s="1"/>
  <c r="P11" i="10" s="1"/>
  <c r="Q11" i="10" s="1"/>
  <c r="R11" i="10" s="1"/>
  <c r="S11" i="10" s="1"/>
  <c r="T11" i="10" s="1"/>
  <c r="U11" i="10" s="1"/>
  <c r="V11" i="10" s="1"/>
  <c r="P12" i="10" s="1"/>
  <c r="Q12" i="10" s="1"/>
  <c r="R12" i="10" s="1"/>
  <c r="S12" i="10" s="1"/>
  <c r="T12" i="10" s="1"/>
  <c r="U12" i="10" s="1"/>
  <c r="V12" i="10" s="1"/>
  <c r="P13" i="10" s="1"/>
  <c r="Q13" i="10" s="1"/>
  <c r="R13" i="10" s="1"/>
  <c r="S13" i="10" s="1"/>
  <c r="T13" i="10" s="1"/>
  <c r="U13" i="10" s="1"/>
  <c r="V13" i="10" s="1"/>
  <c r="P14" i="10" s="1"/>
  <c r="Q14" i="10" s="1"/>
  <c r="R14" i="10" s="1"/>
  <c r="S14" i="10" s="1"/>
  <c r="T14" i="10" s="1"/>
  <c r="U14" i="10" s="1"/>
  <c r="V14" i="10" s="1"/>
  <c r="J8" i="10"/>
  <c r="P8" i="10"/>
  <c r="T8" i="10"/>
  <c r="D11" i="10"/>
  <c r="S16" i="10"/>
  <c r="J33" i="10"/>
  <c r="S50" i="10"/>
  <c r="S59" i="10"/>
  <c r="Q8" i="10"/>
  <c r="F16" i="10"/>
  <c r="O33" i="10"/>
  <c r="F50" i="10"/>
  <c r="G8" i="10"/>
  <c r="U8" i="10"/>
  <c r="S33" i="10"/>
  <c r="J50" i="10"/>
  <c r="H8" i="10"/>
  <c r="V8" i="10"/>
  <c r="J16" i="10"/>
  <c r="G7" i="10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G12" i="10" s="1"/>
  <c r="H12" i="10" s="1"/>
  <c r="I12" i="10" s="1"/>
  <c r="J12" i="10" s="1"/>
  <c r="K12" i="10" s="1"/>
  <c r="L12" i="10" s="1"/>
  <c r="M12" i="10" s="1"/>
  <c r="G13" i="10" s="1"/>
  <c r="H13" i="10" s="1"/>
  <c r="I13" i="10" s="1"/>
  <c r="J13" i="10" s="1"/>
  <c r="K13" i="10" s="1"/>
  <c r="L13" i="10" s="1"/>
  <c r="M13" i="10" s="1"/>
  <c r="G14" i="10" s="1"/>
  <c r="H14" i="10" s="1"/>
  <c r="I14" i="10" s="1"/>
  <c r="J14" i="10" s="1"/>
  <c r="K14" i="10" s="1"/>
  <c r="L14" i="10" s="1"/>
  <c r="M14" i="10" s="1"/>
  <c r="I8" i="10"/>
  <c r="M8" i="10"/>
  <c r="A9" i="10"/>
  <c r="O16" i="10"/>
  <c r="F33" i="10"/>
  <c r="O50" i="10"/>
  <c r="T8" i="9"/>
  <c r="D11" i="9"/>
  <c r="S16" i="9"/>
  <c r="J33" i="9"/>
  <c r="S50" i="9"/>
  <c r="S59" i="9"/>
  <c r="P7" i="9"/>
  <c r="P9" i="9" s="1"/>
  <c r="Q9" i="9" s="1"/>
  <c r="R9" i="9" s="1"/>
  <c r="S9" i="9" s="1"/>
  <c r="T9" i="9" s="1"/>
  <c r="U9" i="9" s="1"/>
  <c r="V9" i="9" s="1"/>
  <c r="P10" i="9" s="1"/>
  <c r="Q10" i="9" s="1"/>
  <c r="R10" i="9" s="1"/>
  <c r="S10" i="9" s="1"/>
  <c r="T10" i="9" s="1"/>
  <c r="U10" i="9" s="1"/>
  <c r="V10" i="9" s="1"/>
  <c r="P11" i="9" s="1"/>
  <c r="Q11" i="9" s="1"/>
  <c r="R11" i="9" s="1"/>
  <c r="S11" i="9" s="1"/>
  <c r="T11" i="9" s="1"/>
  <c r="U11" i="9" s="1"/>
  <c r="V11" i="9" s="1"/>
  <c r="P12" i="9" s="1"/>
  <c r="Q12" i="9" s="1"/>
  <c r="R12" i="9" s="1"/>
  <c r="S12" i="9" s="1"/>
  <c r="T12" i="9" s="1"/>
  <c r="U12" i="9" s="1"/>
  <c r="V12" i="9" s="1"/>
  <c r="P13" i="9" s="1"/>
  <c r="Q13" i="9" s="1"/>
  <c r="R13" i="9" s="1"/>
  <c r="S13" i="9" s="1"/>
  <c r="T13" i="9" s="1"/>
  <c r="U13" i="9" s="1"/>
  <c r="V13" i="9" s="1"/>
  <c r="P14" i="9" s="1"/>
  <c r="Q14" i="9" s="1"/>
  <c r="R14" i="9" s="1"/>
  <c r="S14" i="9" s="1"/>
  <c r="T14" i="9" s="1"/>
  <c r="U14" i="9" s="1"/>
  <c r="V14" i="9" s="1"/>
  <c r="P8" i="9"/>
  <c r="F16" i="9"/>
  <c r="O33" i="9"/>
  <c r="F50" i="9"/>
  <c r="K8" i="9"/>
  <c r="U8" i="9"/>
  <c r="A7" i="9"/>
  <c r="L8" i="9"/>
  <c r="J16" i="9"/>
  <c r="S33" i="9"/>
  <c r="J50" i="9"/>
  <c r="J8" i="9"/>
  <c r="G8" i="9"/>
  <c r="Q8" i="9"/>
  <c r="H8" i="9"/>
  <c r="R8" i="9"/>
  <c r="V8" i="9"/>
  <c r="G7" i="9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12" i="9" s="1"/>
  <c r="H12" i="9" s="1"/>
  <c r="I12" i="9" s="1"/>
  <c r="J12" i="9" s="1"/>
  <c r="K12" i="9" s="1"/>
  <c r="L12" i="9" s="1"/>
  <c r="M12" i="9" s="1"/>
  <c r="G13" i="9" s="1"/>
  <c r="H13" i="9" s="1"/>
  <c r="I13" i="9" s="1"/>
  <c r="J13" i="9" s="1"/>
  <c r="K13" i="9" s="1"/>
  <c r="L13" i="9" s="1"/>
  <c r="M13" i="9" s="1"/>
  <c r="G14" i="9" s="1"/>
  <c r="H14" i="9" s="1"/>
  <c r="I14" i="9" s="1"/>
  <c r="J14" i="9" s="1"/>
  <c r="K14" i="9" s="1"/>
  <c r="L14" i="9" s="1"/>
  <c r="M14" i="9" s="1"/>
  <c r="I8" i="9"/>
  <c r="M8" i="9"/>
  <c r="A9" i="9"/>
  <c r="O16" i="9"/>
  <c r="F33" i="9"/>
  <c r="O50" i="9"/>
  <c r="R4" i="7"/>
  <c r="T8" i="7" s="1"/>
  <c r="F4" i="7"/>
  <c r="S59" i="7" s="1"/>
  <c r="O50" i="7"/>
  <c r="K8" i="7"/>
  <c r="F57" i="5"/>
  <c r="F35" i="5"/>
  <c r="F36" i="5"/>
  <c r="B8" i="5"/>
  <c r="O59" i="2"/>
  <c r="O50" i="2"/>
  <c r="F50" i="2"/>
  <c r="O33" i="2"/>
  <c r="F33" i="2"/>
  <c r="O16" i="2"/>
  <c r="F16" i="2"/>
  <c r="S59" i="2"/>
  <c r="S50" i="2"/>
  <c r="S33" i="2"/>
  <c r="S16" i="2"/>
  <c r="J50" i="2"/>
  <c r="J33" i="2"/>
  <c r="J16" i="2"/>
  <c r="F53" i="5" l="1"/>
  <c r="F18" i="5"/>
  <c r="L8" i="7"/>
  <c r="M8" i="7"/>
  <c r="P8" i="7"/>
  <c r="R8" i="7"/>
  <c r="S8" i="7"/>
  <c r="I8" i="7"/>
  <c r="U8" i="7"/>
  <c r="H8" i="7"/>
  <c r="J8" i="7"/>
  <c r="V8" i="7"/>
  <c r="F16" i="7"/>
  <c r="G7" i="7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12" i="7" s="1"/>
  <c r="H12" i="7" s="1"/>
  <c r="I12" i="7" s="1"/>
  <c r="J12" i="7" s="1"/>
  <c r="K12" i="7" s="1"/>
  <c r="L12" i="7" s="1"/>
  <c r="M12" i="7" s="1"/>
  <c r="G13" i="7" s="1"/>
  <c r="H13" i="7" s="1"/>
  <c r="I13" i="7" s="1"/>
  <c r="J13" i="7" s="1"/>
  <c r="K13" i="7" s="1"/>
  <c r="L13" i="7" s="1"/>
  <c r="M13" i="7" s="1"/>
  <c r="G14" i="7" s="1"/>
  <c r="H14" i="7" s="1"/>
  <c r="I14" i="7" s="1"/>
  <c r="J14" i="7" s="1"/>
  <c r="K14" i="7" s="1"/>
  <c r="L14" i="7" s="1"/>
  <c r="M14" i="7" s="1"/>
  <c r="J16" i="7"/>
  <c r="P7" i="7"/>
  <c r="P9" i="7" s="1"/>
  <c r="Q9" i="7" s="1"/>
  <c r="R9" i="7" s="1"/>
  <c r="S9" i="7" s="1"/>
  <c r="T9" i="7" s="1"/>
  <c r="U9" i="7" s="1"/>
  <c r="V9" i="7" s="1"/>
  <c r="P10" i="7" s="1"/>
  <c r="Q10" i="7" s="1"/>
  <c r="R10" i="7" s="1"/>
  <c r="S10" i="7" s="1"/>
  <c r="T10" i="7" s="1"/>
  <c r="U10" i="7" s="1"/>
  <c r="V10" i="7" s="1"/>
  <c r="P11" i="7" s="1"/>
  <c r="Q11" i="7" s="1"/>
  <c r="R11" i="7" s="1"/>
  <c r="S11" i="7" s="1"/>
  <c r="T11" i="7" s="1"/>
  <c r="U11" i="7" s="1"/>
  <c r="V11" i="7" s="1"/>
  <c r="P12" i="7" s="1"/>
  <c r="Q12" i="7" s="1"/>
  <c r="R12" i="7" s="1"/>
  <c r="S12" i="7" s="1"/>
  <c r="T12" i="7" s="1"/>
  <c r="U12" i="7" s="1"/>
  <c r="V12" i="7" s="1"/>
  <c r="P13" i="7" s="1"/>
  <c r="Q13" i="7" s="1"/>
  <c r="R13" i="7" s="1"/>
  <c r="S13" i="7" s="1"/>
  <c r="T13" i="7" s="1"/>
  <c r="U13" i="7" s="1"/>
  <c r="V13" i="7" s="1"/>
  <c r="P14" i="7" s="1"/>
  <c r="Q14" i="7" s="1"/>
  <c r="R14" i="7" s="1"/>
  <c r="S14" i="7" s="1"/>
  <c r="T14" i="7" s="1"/>
  <c r="U14" i="7" s="1"/>
  <c r="V14" i="7" s="1"/>
  <c r="J33" i="7"/>
  <c r="G8" i="7"/>
  <c r="Q8" i="7"/>
  <c r="O33" i="7"/>
  <c r="A7" i="7"/>
  <c r="A9" i="7"/>
  <c r="F33" i="7"/>
  <c r="J50" i="7"/>
  <c r="D11" i="7"/>
  <c r="O16" i="7"/>
  <c r="F50" i="7"/>
  <c r="S16" i="7"/>
  <c r="S33" i="7"/>
  <c r="S50" i="7"/>
  <c r="O59" i="7"/>
  <c r="F11" i="5"/>
  <c r="F15" i="5"/>
  <c r="F19" i="5"/>
  <c r="F25" i="5"/>
  <c r="F29" i="5"/>
  <c r="F33" i="5"/>
  <c r="F38" i="5"/>
  <c r="F42" i="5"/>
  <c r="F46" i="5"/>
  <c r="F50" i="5"/>
  <c r="F54" i="5"/>
  <c r="F12" i="5"/>
  <c r="F16" i="5"/>
  <c r="F17" i="5" s="1"/>
  <c r="F20" i="5"/>
  <c r="F26" i="5"/>
  <c r="F30" i="5"/>
  <c r="F34" i="5"/>
  <c r="F39" i="5"/>
  <c r="F43" i="5"/>
  <c r="F47" i="5"/>
  <c r="F51" i="5"/>
  <c r="F55" i="5"/>
  <c r="F27" i="5"/>
  <c r="F31" i="5"/>
  <c r="F14" i="5" s="1"/>
  <c r="F40" i="5"/>
  <c r="F44" i="5"/>
  <c r="F48" i="5"/>
  <c r="F52" i="5"/>
  <c r="F56" i="5"/>
  <c r="F13" i="5"/>
  <c r="F21" i="5"/>
  <c r="F22" i="5"/>
  <c r="F28" i="5"/>
  <c r="F32" i="5"/>
  <c r="F41" i="5"/>
  <c r="F45" i="5"/>
  <c r="F49" i="5"/>
  <c r="F19" i="10" l="1"/>
  <c r="O19" i="10"/>
  <c r="O62" i="10"/>
  <c r="F35" i="10"/>
  <c r="O51" i="10"/>
  <c r="O35" i="10"/>
  <c r="O60" i="9"/>
  <c r="O17" i="10"/>
  <c r="F51" i="10"/>
  <c r="F34" i="10"/>
  <c r="O53" i="10"/>
  <c r="F17" i="10"/>
  <c r="O60" i="10"/>
  <c r="F53" i="10"/>
  <c r="F36" i="10"/>
  <c r="O34" i="10"/>
  <c r="F52" i="9"/>
  <c r="O18" i="10"/>
  <c r="O61" i="10"/>
  <c r="F52" i="10"/>
  <c r="O52" i="10"/>
  <c r="O36" i="10"/>
  <c r="F18" i="10"/>
  <c r="O53" i="9"/>
  <c r="O17" i="9"/>
  <c r="F51" i="9"/>
  <c r="O51" i="9"/>
  <c r="O35" i="9"/>
  <c r="O18" i="9"/>
  <c r="F34" i="9"/>
  <c r="F18" i="9"/>
  <c r="F36" i="9"/>
  <c r="O34" i="9"/>
  <c r="O61" i="9"/>
  <c r="O19" i="9"/>
  <c r="F17" i="9"/>
  <c r="F53" i="9"/>
  <c r="O52" i="9"/>
  <c r="O36" i="9"/>
  <c r="O62" i="9"/>
  <c r="F35" i="9"/>
  <c r="F19" i="9"/>
  <c r="F18" i="7"/>
  <c r="F51" i="7"/>
  <c r="O34" i="7"/>
  <c r="O61" i="7"/>
  <c r="O53" i="7"/>
  <c r="O51" i="7"/>
  <c r="O19" i="7"/>
  <c r="O17" i="7"/>
  <c r="O60" i="7"/>
  <c r="F35" i="7"/>
  <c r="F19" i="7"/>
  <c r="O62" i="7"/>
  <c r="O35" i="7"/>
  <c r="F34" i="7"/>
  <c r="F17" i="7"/>
  <c r="F52" i="7"/>
  <c r="O52" i="7"/>
  <c r="F53" i="7"/>
  <c r="O36" i="7"/>
  <c r="F36" i="7"/>
  <c r="O18" i="7"/>
  <c r="O36" i="2"/>
  <c r="F17" i="2"/>
  <c r="F52" i="2"/>
  <c r="O53" i="2"/>
  <c r="O17" i="2"/>
  <c r="F53" i="2"/>
  <c r="O61" i="2"/>
  <c r="F36" i="2"/>
  <c r="O51" i="2"/>
  <c r="O18" i="2"/>
  <c r="F19" i="2"/>
  <c r="O34" i="2"/>
  <c r="F34" i="2"/>
  <c r="O35" i="2"/>
  <c r="F35" i="2"/>
  <c r="O52" i="2"/>
  <c r="F51" i="2"/>
  <c r="O60" i="2"/>
  <c r="F18" i="2"/>
  <c r="O19" i="2"/>
  <c r="O62" i="2"/>
  <c r="V8" i="2" l="1"/>
  <c r="U8" i="2"/>
  <c r="T8" i="2"/>
  <c r="S8" i="2"/>
  <c r="R8" i="2"/>
  <c r="Q8" i="2"/>
  <c r="P8" i="2"/>
  <c r="M8" i="2"/>
  <c r="L8" i="2"/>
  <c r="K8" i="2"/>
  <c r="J8" i="2"/>
  <c r="I8" i="2"/>
  <c r="H8" i="2"/>
  <c r="G8" i="2"/>
  <c r="A7" i="2"/>
  <c r="D11" i="2" l="1"/>
  <c r="G7" i="2"/>
  <c r="G9" i="2" s="1"/>
  <c r="H9" i="2" s="1"/>
  <c r="I9" i="2" s="1"/>
  <c r="J9" i="2" s="1"/>
  <c r="K9" i="2" s="1"/>
  <c r="L9" i="2" s="1"/>
  <c r="M9" i="2" s="1"/>
  <c r="G10" i="2" s="1"/>
  <c r="H10" i="2" s="1"/>
  <c r="I10" i="2" s="1"/>
  <c r="J10" i="2" s="1"/>
  <c r="K10" i="2" s="1"/>
  <c r="L10" i="2" s="1"/>
  <c r="M10" i="2" s="1"/>
  <c r="G11" i="2" s="1"/>
  <c r="H11" i="2" s="1"/>
  <c r="I11" i="2" s="1"/>
  <c r="J11" i="2" s="1"/>
  <c r="K11" i="2" s="1"/>
  <c r="L11" i="2" s="1"/>
  <c r="M11" i="2" s="1"/>
  <c r="G12" i="2" s="1"/>
  <c r="H12" i="2" s="1"/>
  <c r="I12" i="2" s="1"/>
  <c r="J12" i="2" s="1"/>
  <c r="K12" i="2" s="1"/>
  <c r="L12" i="2" s="1"/>
  <c r="M12" i="2" s="1"/>
  <c r="G13" i="2" s="1"/>
  <c r="H13" i="2" s="1"/>
  <c r="I13" i="2" s="1"/>
  <c r="J13" i="2" s="1"/>
  <c r="K13" i="2" s="1"/>
  <c r="L13" i="2" s="1"/>
  <c r="M13" i="2" s="1"/>
  <c r="G14" i="2" s="1"/>
  <c r="H14" i="2" s="1"/>
  <c r="I14" i="2" s="1"/>
  <c r="J14" i="2" s="1"/>
  <c r="K14" i="2" s="1"/>
  <c r="L14" i="2" s="1"/>
  <c r="M14" i="2" s="1"/>
  <c r="P7" i="2"/>
  <c r="P9" i="2" s="1"/>
  <c r="Q9" i="2" s="1"/>
  <c r="R9" i="2" s="1"/>
  <c r="S9" i="2" s="1"/>
  <c r="T9" i="2" s="1"/>
  <c r="U9" i="2" s="1"/>
  <c r="V9" i="2" s="1"/>
  <c r="P10" i="2" s="1"/>
  <c r="Q10" i="2" s="1"/>
  <c r="R10" i="2" s="1"/>
  <c r="S10" i="2" s="1"/>
  <c r="T10" i="2" s="1"/>
  <c r="U10" i="2" s="1"/>
  <c r="V10" i="2" s="1"/>
  <c r="P11" i="2" s="1"/>
  <c r="Q11" i="2" s="1"/>
  <c r="R11" i="2" s="1"/>
  <c r="S11" i="2" s="1"/>
  <c r="T11" i="2" s="1"/>
  <c r="U11" i="2" s="1"/>
  <c r="V11" i="2" s="1"/>
  <c r="P12" i="2" s="1"/>
  <c r="Q12" i="2" s="1"/>
  <c r="R12" i="2" s="1"/>
  <c r="S12" i="2" s="1"/>
  <c r="T12" i="2" s="1"/>
  <c r="U12" i="2" s="1"/>
  <c r="V12" i="2" s="1"/>
  <c r="P13" i="2" s="1"/>
  <c r="Q13" i="2" s="1"/>
  <c r="R13" i="2" s="1"/>
  <c r="S13" i="2" s="1"/>
  <c r="T13" i="2" s="1"/>
  <c r="U13" i="2" s="1"/>
  <c r="V13" i="2" s="1"/>
  <c r="P14" i="2" s="1"/>
  <c r="Q14" i="2" s="1"/>
  <c r="R14" i="2" s="1"/>
  <c r="S14" i="2" s="1"/>
  <c r="T14" i="2" s="1"/>
  <c r="U14" i="2" s="1"/>
  <c r="V14" i="2" s="1"/>
  <c r="A9" i="2"/>
</calcChain>
</file>

<file path=xl/comments1.xml><?xml version="1.0" encoding="utf-8"?>
<comments xmlns="http://schemas.openxmlformats.org/spreadsheetml/2006/main">
  <authors>
    <author>Jon</author>
  </authors>
  <commentList>
    <comment ref="E10" authorId="0" shapeId="0">
      <text>
        <r>
          <rPr>
            <b/>
            <sz val="8"/>
            <color indexed="81"/>
            <rFont val="Tahoma"/>
            <family val="2"/>
          </rPr>
          <t>Sunday =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9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0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1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  <comment ref="F22" authorId="0" shapeId="0">
      <text>
        <r>
          <rPr>
            <sz val="8"/>
            <color indexed="81"/>
            <rFont val="Tahoma"/>
            <family val="2"/>
          </rPr>
          <t>Custom formula © 2009 Vertex42 LLC
Dates compared with table from timeanddate.com for 1900-2099.
http://www.timeanddate.com/calendar/seasons.html</t>
        </r>
      </text>
    </comment>
  </commentList>
</comments>
</file>

<file path=xl/sharedStrings.xml><?xml version="1.0" encoding="utf-8"?>
<sst xmlns="http://schemas.openxmlformats.org/spreadsheetml/2006/main" count="121" uniqueCount="82">
  <si>
    <t>Week</t>
  </si>
  <si>
    <t>Holiday/Event</t>
  </si>
  <si>
    <t>Month</t>
  </si>
  <si>
    <t>Day</t>
  </si>
  <si>
    <t>WeekDay</t>
  </si>
  <si>
    <t>Date</t>
  </si>
  <si>
    <t>Notes</t>
  </si>
  <si>
    <t>Taxes Due</t>
  </si>
  <si>
    <t>If 15th is a Sun or Sat, then taxes are due the following Monday</t>
  </si>
  <si>
    <t>2nd Sunday in March (starting in 2007), 1st Sunday in April (prior to 2007)</t>
  </si>
  <si>
    <t>1st Sunday of November (starting in 2007), Last Sunday in October (prior to 2007)</t>
  </si>
  <si>
    <t>Thanksgiving</t>
  </si>
  <si>
    <t>4th Thursday of November</t>
  </si>
  <si>
    <t>ML King Day</t>
  </si>
  <si>
    <t>3rd Monday of January</t>
  </si>
  <si>
    <t>Mother's Day</t>
  </si>
  <si>
    <t>2nd Sunday of May</t>
  </si>
  <si>
    <t>Father's Day</t>
  </si>
  <si>
    <t>3rd Sunday of June</t>
  </si>
  <si>
    <t>Parents' Day</t>
  </si>
  <si>
    <t>4th Sunday in July</t>
  </si>
  <si>
    <t>Labor Day</t>
  </si>
  <si>
    <t>1st Monday of September</t>
  </si>
  <si>
    <t>President's Day</t>
  </si>
  <si>
    <t>3rd Monday of February</t>
  </si>
  <si>
    <t>Columbus Day</t>
  </si>
  <si>
    <t>2nd Monday of October</t>
  </si>
  <si>
    <t>Memorial Day</t>
  </si>
  <si>
    <t>Last Monday of May</t>
  </si>
  <si>
    <t>Halloween</t>
  </si>
  <si>
    <t>Christmas Day</t>
  </si>
  <si>
    <t>Christmas Eve</t>
  </si>
  <si>
    <t>New Year's Eve</t>
  </si>
  <si>
    <t>New Year's Day</t>
  </si>
  <si>
    <t>St. Patrick's Day</t>
  </si>
  <si>
    <t>April Fool's Day</t>
  </si>
  <si>
    <t>Flag Day</t>
  </si>
  <si>
    <t>Independence Day</t>
  </si>
  <si>
    <t>Veterans Day</t>
  </si>
  <si>
    <t>Groundhog Day</t>
  </si>
  <si>
    <t>Lincoln's B-Day</t>
  </si>
  <si>
    <t>Valentines Day</t>
  </si>
  <si>
    <t>Earth Day</t>
  </si>
  <si>
    <t>United Nations Day</t>
  </si>
  <si>
    <t>Current Year</t>
  </si>
  <si>
    <t>ABC</t>
  </si>
  <si>
    <t>þ</t>
  </si>
  <si>
    <t>Prioritized Task List</t>
  </si>
  <si>
    <t>People to Call</t>
  </si>
  <si>
    <t>Printable Weekly Planner</t>
  </si>
  <si>
    <t>Grandparents Day</t>
  </si>
  <si>
    <t>1st Sunday after Labor Day</t>
  </si>
  <si>
    <t>Admin Assist Day</t>
  </si>
  <si>
    <r>
      <t xml:space="preserve">Wednesday of last </t>
    </r>
    <r>
      <rPr>
        <i/>
        <sz val="8"/>
        <rFont val="Arial"/>
        <family val="2"/>
      </rPr>
      <t>full</t>
    </r>
    <r>
      <rPr>
        <sz val="8"/>
        <rFont val="Arial"/>
        <family val="2"/>
      </rPr>
      <t xml:space="preserve"> week in April</t>
    </r>
  </si>
  <si>
    <t>Vernal equinox</t>
  </si>
  <si>
    <t>For 1900-2099</t>
  </si>
  <si>
    <t>June Solstice</t>
  </si>
  <si>
    <t>Daylight Saving</t>
  </si>
  <si>
    <t>1=Sun, 2=Mon</t>
  </si>
  <si>
    <t xml:space="preserve">Monthly Calendar Start Day: </t>
  </si>
  <si>
    <t xml:space="preserve">For the week beginning: </t>
  </si>
  <si>
    <t>Easter</t>
  </si>
  <si>
    <t>http://www.smart.net/~mmontes/ec-cal.html</t>
  </si>
  <si>
    <t>Good Friday</t>
  </si>
  <si>
    <t>The Friday before Easter Sunday</t>
  </si>
  <si>
    <t>Chinese New  Year</t>
  </si>
  <si>
    <t>Autumnal equinox</t>
  </si>
  <si>
    <t>Dec. Solstice</t>
  </si>
  <si>
    <r>
      <t>Holidays</t>
    </r>
    <r>
      <rPr>
        <sz val="11"/>
        <rFont val="Arial"/>
        <family val="2"/>
        <scheme val="major"/>
      </rPr>
      <t xml:space="preserve"> occuring on a </t>
    </r>
    <r>
      <rPr>
        <b/>
        <sz val="11"/>
        <rFont val="Arial"/>
        <family val="2"/>
        <scheme val="major"/>
      </rPr>
      <t>Specific Day of the Week</t>
    </r>
  </si>
  <si>
    <r>
      <t>Holidays</t>
    </r>
    <r>
      <rPr>
        <sz val="11"/>
        <rFont val="Arial"/>
        <family val="2"/>
        <scheme val="major"/>
      </rPr>
      <t xml:space="preserve"> occuring on a </t>
    </r>
    <r>
      <rPr>
        <b/>
        <sz val="11"/>
        <rFont val="Arial"/>
        <family val="2"/>
        <scheme val="major"/>
      </rPr>
      <t>Specific Day of the Year</t>
    </r>
  </si>
  <si>
    <t>Aviation Day</t>
  </si>
  <si>
    <t>Patriot Day</t>
  </si>
  <si>
    <t>Kwanzaa begins</t>
  </si>
  <si>
    <t>Holidays and Events</t>
  </si>
  <si>
    <t>Other Holidays and Events</t>
  </si>
  <si>
    <t>This worksheet uses formulas to calculate the dates for various holidays and observances. The dates listed in this worksheet will appear in the first 3 rows under each day of the week. If you want to enter dates for holidays and events without using formulas, just enter the description in column A and the date in column F.</t>
  </si>
  <si>
    <t>If you enter info on this worksheet,</t>
  </si>
  <si>
    <t>it will not change when you change</t>
  </si>
  <si>
    <t>the date.</t>
  </si>
  <si>
    <t>This template was designed to help</t>
  </si>
  <si>
    <t>you print weekly planner pages.</t>
  </si>
  <si>
    <t>For 2012-2030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</si>
</sst>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"/>
    <numFmt numFmtId="165" formatCode="mmmm\ yyyy"/>
    <numFmt numFmtId="166" formatCode="m/d/yy"/>
    <numFmt numFmtId="167" formatCode="mmm\ d\,\ yyyy"/>
    <numFmt numFmtId="168" formatCode="dddd"/>
  </numFmts>
  <fonts count="33" x14ac:knownFonts="1"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sz val="8"/>
      <name val="Tahoma"/>
      <family val="2"/>
    </font>
    <font>
      <sz val="8"/>
      <color indexed="81"/>
      <name val="Tahoma"/>
      <family val="2"/>
    </font>
    <font>
      <sz val="10"/>
      <color indexed="9"/>
      <name val="Verdana"/>
      <family val="2"/>
    </font>
    <font>
      <b/>
      <sz val="14"/>
      <color indexed="9"/>
      <name val="Verdana"/>
      <family val="2"/>
    </font>
    <font>
      <sz val="10"/>
      <name val="Tahoma"/>
      <family val="2"/>
    </font>
    <font>
      <i/>
      <sz val="8"/>
      <name val="Arial"/>
      <family val="2"/>
    </font>
    <font>
      <b/>
      <i/>
      <sz val="9"/>
      <color indexed="9"/>
      <name val="Verdana"/>
      <family val="2"/>
    </font>
    <font>
      <i/>
      <sz val="10"/>
      <color indexed="9"/>
      <name val="Verdana"/>
      <family val="2"/>
    </font>
    <font>
      <i/>
      <sz val="8"/>
      <color indexed="9"/>
      <name val="Verdana"/>
      <family val="2"/>
    </font>
    <font>
      <b/>
      <i/>
      <sz val="10"/>
      <color indexed="9"/>
      <name val="Verdana"/>
      <family val="2"/>
    </font>
    <font>
      <u/>
      <sz val="8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Wingdings"/>
      <charset val="2"/>
    </font>
    <font>
      <sz val="8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8"/>
      <color theme="1" tint="0.499984740745262"/>
      <name val="Arial"/>
      <family val="2"/>
    </font>
    <font>
      <b/>
      <sz val="16"/>
      <color theme="0"/>
      <name val="Arial"/>
      <family val="2"/>
      <scheme val="major"/>
    </font>
    <font>
      <sz val="10"/>
      <color theme="0"/>
      <name val="Verdana"/>
      <family val="2"/>
    </font>
    <font>
      <sz val="8"/>
      <color theme="0"/>
      <name val="Verdana"/>
      <family val="2"/>
    </font>
    <font>
      <u/>
      <sz val="8"/>
      <color indexed="12"/>
      <name val="Arial"/>
      <family val="2"/>
      <scheme val="major"/>
    </font>
    <font>
      <b/>
      <sz val="11"/>
      <name val="Arial"/>
      <family val="2"/>
      <scheme val="major"/>
    </font>
    <font>
      <sz val="11"/>
      <name val="Arial"/>
      <family val="2"/>
      <scheme val="major"/>
    </font>
    <font>
      <sz val="10"/>
      <name val="Arial"/>
      <family val="2"/>
      <scheme val="major"/>
    </font>
    <font>
      <sz val="8"/>
      <name val="Arial"/>
      <family val="2"/>
      <scheme val="major"/>
    </font>
    <font>
      <u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0" fillId="2" borderId="0" xfId="0" applyFill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0" xfId="0" applyAlignment="1">
      <alignment vertical="center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0" fontId="0" fillId="0" borderId="0" xfId="0" applyAlignment="1"/>
    <xf numFmtId="0" fontId="17" fillId="0" borderId="0" xfId="0" applyFont="1" applyAlignment="1">
      <alignment horizontal="right"/>
    </xf>
    <xf numFmtId="0" fontId="17" fillId="0" borderId="6" xfId="0" applyFont="1" applyBorder="1"/>
    <xf numFmtId="14" fontId="0" fillId="2" borderId="0" xfId="0" applyNumberFormat="1" applyFill="1" applyBorder="1" applyAlignment="1">
      <alignment horizontal="left"/>
    </xf>
    <xf numFmtId="0" fontId="0" fillId="0" borderId="0" xfId="0" applyNumberFormat="1"/>
    <xf numFmtId="0" fontId="17" fillId="2" borderId="1" xfId="0" applyFont="1" applyFill="1" applyBorder="1" applyAlignment="1">
      <alignment horizontal="center"/>
    </xf>
    <xf numFmtId="0" fontId="8" fillId="2" borderId="0" xfId="0" applyFont="1" applyFill="1"/>
    <xf numFmtId="0" fontId="13" fillId="2" borderId="0" xfId="1" applyFont="1" applyFill="1" applyAlignment="1" applyProtection="1">
      <alignment horizontal="left"/>
    </xf>
    <xf numFmtId="0" fontId="22" fillId="2" borderId="0" xfId="0" applyFont="1" applyFill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 shrinkToFit="1"/>
    </xf>
    <xf numFmtId="0" fontId="0" fillId="4" borderId="2" xfId="0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0" fillId="5" borderId="0" xfId="0" applyNumberFormat="1" applyFont="1" applyFill="1" applyAlignment="1">
      <alignment horizontal="center" vertical="center"/>
    </xf>
    <xf numFmtId="14" fontId="2" fillId="3" borderId="0" xfId="0" applyNumberFormat="1" applyFont="1" applyFill="1"/>
    <xf numFmtId="0" fontId="17" fillId="0" borderId="0" xfId="0" applyFont="1" applyAlignment="1">
      <alignment horizontal="left" indent="1"/>
    </xf>
    <xf numFmtId="166" fontId="2" fillId="3" borderId="0" xfId="0" applyNumberFormat="1" applyFont="1" applyFill="1"/>
    <xf numFmtId="0" fontId="13" fillId="0" borderId="0" xfId="1" applyFont="1" applyAlignment="1" applyProtection="1">
      <alignment horizontal="left" indent="1"/>
    </xf>
    <xf numFmtId="0" fontId="27" fillId="0" borderId="0" xfId="1" applyFont="1" applyAlignment="1" applyProtection="1">
      <alignment horizontal="left" indent="1"/>
    </xf>
    <xf numFmtId="0" fontId="30" fillId="6" borderId="0" xfId="0" applyFont="1" applyFill="1"/>
    <xf numFmtId="0" fontId="30" fillId="6" borderId="0" xfId="0" applyFont="1" applyFill="1" applyAlignment="1">
      <alignment horizontal="center"/>
    </xf>
    <xf numFmtId="166" fontId="31" fillId="6" borderId="0" xfId="0" applyNumberFormat="1" applyFont="1" applyFill="1"/>
    <xf numFmtId="0" fontId="22" fillId="0" borderId="0" xfId="0" applyFont="1" applyAlignment="1">
      <alignment horizontal="left" indent="1"/>
    </xf>
    <xf numFmtId="0" fontId="6" fillId="5" borderId="0" xfId="0" applyFont="1" applyFill="1" applyAlignment="1">
      <alignment vertical="center"/>
    </xf>
    <xf numFmtId="0" fontId="5" fillId="5" borderId="0" xfId="0" applyFont="1" applyFill="1"/>
    <xf numFmtId="0" fontId="24" fillId="5" borderId="0" xfId="0" applyFont="1" applyFill="1" applyAlignment="1">
      <alignment horizontal="left" vertical="center" indent="1"/>
    </xf>
    <xf numFmtId="0" fontId="25" fillId="5" borderId="0" xfId="0" applyFont="1" applyFill="1"/>
    <xf numFmtId="0" fontId="26" fillId="5" borderId="0" xfId="0" applyFont="1" applyFill="1"/>
    <xf numFmtId="0" fontId="28" fillId="6" borderId="0" xfId="0" applyFont="1" applyFill="1" applyAlignment="1">
      <alignment horizontal="left"/>
    </xf>
    <xf numFmtId="167" fontId="15" fillId="2" borderId="1" xfId="0" applyNumberFormat="1" applyFont="1" applyFill="1" applyBorder="1" applyAlignment="1">
      <alignment horizontal="right" vertical="center"/>
    </xf>
    <xf numFmtId="168" fontId="18" fillId="2" borderId="1" xfId="0" applyNumberFormat="1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14" fontId="0" fillId="4" borderId="10" xfId="0" applyNumberFormat="1" applyFill="1" applyBorder="1" applyAlignment="1">
      <alignment horizontal="center"/>
    </xf>
    <xf numFmtId="14" fontId="0" fillId="4" borderId="11" xfId="0" applyNumberFormat="1" applyFill="1" applyBorder="1" applyAlignment="1">
      <alignment horizontal="center"/>
    </xf>
    <xf numFmtId="14" fontId="0" fillId="4" borderId="12" xfId="0" applyNumberFormat="1" applyFill="1" applyBorder="1" applyAlignment="1">
      <alignment horizontal="center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5" fillId="0" borderId="6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4" fontId="20" fillId="0" borderId="0" xfId="0" applyNumberFormat="1" applyFont="1" applyBorder="1" applyAlignment="1">
      <alignment horizontal="left"/>
    </xf>
    <xf numFmtId="14" fontId="20" fillId="0" borderId="1" xfId="0" applyNumberFormat="1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/>
    </xf>
    <xf numFmtId="0" fontId="18" fillId="2" borderId="1" xfId="0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top" wrapText="1" indent="1"/>
    </xf>
  </cellXfs>
  <cellStyles count="2">
    <cellStyle name="Hyperlink" xfId="1" builtinId="8" customBuiltin="1"/>
    <cellStyle name="Normal" xfId="0" builtinId="0"/>
  </cellStyles>
  <dxfs count="16"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condense val="0"/>
        <extend val="0"/>
        <color indexed="9"/>
      </font>
      <fill>
        <patternFill>
          <bgColor theme="4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1F497D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mart.net/~mmontes/ec-cal.html" TargetMode="External"/><Relationship Id="rId2" Type="http://schemas.openxmlformats.org/officeDocument/2006/relationships/hyperlink" Target="http://webexhibits.org/daylightsaving/b.html" TargetMode="External"/><Relationship Id="rId1" Type="http://schemas.openxmlformats.org/officeDocument/2006/relationships/hyperlink" Target="http://webexhibits.org/daylightsaving/b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65"/>
  <sheetViews>
    <sheetView showGridLines="0" tabSelected="1" workbookViewId="0">
      <selection activeCell="V2" sqref="A2:V2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4" ht="30" customHeight="1" x14ac:dyDescent="0.2">
      <c r="A1" s="47" t="s">
        <v>49</v>
      </c>
      <c r="B1" s="48"/>
      <c r="C1" s="48"/>
      <c r="D1" s="47"/>
      <c r="E1" s="47"/>
      <c r="F1" s="47"/>
      <c r="G1" s="47"/>
      <c r="H1" s="47"/>
      <c r="I1" s="47"/>
      <c r="J1" s="47"/>
      <c r="K1" s="47"/>
      <c r="L1" s="47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4" x14ac:dyDescent="0.2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3"/>
      <c r="X2" t="s">
        <v>79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X3" t="s">
        <v>80</v>
      </c>
    </row>
    <row r="4" spans="1:24" x14ac:dyDescent="0.2">
      <c r="A4" s="5"/>
      <c r="B4" s="5"/>
      <c r="C4" s="5"/>
      <c r="D4" s="1"/>
      <c r="E4" s="6" t="s">
        <v>60</v>
      </c>
      <c r="F4" s="57">
        <v>43164</v>
      </c>
      <c r="G4" s="58"/>
      <c r="H4" s="58"/>
      <c r="I4" s="59"/>
      <c r="J4" s="1"/>
      <c r="K4" s="1"/>
      <c r="L4" s="1"/>
      <c r="M4" s="1"/>
      <c r="N4" s="1"/>
      <c r="O4" s="1"/>
      <c r="P4" s="1"/>
      <c r="Q4" s="27" t="s">
        <v>59</v>
      </c>
      <c r="R4" s="30">
        <v>1</v>
      </c>
      <c r="S4" s="25" t="s">
        <v>58</v>
      </c>
      <c r="T4" s="1"/>
      <c r="U4" s="1"/>
      <c r="V4" s="1"/>
    </row>
    <row r="5" spans="1:24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2"/>
      <c r="T5" s="22"/>
      <c r="U5" s="22"/>
      <c r="V5" s="22"/>
      <c r="X5" t="s">
        <v>76</v>
      </c>
    </row>
    <row r="6" spans="1:24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X6" t="s">
        <v>77</v>
      </c>
    </row>
    <row r="7" spans="1:24" x14ac:dyDescent="0.2">
      <c r="A7" s="70" t="str">
        <f>IF(MONTH($F$4)=MONTH($F$4+6),TEXT($F$4,"[$-409]mmmm yyyy"),TEXT($F$4,"[$-409]mmm'yy")&amp;" - "&amp;TEXT($F$4+6,"[$-409]mmm'yy"))</f>
        <v>March 2018</v>
      </c>
      <c r="B7" s="70"/>
      <c r="C7" s="70"/>
      <c r="D7" s="70"/>
      <c r="G7" s="72">
        <f>DATE(YEAR($F$4),MONTH($F$4),1)</f>
        <v>43160</v>
      </c>
      <c r="H7" s="72"/>
      <c r="I7" s="72"/>
      <c r="J7" s="72"/>
      <c r="K7" s="72"/>
      <c r="L7" s="72"/>
      <c r="M7" s="72"/>
      <c r="N7" s="4"/>
      <c r="O7" s="4"/>
      <c r="P7" s="72">
        <f>DATE(YEAR($F$4),MONTH($F$4)+1,1)</f>
        <v>43191</v>
      </c>
      <c r="Q7" s="72"/>
      <c r="R7" s="72"/>
      <c r="S7" s="72"/>
      <c r="T7" s="72"/>
      <c r="U7" s="72"/>
      <c r="V7" s="72"/>
      <c r="X7" t="s">
        <v>78</v>
      </c>
    </row>
    <row r="8" spans="1:24" x14ac:dyDescent="0.2">
      <c r="A8" s="70"/>
      <c r="B8" s="70"/>
      <c r="C8" s="70"/>
      <c r="D8" s="70"/>
      <c r="G8" s="28" t="str">
        <f>CHOOSE(1+MOD($R$4+1-2,7),"Su","M","Tu","W","Th","F","Sa")</f>
        <v>Su</v>
      </c>
      <c r="H8" s="28" t="str">
        <f>CHOOSE(1+MOD($R$4+2-2,7),"Su","M","Tu","W","Th","F","Sa")</f>
        <v>M</v>
      </c>
      <c r="I8" s="28" t="str">
        <f>CHOOSE(1+MOD($R$4+3-2,7),"Su","M","Tu","W","Th","F","Sa")</f>
        <v>Tu</v>
      </c>
      <c r="J8" s="28" t="str">
        <f>CHOOSE(1+MOD($R$4+4-2,7),"Su","M","Tu","W","Th","F","Sa")</f>
        <v>W</v>
      </c>
      <c r="K8" s="28" t="str">
        <f>CHOOSE(1+MOD($R$4+5-2,7),"Su","M","Tu","W","Th","F","Sa")</f>
        <v>Th</v>
      </c>
      <c r="L8" s="28" t="str">
        <f>CHOOSE(1+MOD($R$4+6-2,7),"Su","M","Tu","W","Th","F","Sa")</f>
        <v>F</v>
      </c>
      <c r="M8" s="28" t="str">
        <f>CHOOSE(1+MOD($R$4+7-2,7),"Su","M","Tu","W","Th","F","Sa")</f>
        <v>Sa</v>
      </c>
      <c r="N8" s="4"/>
      <c r="O8" s="4"/>
      <c r="P8" s="28" t="str">
        <f>CHOOSE(1+MOD($R$4+1-2,7),"Su","M","Tu","W","Th","F","Sa")</f>
        <v>Su</v>
      </c>
      <c r="Q8" s="28" t="str">
        <f>CHOOSE(1+MOD($R$4+2-2,7),"Su","M","Tu","W","Th","F","Sa")</f>
        <v>M</v>
      </c>
      <c r="R8" s="28" t="str">
        <f>CHOOSE(1+MOD($R$4+3-2,7),"Su","M","Tu","W","Th","F","Sa")</f>
        <v>Tu</v>
      </c>
      <c r="S8" s="28" t="str">
        <f>CHOOSE(1+MOD($R$4+4-2,7),"Su","M","Tu","W","Th","F","Sa")</f>
        <v>W</v>
      </c>
      <c r="T8" s="28" t="str">
        <f>CHOOSE(1+MOD($R$4+5-2,7),"Su","M","Tu","W","Th","F","Sa")</f>
        <v>Th</v>
      </c>
      <c r="U8" s="28" t="str">
        <f>CHOOSE(1+MOD($R$4+6-2,7),"Su","M","Tu","W","Th","F","Sa")</f>
        <v>F</v>
      </c>
      <c r="V8" s="28" t="str">
        <f>CHOOSE(1+MOD($R$4+7-2,7),"Su","M","Tu","W","Th","F","Sa")</f>
        <v>Sa</v>
      </c>
    </row>
    <row r="9" spans="1:24" x14ac:dyDescent="0.2">
      <c r="A9" s="67" t="str">
        <f>TEXT($F$4,"[$-409]ddd, mmm d")&amp;"  -  "&amp;TEXT($F$4+6,"[$-409]ddd, mmm d")</f>
        <v>Mon, Mar 5  -  Sun, Mar 11</v>
      </c>
      <c r="B9" s="67"/>
      <c r="C9" s="67"/>
      <c r="D9" s="67"/>
      <c r="E9" s="69"/>
      <c r="G9" s="29" t="str">
        <f>IF(WEEKDAY(G7,1)=$R$4,G7,"")</f>
        <v/>
      </c>
      <c r="H9" s="29" t="str">
        <f>IF(G9="",IF(WEEKDAY(G7,1)=MOD($R$4,7)+1,G7,""),G9+1)</f>
        <v/>
      </c>
      <c r="I9" s="29" t="str">
        <f>IF(H9="",IF(WEEKDAY(G7,1)=MOD($R$4+1,7)+1,G7,""),H9+1)</f>
        <v/>
      </c>
      <c r="J9" s="29" t="str">
        <f>IF(I9="",IF(WEEKDAY(G7,1)=MOD($R$4+2,7)+1,G7,""),I9+1)</f>
        <v/>
      </c>
      <c r="K9" s="29">
        <f>IF(J9="",IF(WEEKDAY(G7,1)=MOD($R$4+3,7)+1,G7,""),J9+1)</f>
        <v>43160</v>
      </c>
      <c r="L9" s="29">
        <f>IF(K9="",IF(WEEKDAY(G7,1)=MOD($R$4+4,7)+1,G7,""),K9+1)</f>
        <v>43161</v>
      </c>
      <c r="M9" s="29">
        <f>IF(L9="",IF(WEEKDAY(G7,1)=MOD($R$4+5,7)+1,G7,""),L9+1)</f>
        <v>43162</v>
      </c>
      <c r="N9" s="4"/>
      <c r="O9" s="4"/>
      <c r="P9" s="29">
        <f>IF(WEEKDAY(P7,1)=$R$4,P7,"")</f>
        <v>43191</v>
      </c>
      <c r="Q9" s="29">
        <f>IF(P9="",IF(WEEKDAY(P7,1)=MOD($R$4,7)+1,P7,""),P9+1)</f>
        <v>43192</v>
      </c>
      <c r="R9" s="29">
        <f>IF(Q9="",IF(WEEKDAY(P7,1)=MOD($R$4+1,7)+1,P7,""),Q9+1)</f>
        <v>43193</v>
      </c>
      <c r="S9" s="29">
        <f>IF(R9="",IF(WEEKDAY(P7,1)=MOD($R$4+2,7)+1,P7,""),R9+1)</f>
        <v>43194</v>
      </c>
      <c r="T9" s="29">
        <f>IF(S9="",IF(WEEKDAY(P7,1)=MOD($R$4+3,7)+1,P7,""),S9+1)</f>
        <v>43195</v>
      </c>
      <c r="U9" s="29">
        <f>IF(T9="",IF(WEEKDAY(P7,1)=MOD($R$4+4,7)+1,P7,""),T9+1)</f>
        <v>43196</v>
      </c>
      <c r="V9" s="29">
        <f>IF(U9="",IF(WEEKDAY(P7,1)=MOD($R$4+5,7)+1,P7,""),U9+1)</f>
        <v>43197</v>
      </c>
    </row>
    <row r="10" spans="1:24" x14ac:dyDescent="0.2">
      <c r="A10" s="68"/>
      <c r="B10" s="68"/>
      <c r="C10" s="68"/>
      <c r="D10" s="68"/>
      <c r="E10" s="69"/>
      <c r="G10" s="29">
        <f>IF(M9="","",IF(MONTH(M9+1)&lt;&gt;MONTH(M9),"",M9+1))</f>
        <v>43163</v>
      </c>
      <c r="H10" s="29">
        <f>IF(G10="","",IF(MONTH(G10+1)&lt;&gt;MONTH(G10),"",G10+1))</f>
        <v>43164</v>
      </c>
      <c r="I10" s="29">
        <f t="shared" ref="I10:M10" si="0">IF(H10="","",IF(MONTH(H10+1)&lt;&gt;MONTH(H10),"",H10+1))</f>
        <v>43165</v>
      </c>
      <c r="J10" s="29">
        <f>IF(I10="","",IF(MONTH(I10+1)&lt;&gt;MONTH(I10),"",I10+1))</f>
        <v>43166</v>
      </c>
      <c r="K10" s="29">
        <f t="shared" si="0"/>
        <v>43167</v>
      </c>
      <c r="L10" s="29">
        <f t="shared" si="0"/>
        <v>43168</v>
      </c>
      <c r="M10" s="29">
        <f t="shared" si="0"/>
        <v>43169</v>
      </c>
      <c r="P10" s="29">
        <f>IF(V9="","",IF(MONTH(V9+1)&lt;&gt;MONTH(V9),"",V9+1))</f>
        <v>43198</v>
      </c>
      <c r="Q10" s="29">
        <f>IF(P10="","",IF(MONTH(P10+1)&lt;&gt;MONTH(P10),"",P10+1))</f>
        <v>43199</v>
      </c>
      <c r="R10" s="29">
        <f t="shared" ref="R10:R14" si="1">IF(Q10="","",IF(MONTH(Q10+1)&lt;&gt;MONTH(Q10),"",Q10+1))</f>
        <v>43200</v>
      </c>
      <c r="S10" s="29">
        <f>IF(R10="","",IF(MONTH(R10+1)&lt;&gt;MONTH(R10),"",R10+1))</f>
        <v>43201</v>
      </c>
      <c r="T10" s="29">
        <f t="shared" ref="T10:T14" si="2">IF(S10="","",IF(MONTH(S10+1)&lt;&gt;MONTH(S10),"",S10+1))</f>
        <v>43202</v>
      </c>
      <c r="U10" s="29">
        <f t="shared" ref="U10:U14" si="3">IF(T10="","",IF(MONTH(T10+1)&lt;&gt;MONTH(T10),"",T10+1))</f>
        <v>43203</v>
      </c>
      <c r="V10" s="29">
        <f t="shared" ref="V10:V14" si="4">IF(U10="","",IF(MONTH(U10+1)&lt;&gt;MONTH(U10),"",U10+1))</f>
        <v>43204</v>
      </c>
    </row>
    <row r="11" spans="1:24" x14ac:dyDescent="0.2">
      <c r="D11" s="20" t="str">
        <f>"W"&amp;TEXT(WEEKNUM($F$4,21),"00")&amp;"-"&amp;WEEKDAY($F$4,2)&amp;" to "&amp;"W"&amp;TEXT(WEEKNUM($F$4+6,21),"00")&amp;"-"&amp;WEEKDAY($F$4+6,2)</f>
        <v>W10-1 to W10-7</v>
      </c>
      <c r="F11" s="19"/>
      <c r="G11" s="29">
        <f t="shared" ref="G11:G14" si="5">IF(M10="","",IF(MONTH(M10+1)&lt;&gt;MONTH(M10),"",M10+1))</f>
        <v>43170</v>
      </c>
      <c r="H11" s="29">
        <f t="shared" ref="H11:M14" si="6">IF(G11="","",IF(MONTH(G11+1)&lt;&gt;MONTH(G11),"",G11+1))</f>
        <v>43171</v>
      </c>
      <c r="I11" s="29">
        <f t="shared" si="6"/>
        <v>43172</v>
      </c>
      <c r="J11" s="29">
        <f t="shared" si="6"/>
        <v>43173</v>
      </c>
      <c r="K11" s="29">
        <f t="shared" si="6"/>
        <v>43174</v>
      </c>
      <c r="L11" s="29">
        <f t="shared" si="6"/>
        <v>43175</v>
      </c>
      <c r="M11" s="29">
        <f t="shared" si="6"/>
        <v>43176</v>
      </c>
      <c r="P11" s="29">
        <f t="shared" ref="P11:P14" si="7">IF(V10="","",IF(MONTH(V10+1)&lt;&gt;MONTH(V10),"",V10+1))</f>
        <v>43205</v>
      </c>
      <c r="Q11" s="29">
        <f t="shared" ref="Q11:Q14" si="8">IF(P11="","",IF(MONTH(P11+1)&lt;&gt;MONTH(P11),"",P11+1))</f>
        <v>43206</v>
      </c>
      <c r="R11" s="29">
        <f t="shared" si="1"/>
        <v>43207</v>
      </c>
      <c r="S11" s="29">
        <f t="shared" ref="S11:S14" si="9">IF(R11="","",IF(MONTH(R11+1)&lt;&gt;MONTH(R11),"",R11+1))</f>
        <v>43208</v>
      </c>
      <c r="T11" s="29">
        <f t="shared" si="2"/>
        <v>43209</v>
      </c>
      <c r="U11" s="29">
        <f t="shared" si="3"/>
        <v>43210</v>
      </c>
      <c r="V11" s="29">
        <f t="shared" si="4"/>
        <v>43211</v>
      </c>
    </row>
    <row r="12" spans="1:24" x14ac:dyDescent="0.2">
      <c r="G12" s="29">
        <f t="shared" si="5"/>
        <v>43177</v>
      </c>
      <c r="H12" s="29">
        <f t="shared" si="6"/>
        <v>43178</v>
      </c>
      <c r="I12" s="29">
        <f t="shared" si="6"/>
        <v>43179</v>
      </c>
      <c r="J12" s="29">
        <f t="shared" si="6"/>
        <v>43180</v>
      </c>
      <c r="K12" s="29">
        <f t="shared" si="6"/>
        <v>43181</v>
      </c>
      <c r="L12" s="29">
        <f t="shared" si="6"/>
        <v>43182</v>
      </c>
      <c r="M12" s="29">
        <f t="shared" si="6"/>
        <v>43183</v>
      </c>
      <c r="P12" s="29">
        <f t="shared" si="7"/>
        <v>43212</v>
      </c>
      <c r="Q12" s="29">
        <f t="shared" si="8"/>
        <v>43213</v>
      </c>
      <c r="R12" s="29">
        <f t="shared" si="1"/>
        <v>43214</v>
      </c>
      <c r="S12" s="29">
        <f t="shared" si="9"/>
        <v>43215</v>
      </c>
      <c r="T12" s="29">
        <f t="shared" si="2"/>
        <v>43216</v>
      </c>
      <c r="U12" s="29">
        <f t="shared" si="3"/>
        <v>43217</v>
      </c>
      <c r="V12" s="29">
        <f t="shared" si="4"/>
        <v>43218</v>
      </c>
    </row>
    <row r="13" spans="1:24" x14ac:dyDescent="0.2">
      <c r="G13" s="29">
        <f t="shared" si="5"/>
        <v>43184</v>
      </c>
      <c r="H13" s="29">
        <f t="shared" si="6"/>
        <v>43185</v>
      </c>
      <c r="I13" s="29">
        <f t="shared" si="6"/>
        <v>43186</v>
      </c>
      <c r="J13" s="29">
        <f t="shared" si="6"/>
        <v>43187</v>
      </c>
      <c r="K13" s="29">
        <f t="shared" si="6"/>
        <v>43188</v>
      </c>
      <c r="L13" s="29">
        <f t="shared" si="6"/>
        <v>43189</v>
      </c>
      <c r="M13" s="29">
        <f t="shared" si="6"/>
        <v>43190</v>
      </c>
      <c r="P13" s="29">
        <f t="shared" si="7"/>
        <v>43219</v>
      </c>
      <c r="Q13" s="29">
        <f t="shared" si="8"/>
        <v>43220</v>
      </c>
      <c r="R13" s="29" t="str">
        <f t="shared" si="1"/>
        <v/>
      </c>
      <c r="S13" s="29" t="str">
        <f t="shared" si="9"/>
        <v/>
      </c>
      <c r="T13" s="29" t="str">
        <f t="shared" si="2"/>
        <v/>
      </c>
      <c r="U13" s="29" t="str">
        <f t="shared" si="3"/>
        <v/>
      </c>
      <c r="V13" s="29" t="str">
        <f t="shared" si="4"/>
        <v/>
      </c>
    </row>
    <row r="14" spans="1:24" x14ac:dyDescent="0.2">
      <c r="G14" s="29" t="str">
        <f t="shared" si="5"/>
        <v/>
      </c>
      <c r="H14" s="29" t="str">
        <f t="shared" si="6"/>
        <v/>
      </c>
      <c r="I14" s="29" t="str">
        <f t="shared" si="6"/>
        <v/>
      </c>
      <c r="J14" s="29" t="str">
        <f t="shared" si="6"/>
        <v/>
      </c>
      <c r="K14" s="29" t="str">
        <f t="shared" si="6"/>
        <v/>
      </c>
      <c r="L14" s="29" t="str">
        <f t="shared" si="6"/>
        <v/>
      </c>
      <c r="M14" s="29" t="str">
        <f t="shared" si="6"/>
        <v/>
      </c>
      <c r="P14" s="29" t="str">
        <f t="shared" si="7"/>
        <v/>
      </c>
      <c r="Q14" s="29" t="str">
        <f t="shared" si="8"/>
        <v/>
      </c>
      <c r="R14" s="29" t="str">
        <f t="shared" si="1"/>
        <v/>
      </c>
      <c r="S14" s="29" t="str">
        <f t="shared" si="9"/>
        <v/>
      </c>
      <c r="T14" s="29" t="str">
        <f t="shared" si="2"/>
        <v/>
      </c>
      <c r="U14" s="29" t="str">
        <f t="shared" si="3"/>
        <v/>
      </c>
      <c r="V14" s="29" t="str">
        <f t="shared" si="4"/>
        <v/>
      </c>
    </row>
    <row r="16" spans="1:24" ht="14.1" customHeight="1" x14ac:dyDescent="0.2">
      <c r="A16" s="71" t="s">
        <v>6</v>
      </c>
      <c r="B16" s="71"/>
      <c r="C16" s="71"/>
      <c r="D16" s="71"/>
      <c r="E16" s="16"/>
      <c r="F16" s="54">
        <f>$F$4</f>
        <v>43164</v>
      </c>
      <c r="G16" s="54"/>
      <c r="H16" s="54"/>
      <c r="I16" s="54"/>
      <c r="J16" s="53">
        <f>$F$4</f>
        <v>43164</v>
      </c>
      <c r="K16" s="53"/>
      <c r="L16" s="53"/>
      <c r="M16" s="53"/>
      <c r="N16" s="16"/>
      <c r="O16" s="54">
        <f>$F$4+3</f>
        <v>43167</v>
      </c>
      <c r="P16" s="54"/>
      <c r="Q16" s="54"/>
      <c r="R16" s="54"/>
      <c r="S16" s="53">
        <f>$F$4+3</f>
        <v>43167</v>
      </c>
      <c r="T16" s="53"/>
      <c r="U16" s="53"/>
      <c r="V16" s="53"/>
    </row>
    <row r="17" spans="1:24" ht="12.75" customHeight="1" x14ac:dyDescent="0.2">
      <c r="A17" s="64"/>
      <c r="B17" s="64"/>
      <c r="C17" s="64"/>
      <c r="D17" s="64"/>
      <c r="F17" s="55" t="str">
        <f>IF(ISERROR(MATCH(J16,arr_holidaydate,0)),"",INDEX(arr_holiday,MATCH(J16,arr_holidaydate,0)))</f>
        <v/>
      </c>
      <c r="G17" s="55"/>
      <c r="H17" s="55"/>
      <c r="I17" s="55"/>
      <c r="J17" s="55"/>
      <c r="K17" s="55"/>
      <c r="L17" s="55"/>
      <c r="M17" s="55"/>
      <c r="O17" s="55" t="str">
        <f>IF(ISERROR(MATCH(S16,arr_holidaydate,0)),"",INDEX(arr_holiday,MATCH(S16,arr_holidaydate,0)))</f>
        <v/>
      </c>
      <c r="P17" s="55"/>
      <c r="Q17" s="55"/>
      <c r="R17" s="55"/>
      <c r="S17" s="55"/>
      <c r="T17" s="55"/>
      <c r="U17" s="55"/>
      <c r="V17" s="55"/>
    </row>
    <row r="18" spans="1:24" ht="12.75" customHeight="1" x14ac:dyDescent="0.2">
      <c r="A18" s="64"/>
      <c r="B18" s="64"/>
      <c r="C18" s="64"/>
      <c r="D18" s="64"/>
      <c r="F18" s="56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56"/>
      <c r="H18" s="56"/>
      <c r="I18" s="56"/>
      <c r="J18" s="56"/>
      <c r="K18" s="56"/>
      <c r="L18" s="56"/>
      <c r="M18" s="56"/>
      <c r="O18" s="56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56"/>
      <c r="Q18" s="56"/>
      <c r="R18" s="56"/>
      <c r="S18" s="56"/>
      <c r="T18" s="56"/>
      <c r="U18" s="56"/>
      <c r="V18" s="56"/>
      <c r="X18" s="23"/>
    </row>
    <row r="19" spans="1:24" ht="12.75" customHeight="1" x14ac:dyDescent="0.2">
      <c r="A19" s="64"/>
      <c r="B19" s="64"/>
      <c r="C19" s="64"/>
      <c r="D19" s="64"/>
      <c r="F19" s="56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56"/>
      <c r="H19" s="56"/>
      <c r="I19" s="56"/>
      <c r="J19" s="56"/>
      <c r="K19" s="56"/>
      <c r="L19" s="56"/>
      <c r="M19" s="56"/>
      <c r="O19" s="56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56"/>
      <c r="Q19" s="56"/>
      <c r="R19" s="56"/>
      <c r="S19" s="56"/>
      <c r="T19" s="56"/>
      <c r="U19" s="56"/>
      <c r="V19" s="56"/>
      <c r="X19" s="23"/>
    </row>
    <row r="20" spans="1:24" ht="12.75" customHeight="1" x14ac:dyDescent="0.2">
      <c r="A20" s="64"/>
      <c r="B20" s="64"/>
      <c r="C20" s="64"/>
      <c r="D20" s="64"/>
      <c r="F20" s="21">
        <v>8</v>
      </c>
      <c r="G20" s="15"/>
      <c r="H20" s="15"/>
      <c r="I20" s="15"/>
      <c r="J20" s="15"/>
      <c r="K20" s="15"/>
      <c r="L20" s="15"/>
      <c r="M20" s="15"/>
      <c r="O20" s="21">
        <v>8</v>
      </c>
      <c r="P20" s="15"/>
      <c r="Q20" s="15"/>
      <c r="R20" s="15"/>
      <c r="S20" s="15"/>
      <c r="T20" s="15"/>
      <c r="U20" s="15"/>
      <c r="V20" s="15"/>
      <c r="X20" s="23"/>
    </row>
    <row r="21" spans="1:24" ht="12.75" customHeight="1" x14ac:dyDescent="0.2">
      <c r="A21" s="64"/>
      <c r="B21" s="64"/>
      <c r="C21" s="64"/>
      <c r="D21" s="64"/>
      <c r="F21" s="21">
        <v>9</v>
      </c>
      <c r="G21" s="15"/>
      <c r="H21" s="15"/>
      <c r="I21" s="15"/>
      <c r="J21" s="15"/>
      <c r="K21" s="15"/>
      <c r="L21" s="15"/>
      <c r="M21" s="15"/>
      <c r="O21" s="21">
        <v>9</v>
      </c>
      <c r="P21" s="15"/>
      <c r="Q21" s="15"/>
      <c r="R21" s="15"/>
      <c r="S21" s="15"/>
      <c r="T21" s="15"/>
      <c r="U21" s="15"/>
      <c r="V21" s="15"/>
      <c r="X21" s="23"/>
    </row>
    <row r="22" spans="1:24" ht="12.75" customHeight="1" x14ac:dyDescent="0.2">
      <c r="A22" s="64"/>
      <c r="B22" s="64"/>
      <c r="C22" s="64"/>
      <c r="D22" s="64"/>
      <c r="F22" s="21">
        <v>10</v>
      </c>
      <c r="G22" s="15"/>
      <c r="H22" s="15"/>
      <c r="I22" s="15"/>
      <c r="J22" s="15"/>
      <c r="K22" s="15"/>
      <c r="L22" s="15"/>
      <c r="M22" s="15"/>
      <c r="O22" s="21">
        <v>10</v>
      </c>
      <c r="P22" s="15"/>
      <c r="Q22" s="15"/>
      <c r="R22" s="15"/>
      <c r="S22" s="15"/>
      <c r="T22" s="15"/>
      <c r="U22" s="15"/>
      <c r="V22" s="15"/>
    </row>
    <row r="23" spans="1:24" ht="12.75" customHeight="1" x14ac:dyDescent="0.2">
      <c r="A23" s="64"/>
      <c r="B23" s="64"/>
      <c r="C23" s="64"/>
      <c r="D23" s="64"/>
      <c r="F23" s="21">
        <v>11</v>
      </c>
      <c r="G23" s="15"/>
      <c r="H23" s="15"/>
      <c r="I23" s="15"/>
      <c r="J23" s="15"/>
      <c r="K23" s="15"/>
      <c r="L23" s="15"/>
      <c r="M23" s="15"/>
      <c r="O23" s="21">
        <v>11</v>
      </c>
      <c r="P23" s="15"/>
      <c r="Q23" s="15"/>
      <c r="R23" s="15"/>
      <c r="S23" s="15"/>
      <c r="T23" s="15"/>
      <c r="U23" s="15"/>
      <c r="V23" s="15"/>
    </row>
    <row r="24" spans="1:24" ht="12.75" customHeight="1" x14ac:dyDescent="0.2">
      <c r="A24" s="64"/>
      <c r="B24" s="64"/>
      <c r="C24" s="64"/>
      <c r="D24" s="64"/>
      <c r="F24" s="21">
        <v>12</v>
      </c>
      <c r="G24" s="15"/>
      <c r="H24" s="15"/>
      <c r="I24" s="15"/>
      <c r="J24" s="15"/>
      <c r="K24" s="15"/>
      <c r="L24" s="15"/>
      <c r="M24" s="15"/>
      <c r="O24" s="21">
        <v>12</v>
      </c>
      <c r="P24" s="15"/>
      <c r="Q24" s="15"/>
      <c r="R24" s="15"/>
      <c r="S24" s="15"/>
      <c r="T24" s="15"/>
      <c r="U24" s="15"/>
      <c r="V24" s="15"/>
    </row>
    <row r="25" spans="1:24" ht="12.75" customHeight="1" x14ac:dyDescent="0.2">
      <c r="A25" s="64"/>
      <c r="B25" s="64"/>
      <c r="C25" s="64"/>
      <c r="D25" s="64"/>
      <c r="F25" s="21">
        <v>1</v>
      </c>
      <c r="G25" s="15"/>
      <c r="H25" s="15"/>
      <c r="I25" s="15"/>
      <c r="J25" s="15"/>
      <c r="K25" s="15"/>
      <c r="L25" s="15"/>
      <c r="M25" s="15"/>
      <c r="O25" s="21">
        <v>1</v>
      </c>
      <c r="P25" s="15"/>
      <c r="Q25" s="15"/>
      <c r="R25" s="15"/>
      <c r="S25" s="15"/>
      <c r="T25" s="15"/>
      <c r="U25" s="15"/>
      <c r="V25" s="15"/>
    </row>
    <row r="26" spans="1:24" ht="12.75" customHeight="1" x14ac:dyDescent="0.2">
      <c r="A26" s="64"/>
      <c r="B26" s="64"/>
      <c r="C26" s="64"/>
      <c r="D26" s="64"/>
      <c r="F26" s="21">
        <v>2</v>
      </c>
      <c r="G26" s="15"/>
      <c r="H26" s="15"/>
      <c r="I26" s="15"/>
      <c r="J26" s="15"/>
      <c r="K26" s="15"/>
      <c r="L26" s="15"/>
      <c r="M26" s="15"/>
      <c r="O26" s="21">
        <v>2</v>
      </c>
      <c r="P26" s="15"/>
      <c r="Q26" s="15"/>
      <c r="R26" s="15"/>
      <c r="S26" s="15"/>
      <c r="T26" s="15"/>
      <c r="U26" s="15"/>
      <c r="V26" s="15"/>
    </row>
    <row r="27" spans="1:24" ht="12.75" customHeight="1" x14ac:dyDescent="0.2">
      <c r="A27" s="64"/>
      <c r="B27" s="64"/>
      <c r="C27" s="64"/>
      <c r="D27" s="64"/>
      <c r="F27" s="21">
        <v>3</v>
      </c>
      <c r="G27" s="15"/>
      <c r="H27" s="15"/>
      <c r="I27" s="15"/>
      <c r="J27" s="15"/>
      <c r="K27" s="15"/>
      <c r="L27" s="15"/>
      <c r="M27" s="15"/>
      <c r="O27" s="21">
        <v>3</v>
      </c>
      <c r="P27" s="15"/>
      <c r="Q27" s="15"/>
      <c r="R27" s="15"/>
      <c r="S27" s="15"/>
      <c r="T27" s="15"/>
      <c r="U27" s="15"/>
      <c r="V27" s="15"/>
    </row>
    <row r="28" spans="1:24" ht="12.75" customHeight="1" x14ac:dyDescent="0.2">
      <c r="A28" s="64"/>
      <c r="B28" s="64"/>
      <c r="C28" s="64"/>
      <c r="D28" s="64"/>
      <c r="F28" s="21">
        <v>4</v>
      </c>
      <c r="G28" s="15"/>
      <c r="H28" s="15"/>
      <c r="I28" s="15"/>
      <c r="J28" s="15"/>
      <c r="K28" s="15"/>
      <c r="L28" s="15"/>
      <c r="M28" s="15"/>
      <c r="O28" s="21">
        <v>4</v>
      </c>
      <c r="P28" s="15"/>
      <c r="Q28" s="15"/>
      <c r="R28" s="15"/>
      <c r="S28" s="15"/>
      <c r="T28" s="15"/>
      <c r="U28" s="15"/>
      <c r="V28" s="15"/>
    </row>
    <row r="29" spans="1:24" ht="12.75" customHeight="1" x14ac:dyDescent="0.2">
      <c r="A29" s="64"/>
      <c r="B29" s="64"/>
      <c r="C29" s="64"/>
      <c r="D29" s="64"/>
      <c r="F29" s="21">
        <v>5</v>
      </c>
      <c r="G29" s="15"/>
      <c r="H29" s="15"/>
      <c r="I29" s="15"/>
      <c r="J29" s="15"/>
      <c r="K29" s="15"/>
      <c r="L29" s="15"/>
      <c r="M29" s="15"/>
      <c r="O29" s="21">
        <v>5</v>
      </c>
      <c r="P29" s="15"/>
      <c r="Q29" s="15"/>
      <c r="R29" s="15"/>
      <c r="S29" s="15"/>
      <c r="T29" s="15"/>
      <c r="U29" s="15"/>
      <c r="V29" s="15"/>
    </row>
    <row r="30" spans="1:24" ht="12.75" customHeight="1" x14ac:dyDescent="0.2">
      <c r="F30" s="21">
        <v>6</v>
      </c>
      <c r="G30" s="15"/>
      <c r="H30" s="15"/>
      <c r="I30" s="15"/>
      <c r="J30" s="15"/>
      <c r="K30" s="15"/>
      <c r="L30" s="15"/>
      <c r="M30" s="15"/>
      <c r="O30" s="21">
        <v>6</v>
      </c>
      <c r="P30" s="15"/>
      <c r="Q30" s="15"/>
      <c r="R30" s="15"/>
      <c r="S30" s="15"/>
      <c r="T30" s="15"/>
      <c r="U30" s="15"/>
      <c r="V30" s="15"/>
    </row>
    <row r="31" spans="1:24" ht="12.75" customHeight="1" x14ac:dyDescent="0.2">
      <c r="A31" s="17" t="s">
        <v>46</v>
      </c>
      <c r="B31" s="18" t="s">
        <v>45</v>
      </c>
      <c r="C31" s="65" t="s">
        <v>47</v>
      </c>
      <c r="D31" s="65"/>
      <c r="F31" s="21"/>
      <c r="G31" s="15"/>
      <c r="H31" s="15"/>
      <c r="I31" s="15"/>
      <c r="J31" s="15"/>
      <c r="K31" s="15"/>
      <c r="L31" s="15"/>
      <c r="M31" s="15"/>
      <c r="O31" s="21"/>
      <c r="P31" s="15"/>
      <c r="Q31" s="15"/>
      <c r="R31" s="15"/>
      <c r="S31" s="15"/>
      <c r="T31" s="15"/>
      <c r="U31" s="15"/>
      <c r="V31" s="15"/>
    </row>
    <row r="32" spans="1:24" ht="12.75" customHeight="1" x14ac:dyDescent="0.2">
      <c r="A32" s="7"/>
      <c r="B32" s="8"/>
      <c r="C32" s="12"/>
      <c r="D32" s="9"/>
    </row>
    <row r="33" spans="1:22" ht="12.75" customHeight="1" x14ac:dyDescent="0.2">
      <c r="A33" s="7"/>
      <c r="B33" s="8"/>
      <c r="C33" s="10"/>
      <c r="D33" s="11"/>
      <c r="F33" s="54">
        <f>$F$4+1</f>
        <v>43165</v>
      </c>
      <c r="G33" s="54"/>
      <c r="H33" s="54"/>
      <c r="I33" s="54"/>
      <c r="J33" s="53">
        <f>$F$4+1</f>
        <v>43165</v>
      </c>
      <c r="K33" s="53"/>
      <c r="L33" s="53"/>
      <c r="M33" s="53"/>
      <c r="O33" s="54">
        <f>$F$4+4</f>
        <v>43168</v>
      </c>
      <c r="P33" s="54"/>
      <c r="Q33" s="54"/>
      <c r="R33" s="54"/>
      <c r="S33" s="53">
        <f>$F$4+4</f>
        <v>43168</v>
      </c>
      <c r="T33" s="53"/>
      <c r="U33" s="53"/>
      <c r="V33" s="53"/>
    </row>
    <row r="34" spans="1:22" ht="12.75" customHeight="1" x14ac:dyDescent="0.2">
      <c r="A34" s="7"/>
      <c r="B34" s="8"/>
      <c r="C34" s="10"/>
      <c r="D34" s="11"/>
      <c r="F34" s="55" t="str">
        <f>IF(ISERROR(MATCH(J33,arr_holidaydate,0)),"",INDEX(arr_holiday,MATCH(J33,arr_holidaydate,0)))</f>
        <v/>
      </c>
      <c r="G34" s="55"/>
      <c r="H34" s="55"/>
      <c r="I34" s="55"/>
      <c r="J34" s="55"/>
      <c r="K34" s="55"/>
      <c r="L34" s="55"/>
      <c r="M34" s="55"/>
      <c r="O34" s="55" t="str">
        <f>IF(ISERROR(MATCH(S33,arr_holidaydate,0)),"",INDEX(arr_holiday,MATCH(S33,arr_holidaydate,0)))</f>
        <v/>
      </c>
      <c r="P34" s="55"/>
      <c r="Q34" s="55"/>
      <c r="R34" s="55"/>
      <c r="S34" s="55"/>
      <c r="T34" s="55"/>
      <c r="U34" s="55"/>
      <c r="V34" s="55"/>
    </row>
    <row r="35" spans="1:22" ht="12.75" customHeight="1" x14ac:dyDescent="0.2">
      <c r="A35" s="7"/>
      <c r="B35" s="8"/>
      <c r="C35" s="10"/>
      <c r="D35" s="11"/>
      <c r="F35" s="56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56"/>
      <c r="H35" s="56"/>
      <c r="I35" s="56"/>
      <c r="J35" s="56"/>
      <c r="K35" s="56"/>
      <c r="L35" s="56"/>
      <c r="M35" s="56"/>
      <c r="O35" s="56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56"/>
      <c r="Q35" s="56"/>
      <c r="R35" s="56"/>
      <c r="S35" s="56"/>
      <c r="T35" s="56"/>
      <c r="U35" s="56"/>
      <c r="V35" s="56"/>
    </row>
    <row r="36" spans="1:22" ht="12.75" customHeight="1" x14ac:dyDescent="0.2">
      <c r="A36" s="7"/>
      <c r="B36" s="8"/>
      <c r="C36" s="10"/>
      <c r="D36" s="11"/>
      <c r="F36" s="56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56"/>
      <c r="H36" s="56"/>
      <c r="I36" s="56"/>
      <c r="J36" s="56"/>
      <c r="K36" s="56"/>
      <c r="L36" s="56"/>
      <c r="M36" s="56"/>
      <c r="O36" s="56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56"/>
      <c r="Q36" s="56"/>
      <c r="R36" s="56"/>
      <c r="S36" s="56"/>
      <c r="T36" s="56"/>
      <c r="U36" s="56"/>
      <c r="V36" s="56"/>
    </row>
    <row r="37" spans="1:22" ht="12.75" customHeight="1" x14ac:dyDescent="0.2">
      <c r="A37" s="7"/>
      <c r="B37" s="8"/>
      <c r="C37" s="10"/>
      <c r="D37" s="11"/>
      <c r="F37" s="21">
        <v>8</v>
      </c>
      <c r="G37" s="15"/>
      <c r="H37" s="15"/>
      <c r="I37" s="15"/>
      <c r="J37" s="15"/>
      <c r="K37" s="15"/>
      <c r="L37" s="15"/>
      <c r="M37" s="15"/>
      <c r="O37" s="21">
        <v>8</v>
      </c>
      <c r="P37" s="15"/>
      <c r="Q37" s="15"/>
      <c r="R37" s="15"/>
      <c r="S37" s="15"/>
      <c r="T37" s="15"/>
      <c r="U37" s="15"/>
      <c r="V37" s="15"/>
    </row>
    <row r="38" spans="1:22" ht="12.75" customHeight="1" x14ac:dyDescent="0.2">
      <c r="A38" s="7"/>
      <c r="B38" s="8"/>
      <c r="C38" s="10"/>
      <c r="D38" s="11"/>
      <c r="F38" s="21">
        <v>9</v>
      </c>
      <c r="G38" s="15"/>
      <c r="H38" s="15"/>
      <c r="I38" s="15"/>
      <c r="J38" s="15"/>
      <c r="K38" s="15"/>
      <c r="L38" s="15"/>
      <c r="M38" s="15"/>
      <c r="O38" s="21">
        <v>9</v>
      </c>
      <c r="P38" s="15"/>
      <c r="Q38" s="15"/>
      <c r="R38" s="15"/>
      <c r="S38" s="15"/>
      <c r="T38" s="15"/>
      <c r="U38" s="15"/>
      <c r="V38" s="15"/>
    </row>
    <row r="39" spans="1:22" ht="12.75" customHeight="1" x14ac:dyDescent="0.2">
      <c r="A39" s="7"/>
      <c r="B39" s="8"/>
      <c r="C39" s="10"/>
      <c r="D39" s="11"/>
      <c r="F39" s="21">
        <v>10</v>
      </c>
      <c r="G39" s="15"/>
      <c r="H39" s="15"/>
      <c r="I39" s="15"/>
      <c r="J39" s="15"/>
      <c r="K39" s="15"/>
      <c r="L39" s="15"/>
      <c r="M39" s="15"/>
      <c r="O39" s="21">
        <v>10</v>
      </c>
      <c r="P39" s="15"/>
      <c r="Q39" s="15"/>
      <c r="R39" s="15"/>
      <c r="S39" s="15"/>
      <c r="T39" s="15"/>
      <c r="U39" s="15"/>
      <c r="V39" s="15"/>
    </row>
    <row r="40" spans="1:22" ht="12.75" customHeight="1" x14ac:dyDescent="0.2">
      <c r="A40" s="7"/>
      <c r="B40" s="8"/>
      <c r="C40" s="10"/>
      <c r="D40" s="11"/>
      <c r="F40" s="21">
        <v>11</v>
      </c>
      <c r="G40" s="15"/>
      <c r="H40" s="15"/>
      <c r="I40" s="15"/>
      <c r="J40" s="15"/>
      <c r="K40" s="15"/>
      <c r="L40" s="15"/>
      <c r="M40" s="15"/>
      <c r="O40" s="21">
        <v>11</v>
      </c>
      <c r="P40" s="15"/>
      <c r="Q40" s="15"/>
      <c r="R40" s="15"/>
      <c r="S40" s="15"/>
      <c r="T40" s="15"/>
      <c r="U40" s="15"/>
      <c r="V40" s="15"/>
    </row>
    <row r="41" spans="1:22" ht="12.75" customHeight="1" x14ac:dyDescent="0.2">
      <c r="A41" s="7"/>
      <c r="B41" s="8"/>
      <c r="C41" s="10"/>
      <c r="D41" s="11"/>
      <c r="F41" s="21">
        <v>12</v>
      </c>
      <c r="G41" s="15"/>
      <c r="H41" s="15"/>
      <c r="I41" s="15"/>
      <c r="J41" s="15"/>
      <c r="K41" s="15"/>
      <c r="L41" s="15"/>
      <c r="M41" s="15"/>
      <c r="O41" s="21">
        <v>12</v>
      </c>
      <c r="P41" s="15"/>
      <c r="Q41" s="15"/>
      <c r="R41" s="15"/>
      <c r="S41" s="15"/>
      <c r="T41" s="15"/>
      <c r="U41" s="15"/>
      <c r="V41" s="15"/>
    </row>
    <row r="42" spans="1:22" ht="12.75" customHeight="1" x14ac:dyDescent="0.2">
      <c r="A42" s="7"/>
      <c r="B42" s="8"/>
      <c r="C42" s="10"/>
      <c r="D42" s="11"/>
      <c r="F42" s="21">
        <v>1</v>
      </c>
      <c r="G42" s="15"/>
      <c r="H42" s="15"/>
      <c r="I42" s="15"/>
      <c r="J42" s="15"/>
      <c r="K42" s="15"/>
      <c r="L42" s="15"/>
      <c r="M42" s="15"/>
      <c r="O42" s="21">
        <v>1</v>
      </c>
      <c r="P42" s="15"/>
      <c r="Q42" s="15"/>
      <c r="R42" s="15"/>
      <c r="S42" s="15"/>
      <c r="T42" s="15"/>
      <c r="U42" s="15"/>
      <c r="V42" s="15"/>
    </row>
    <row r="43" spans="1:22" ht="12.75" customHeight="1" x14ac:dyDescent="0.2">
      <c r="A43" s="7"/>
      <c r="B43" s="8"/>
      <c r="C43" s="10"/>
      <c r="D43" s="11"/>
      <c r="F43" s="21">
        <v>2</v>
      </c>
      <c r="G43" s="15"/>
      <c r="H43" s="15"/>
      <c r="I43" s="15"/>
      <c r="J43" s="15"/>
      <c r="K43" s="15"/>
      <c r="L43" s="15"/>
      <c r="M43" s="15"/>
      <c r="O43" s="21">
        <v>2</v>
      </c>
      <c r="P43" s="15"/>
      <c r="Q43" s="15"/>
      <c r="R43" s="15"/>
      <c r="S43" s="15"/>
      <c r="T43" s="15"/>
      <c r="U43" s="15"/>
      <c r="V43" s="15"/>
    </row>
    <row r="44" spans="1:22" ht="12.75" customHeight="1" x14ac:dyDescent="0.2">
      <c r="A44" s="7"/>
      <c r="B44" s="8"/>
      <c r="C44" s="10"/>
      <c r="D44" s="11"/>
      <c r="F44" s="21">
        <v>3</v>
      </c>
      <c r="G44" s="15"/>
      <c r="H44" s="15"/>
      <c r="I44" s="15"/>
      <c r="J44" s="15"/>
      <c r="K44" s="15"/>
      <c r="L44" s="15"/>
      <c r="M44" s="15"/>
      <c r="O44" s="21">
        <v>3</v>
      </c>
      <c r="P44" s="15"/>
      <c r="Q44" s="15"/>
      <c r="R44" s="15"/>
      <c r="S44" s="15"/>
      <c r="T44" s="15"/>
      <c r="U44" s="15"/>
      <c r="V44" s="15"/>
    </row>
    <row r="45" spans="1:22" ht="12.75" customHeight="1" x14ac:dyDescent="0.2">
      <c r="A45" s="7"/>
      <c r="B45" s="8"/>
      <c r="C45" s="10"/>
      <c r="D45" s="11"/>
      <c r="F45" s="21">
        <v>4</v>
      </c>
      <c r="G45" s="15"/>
      <c r="H45" s="15"/>
      <c r="I45" s="15"/>
      <c r="J45" s="15"/>
      <c r="K45" s="15"/>
      <c r="L45" s="15"/>
      <c r="M45" s="15"/>
      <c r="O45" s="21">
        <v>4</v>
      </c>
      <c r="P45" s="15"/>
      <c r="Q45" s="15"/>
      <c r="R45" s="15"/>
      <c r="S45" s="15"/>
      <c r="T45" s="15"/>
      <c r="U45" s="15"/>
      <c r="V45" s="15"/>
    </row>
    <row r="46" spans="1:22" ht="12.75" customHeight="1" x14ac:dyDescent="0.2">
      <c r="A46" s="7"/>
      <c r="B46" s="8"/>
      <c r="C46" s="10"/>
      <c r="D46" s="11"/>
      <c r="F46" s="21">
        <v>5</v>
      </c>
      <c r="G46" s="15"/>
      <c r="H46" s="15"/>
      <c r="I46" s="15"/>
      <c r="J46" s="15"/>
      <c r="K46" s="15"/>
      <c r="L46" s="15"/>
      <c r="M46" s="15"/>
      <c r="O46" s="21">
        <v>5</v>
      </c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7"/>
      <c r="B47" s="8"/>
      <c r="C47" s="10"/>
      <c r="D47" s="11"/>
      <c r="F47" s="21">
        <v>6</v>
      </c>
      <c r="G47" s="15"/>
      <c r="H47" s="15"/>
      <c r="I47" s="15"/>
      <c r="J47" s="15"/>
      <c r="K47" s="15"/>
      <c r="L47" s="15"/>
      <c r="M47" s="15"/>
      <c r="O47" s="21">
        <v>6</v>
      </c>
      <c r="P47" s="15"/>
      <c r="Q47" s="15"/>
      <c r="R47" s="15"/>
      <c r="S47" s="15"/>
      <c r="T47" s="15"/>
      <c r="U47" s="15"/>
      <c r="V47" s="15"/>
    </row>
    <row r="48" spans="1:22" ht="12.75" customHeight="1" x14ac:dyDescent="0.2">
      <c r="A48" s="7"/>
      <c r="B48" s="8"/>
      <c r="C48" s="10"/>
      <c r="D48" s="11"/>
      <c r="F48" s="21"/>
      <c r="G48" s="15"/>
      <c r="H48" s="15"/>
      <c r="I48" s="15"/>
      <c r="J48" s="15"/>
      <c r="K48" s="15"/>
      <c r="L48" s="15"/>
      <c r="M48" s="15"/>
      <c r="O48" s="21"/>
      <c r="P48" s="15"/>
      <c r="Q48" s="15"/>
      <c r="R48" s="15"/>
      <c r="S48" s="15"/>
      <c r="T48" s="15"/>
      <c r="U48" s="15"/>
      <c r="V48" s="15"/>
    </row>
    <row r="49" spans="1:22" ht="12.75" customHeight="1" x14ac:dyDescent="0.2">
      <c r="A49" s="7"/>
      <c r="B49" s="8"/>
      <c r="C49" s="10"/>
      <c r="D49" s="11"/>
    </row>
    <row r="50" spans="1:22" ht="12.75" customHeight="1" x14ac:dyDescent="0.2">
      <c r="A50" s="7"/>
      <c r="B50" s="8"/>
      <c r="C50" s="10"/>
      <c r="D50" s="11"/>
      <c r="F50" s="54">
        <f>$F$4+2</f>
        <v>43166</v>
      </c>
      <c r="G50" s="54"/>
      <c r="H50" s="54"/>
      <c r="I50" s="54"/>
      <c r="J50" s="53">
        <f>$F$4+2</f>
        <v>43166</v>
      </c>
      <c r="K50" s="53"/>
      <c r="L50" s="53"/>
      <c r="M50" s="53"/>
      <c r="O50" s="54">
        <f>$F$4+5</f>
        <v>43169</v>
      </c>
      <c r="P50" s="54"/>
      <c r="Q50" s="54"/>
      <c r="R50" s="54"/>
      <c r="S50" s="53">
        <f>$F$4+5</f>
        <v>43169</v>
      </c>
      <c r="T50" s="53"/>
      <c r="U50" s="53"/>
      <c r="V50" s="53"/>
    </row>
    <row r="51" spans="1:22" ht="12.75" customHeight="1" x14ac:dyDescent="0.2">
      <c r="A51" s="7"/>
      <c r="B51" s="8"/>
      <c r="C51" s="10"/>
      <c r="D51" s="11"/>
      <c r="F51" s="55" t="str">
        <f>IF(ISERROR(MATCH(J50,arr_holidaydate,0)),"",INDEX(arr_holiday,MATCH(J50,arr_holidaydate,0)))</f>
        <v/>
      </c>
      <c r="G51" s="55"/>
      <c r="H51" s="55"/>
      <c r="I51" s="55"/>
      <c r="J51" s="55"/>
      <c r="K51" s="55"/>
      <c r="L51" s="55"/>
      <c r="M51" s="55"/>
      <c r="O51" s="55" t="str">
        <f>IF(ISERROR(MATCH(S50,arr_holidaydate,0)),"",INDEX(arr_holiday,MATCH(S50,arr_holidaydate,0)))</f>
        <v/>
      </c>
      <c r="P51" s="55"/>
      <c r="Q51" s="55"/>
      <c r="R51" s="55"/>
      <c r="S51" s="55"/>
      <c r="T51" s="55"/>
      <c r="U51" s="55"/>
      <c r="V51" s="55"/>
    </row>
    <row r="52" spans="1:22" ht="12.75" customHeight="1" x14ac:dyDescent="0.2">
      <c r="F52" s="56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56"/>
      <c r="H52" s="56"/>
      <c r="I52" s="56"/>
      <c r="J52" s="56"/>
      <c r="K52" s="56"/>
      <c r="L52" s="56"/>
      <c r="M52" s="56"/>
      <c r="O52" s="56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56"/>
      <c r="Q52" s="56"/>
      <c r="R52" s="56"/>
      <c r="S52" s="56"/>
      <c r="T52" s="56"/>
      <c r="U52" s="56"/>
      <c r="V52" s="56"/>
    </row>
    <row r="53" spans="1:22" ht="12.75" customHeight="1" x14ac:dyDescent="0.2">
      <c r="A53" s="66" t="s">
        <v>5</v>
      </c>
      <c r="B53" s="66"/>
      <c r="C53" s="65" t="s">
        <v>48</v>
      </c>
      <c r="D53" s="65"/>
      <c r="F53" s="56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56"/>
      <c r="H53" s="56"/>
      <c r="I53" s="56"/>
      <c r="J53" s="56"/>
      <c r="K53" s="56"/>
      <c r="L53" s="56"/>
      <c r="M53" s="56"/>
      <c r="O53" s="56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56"/>
      <c r="Q53" s="56"/>
      <c r="R53" s="56"/>
      <c r="S53" s="56"/>
      <c r="T53" s="56"/>
      <c r="U53" s="56"/>
      <c r="V53" s="56"/>
    </row>
    <row r="54" spans="1:22" ht="12.75" customHeight="1" x14ac:dyDescent="0.2">
      <c r="A54" s="62"/>
      <c r="B54" s="63"/>
      <c r="C54" s="60"/>
      <c r="D54" s="61"/>
      <c r="F54" s="21">
        <v>8</v>
      </c>
      <c r="G54" s="15"/>
      <c r="H54" s="15"/>
      <c r="I54" s="15"/>
      <c r="J54" s="15"/>
      <c r="K54" s="15"/>
      <c r="L54" s="15"/>
      <c r="M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62"/>
      <c r="B55" s="63"/>
      <c r="C55" s="60"/>
      <c r="D55" s="61"/>
      <c r="F55" s="21">
        <v>9</v>
      </c>
      <c r="G55" s="15"/>
      <c r="H55" s="15"/>
      <c r="I55" s="15"/>
      <c r="J55" s="15"/>
      <c r="K55" s="15"/>
      <c r="L55" s="15"/>
      <c r="M55" s="15"/>
      <c r="O55" s="15"/>
      <c r="P55" s="15"/>
      <c r="Q55" s="15"/>
      <c r="R55" s="15"/>
      <c r="S55" s="15"/>
      <c r="T55" s="15"/>
      <c r="U55" s="15"/>
      <c r="V55" s="15"/>
    </row>
    <row r="56" spans="1:22" ht="12.75" customHeight="1" x14ac:dyDescent="0.2">
      <c r="A56" s="62"/>
      <c r="B56" s="63"/>
      <c r="C56" s="60"/>
      <c r="D56" s="61"/>
      <c r="F56" s="21">
        <v>10</v>
      </c>
      <c r="G56" s="15"/>
      <c r="H56" s="15"/>
      <c r="I56" s="15"/>
      <c r="J56" s="15"/>
      <c r="K56" s="15"/>
      <c r="L56" s="15"/>
      <c r="M56" s="15"/>
      <c r="O56" s="15"/>
      <c r="P56" s="15"/>
      <c r="Q56" s="15"/>
      <c r="R56" s="15"/>
      <c r="S56" s="15"/>
      <c r="T56" s="15"/>
      <c r="U56" s="15"/>
      <c r="V56" s="15"/>
    </row>
    <row r="57" spans="1:22" ht="12.75" customHeight="1" x14ac:dyDescent="0.2">
      <c r="A57" s="62"/>
      <c r="B57" s="63"/>
      <c r="C57" s="60"/>
      <c r="D57" s="61"/>
      <c r="F57" s="21">
        <v>11</v>
      </c>
      <c r="G57" s="15"/>
      <c r="H57" s="15"/>
      <c r="I57" s="15"/>
      <c r="J57" s="15"/>
      <c r="K57" s="15"/>
      <c r="L57" s="15"/>
      <c r="M57" s="15"/>
      <c r="O57" s="15"/>
      <c r="P57" s="15"/>
      <c r="Q57" s="15"/>
      <c r="R57" s="15"/>
      <c r="S57" s="15"/>
      <c r="T57" s="15"/>
      <c r="U57" s="15"/>
      <c r="V57" s="15"/>
    </row>
    <row r="58" spans="1:22" ht="12.75" customHeight="1" x14ac:dyDescent="0.2">
      <c r="A58" s="62"/>
      <c r="B58" s="63"/>
      <c r="C58" s="60"/>
      <c r="D58" s="61"/>
      <c r="F58" s="21">
        <v>12</v>
      </c>
      <c r="G58" s="15"/>
      <c r="H58" s="15"/>
      <c r="I58" s="15"/>
      <c r="J58" s="15"/>
      <c r="K58" s="15"/>
      <c r="L58" s="15"/>
      <c r="M58" s="15"/>
    </row>
    <row r="59" spans="1:22" ht="12.75" customHeight="1" x14ac:dyDescent="0.2">
      <c r="A59" s="62"/>
      <c r="B59" s="63"/>
      <c r="C59" s="60"/>
      <c r="D59" s="61"/>
      <c r="F59" s="21">
        <v>1</v>
      </c>
      <c r="G59" s="15"/>
      <c r="H59" s="15"/>
      <c r="I59" s="15"/>
      <c r="J59" s="15"/>
      <c r="K59" s="15"/>
      <c r="L59" s="15"/>
      <c r="M59" s="15"/>
      <c r="O59" s="54">
        <f>$F$4+6</f>
        <v>43170</v>
      </c>
      <c r="P59" s="54"/>
      <c r="Q59" s="54"/>
      <c r="R59" s="54"/>
      <c r="S59" s="53">
        <f>$F$4+6</f>
        <v>43170</v>
      </c>
      <c r="T59" s="53"/>
      <c r="U59" s="53"/>
      <c r="V59" s="53"/>
    </row>
    <row r="60" spans="1:22" ht="12.75" customHeight="1" x14ac:dyDescent="0.2">
      <c r="A60" s="62"/>
      <c r="B60" s="63"/>
      <c r="C60" s="60"/>
      <c r="D60" s="61"/>
      <c r="F60" s="21">
        <v>2</v>
      </c>
      <c r="G60" s="15"/>
      <c r="H60" s="15"/>
      <c r="I60" s="15"/>
      <c r="J60" s="15"/>
      <c r="K60" s="15"/>
      <c r="L60" s="15"/>
      <c r="M60" s="15"/>
      <c r="O60" s="55" t="str">
        <f>IF(ISERROR(MATCH(S59,arr_holidaydate,0)),"",INDEX(arr_holiday,MATCH(S59,arr_holidaydate,0)))</f>
        <v>Daylight Saving</v>
      </c>
      <c r="P60" s="55"/>
      <c r="Q60" s="55"/>
      <c r="R60" s="55"/>
      <c r="S60" s="55"/>
      <c r="T60" s="55"/>
      <c r="U60" s="55"/>
      <c r="V60" s="55"/>
    </row>
    <row r="61" spans="1:22" ht="12.75" customHeight="1" x14ac:dyDescent="0.2">
      <c r="A61" s="62"/>
      <c r="B61" s="63"/>
      <c r="C61" s="60"/>
      <c r="D61" s="61"/>
      <c r="F61" s="21">
        <v>3</v>
      </c>
      <c r="G61" s="15"/>
      <c r="H61" s="15"/>
      <c r="I61" s="15"/>
      <c r="J61" s="15"/>
      <c r="K61" s="15"/>
      <c r="L61" s="15"/>
      <c r="M61" s="15"/>
      <c r="O61" s="56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56"/>
      <c r="Q61" s="56"/>
      <c r="R61" s="56"/>
      <c r="S61" s="56"/>
      <c r="T61" s="56"/>
      <c r="U61" s="56"/>
      <c r="V61" s="56"/>
    </row>
    <row r="62" spans="1:22" ht="12.75" customHeight="1" x14ac:dyDescent="0.2">
      <c r="A62" s="62"/>
      <c r="B62" s="63"/>
      <c r="C62" s="60"/>
      <c r="D62" s="61"/>
      <c r="F62" s="21">
        <v>4</v>
      </c>
      <c r="G62" s="15"/>
      <c r="H62" s="15"/>
      <c r="I62" s="15"/>
      <c r="J62" s="15"/>
      <c r="K62" s="15"/>
      <c r="L62" s="15"/>
      <c r="M62" s="15"/>
      <c r="O62" s="56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56"/>
      <c r="Q62" s="56"/>
      <c r="R62" s="56"/>
      <c r="S62" s="56"/>
      <c r="T62" s="56"/>
      <c r="U62" s="56"/>
      <c r="V62" s="56"/>
    </row>
    <row r="63" spans="1:22" ht="12.75" customHeight="1" x14ac:dyDescent="0.2">
      <c r="A63" s="62"/>
      <c r="B63" s="63"/>
      <c r="C63" s="60"/>
      <c r="D63" s="61"/>
      <c r="F63" s="21">
        <v>5</v>
      </c>
      <c r="G63" s="15"/>
      <c r="H63" s="15"/>
      <c r="I63" s="15"/>
      <c r="J63" s="15"/>
      <c r="K63" s="15"/>
      <c r="L63" s="15"/>
      <c r="M63" s="15"/>
      <c r="O63" s="15"/>
      <c r="P63" s="15"/>
      <c r="Q63" s="15"/>
      <c r="R63" s="15"/>
      <c r="S63" s="15"/>
      <c r="T63" s="15"/>
      <c r="U63" s="15"/>
      <c r="V63" s="15"/>
    </row>
    <row r="64" spans="1:22" ht="12.75" customHeight="1" x14ac:dyDescent="0.2">
      <c r="A64" s="62"/>
      <c r="B64" s="63"/>
      <c r="C64" s="60"/>
      <c r="D64" s="61"/>
      <c r="F64" s="21">
        <v>6</v>
      </c>
      <c r="G64" s="15"/>
      <c r="H64" s="15"/>
      <c r="I64" s="15"/>
      <c r="J64" s="15"/>
      <c r="K64" s="15"/>
      <c r="L64" s="15"/>
      <c r="M64" s="15"/>
      <c r="O64" s="15"/>
      <c r="P64" s="15"/>
      <c r="Q64" s="15"/>
      <c r="R64" s="15"/>
      <c r="S64" s="15"/>
      <c r="T64" s="15"/>
      <c r="U64" s="15"/>
      <c r="V64" s="15"/>
    </row>
    <row r="65" spans="1:22" ht="12.75" customHeight="1" x14ac:dyDescent="0.2">
      <c r="A65" s="62"/>
      <c r="B65" s="63"/>
      <c r="C65" s="60"/>
      <c r="D65" s="61"/>
      <c r="F65" s="21"/>
      <c r="G65" s="15"/>
      <c r="H65" s="15"/>
      <c r="I65" s="15"/>
      <c r="J65" s="15"/>
      <c r="K65" s="15"/>
      <c r="L65" s="15"/>
      <c r="M65" s="15"/>
      <c r="O65" s="15"/>
      <c r="P65" s="15"/>
      <c r="Q65" s="15"/>
      <c r="R65" s="15"/>
      <c r="S65" s="15"/>
      <c r="T65" s="15"/>
      <c r="U65" s="15"/>
      <c r="V65" s="15"/>
    </row>
  </sheetData>
  <mergeCells count="82">
    <mergeCell ref="A9:D10"/>
    <mergeCell ref="E9:E10"/>
    <mergeCell ref="A7:D8"/>
    <mergeCell ref="A16:D16"/>
    <mergeCell ref="O17:V17"/>
    <mergeCell ref="G7:M7"/>
    <mergeCell ref="P7:V7"/>
    <mergeCell ref="J16:M16"/>
    <mergeCell ref="A55:B55"/>
    <mergeCell ref="C55:D55"/>
    <mergeCell ref="F17:M17"/>
    <mergeCell ref="F18:M18"/>
    <mergeCell ref="F19:M19"/>
    <mergeCell ref="F52:M52"/>
    <mergeCell ref="F53:M53"/>
    <mergeCell ref="F36:M36"/>
    <mergeCell ref="F51:M51"/>
    <mergeCell ref="A20:D20"/>
    <mergeCell ref="A21:D21"/>
    <mergeCell ref="A22:D22"/>
    <mergeCell ref="A53:B53"/>
    <mergeCell ref="C31:D31"/>
    <mergeCell ref="A26:D26"/>
    <mergeCell ref="A24:D24"/>
    <mergeCell ref="A65:B65"/>
    <mergeCell ref="C65:D65"/>
    <mergeCell ref="O60:V60"/>
    <mergeCell ref="O61:V61"/>
    <mergeCell ref="O62:V62"/>
    <mergeCell ref="C60:D60"/>
    <mergeCell ref="A62:B62"/>
    <mergeCell ref="C62:D62"/>
    <mergeCell ref="A63:B63"/>
    <mergeCell ref="A64:B64"/>
    <mergeCell ref="C64:D64"/>
    <mergeCell ref="A29:D29"/>
    <mergeCell ref="J33:M33"/>
    <mergeCell ref="J50:M50"/>
    <mergeCell ref="F34:M34"/>
    <mergeCell ref="F35:M35"/>
    <mergeCell ref="A57:B57"/>
    <mergeCell ref="C57:D57"/>
    <mergeCell ref="C63:D63"/>
    <mergeCell ref="A59:B59"/>
    <mergeCell ref="C59:D59"/>
    <mergeCell ref="A60:B60"/>
    <mergeCell ref="C58:D58"/>
    <mergeCell ref="C61:D61"/>
    <mergeCell ref="A61:B61"/>
    <mergeCell ref="A58:B58"/>
    <mergeCell ref="F4:I4"/>
    <mergeCell ref="C54:D54"/>
    <mergeCell ref="C56:D56"/>
    <mergeCell ref="A56:B56"/>
    <mergeCell ref="A54:B54"/>
    <mergeCell ref="F16:I16"/>
    <mergeCell ref="F33:I33"/>
    <mergeCell ref="F50:I50"/>
    <mergeCell ref="A17:D17"/>
    <mergeCell ref="A18:D18"/>
    <mergeCell ref="C53:D53"/>
    <mergeCell ref="A23:D23"/>
    <mergeCell ref="A19:D19"/>
    <mergeCell ref="A25:D25"/>
    <mergeCell ref="A27:D27"/>
    <mergeCell ref="A28:D28"/>
    <mergeCell ref="S59:V59"/>
    <mergeCell ref="O59:R59"/>
    <mergeCell ref="O50:R50"/>
    <mergeCell ref="O33:R33"/>
    <mergeCell ref="O16:R16"/>
    <mergeCell ref="S16:V16"/>
    <mergeCell ref="S33:V33"/>
    <mergeCell ref="S50:V50"/>
    <mergeCell ref="O51:V51"/>
    <mergeCell ref="O52:V52"/>
    <mergeCell ref="O53:V53"/>
    <mergeCell ref="O36:V36"/>
    <mergeCell ref="O18:V18"/>
    <mergeCell ref="O19:V19"/>
    <mergeCell ref="O34:V34"/>
    <mergeCell ref="O35:V35"/>
  </mergeCells>
  <phoneticPr fontId="0" type="noConversion"/>
  <conditionalFormatting sqref="G9:M14 P9:V14">
    <cfRule type="cellIs" dxfId="15" priority="5" operator="between">
      <formula>$F$4</formula>
      <formula>$F$4+6</formula>
    </cfRule>
    <cfRule type="expression" dxfId="14" priority="6">
      <formula>NOT(ISERROR(MATCH(G9,$Z$7:$Z$12,0)))</formula>
    </cfRule>
    <cfRule type="cellIs" dxfId="13" priority="7" stopIfTrue="1" operator="equal">
      <formula>$A$6</formula>
    </cfRule>
    <cfRule type="expression" dxfId="12" priority="8" stopIfTrue="1">
      <formula>AND(NOT(G9=""),NOT(ISERROR(MATCH(G9,arr_holidaydate,0))))</formula>
    </cfRule>
  </conditionalFormatting>
  <pageMargins left="0.6" right="0.5" top="0.4" bottom="0.25" header="0.25" footer="0.25"/>
  <pageSetup orientation="portrait" r:id="rId1"/>
  <headerFooter>
    <oddFooter>&amp;L&amp;8&amp;K01+032https://www.vertex42.com/calendars/weekly-planner.html&amp;R&amp;8&amp;K01+032© 2009-2018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A2" sqref="A2:XFD2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47" t="s">
        <v>49</v>
      </c>
      <c r="B1" s="48"/>
      <c r="C1" s="48"/>
      <c r="D1" s="47"/>
      <c r="E1" s="47"/>
      <c r="F1" s="47"/>
      <c r="G1" s="47"/>
      <c r="H1" s="47"/>
      <c r="I1" s="47"/>
      <c r="J1" s="47"/>
      <c r="K1" s="47"/>
      <c r="L1" s="47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x14ac:dyDescent="0.2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3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60</v>
      </c>
      <c r="F4" s="57">
        <f>Week1!F4+7</f>
        <v>43171</v>
      </c>
      <c r="G4" s="58"/>
      <c r="H4" s="58"/>
      <c r="I4" s="59"/>
      <c r="J4" s="1"/>
      <c r="K4" s="1"/>
      <c r="L4" s="1"/>
      <c r="M4" s="1"/>
      <c r="N4" s="1"/>
      <c r="O4" s="1"/>
      <c r="P4" s="1"/>
      <c r="Q4" s="27" t="s">
        <v>59</v>
      </c>
      <c r="R4" s="30">
        <f>Week1!R4</f>
        <v>1</v>
      </c>
      <c r="S4" s="25" t="s">
        <v>58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2"/>
      <c r="T5" s="22"/>
      <c r="U5" s="22"/>
      <c r="V5" s="22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70" t="str">
        <f>IF(MONTH($F$4)=MONTH($F$4+6),TEXT($F$4,"[$-409]mmmm yyyy"),TEXT($F$4,"[$-409]mmm'yy")&amp;" - "&amp;TEXT($F$4+6,"[$-409]mmm'yy"))</f>
        <v>March 2018</v>
      </c>
      <c r="B7" s="70"/>
      <c r="C7" s="70"/>
      <c r="D7" s="70"/>
      <c r="G7" s="72">
        <f>DATE(YEAR($F$4),MONTH($F$4),1)</f>
        <v>43160</v>
      </c>
      <c r="H7" s="72"/>
      <c r="I7" s="72"/>
      <c r="J7" s="72"/>
      <c r="K7" s="72"/>
      <c r="L7" s="72"/>
      <c r="M7" s="72"/>
      <c r="N7" s="4"/>
      <c r="O7" s="4"/>
      <c r="P7" s="72">
        <f>DATE(YEAR($F$4),MONTH($F$4)+1,1)</f>
        <v>43191</v>
      </c>
      <c r="Q7" s="72"/>
      <c r="R7" s="72"/>
      <c r="S7" s="72"/>
      <c r="T7" s="72"/>
      <c r="U7" s="72"/>
      <c r="V7" s="72"/>
    </row>
    <row r="8" spans="1:22" x14ac:dyDescent="0.2">
      <c r="A8" s="70"/>
      <c r="B8" s="70"/>
      <c r="C8" s="70"/>
      <c r="D8" s="70"/>
      <c r="G8" s="28" t="str">
        <f>CHOOSE(1+MOD($R$4+1-2,7),"Su","M","Tu","W","Th","F","Sa")</f>
        <v>Su</v>
      </c>
      <c r="H8" s="28" t="str">
        <f>CHOOSE(1+MOD($R$4+2-2,7),"Su","M","Tu","W","Th","F","Sa")</f>
        <v>M</v>
      </c>
      <c r="I8" s="28" t="str">
        <f>CHOOSE(1+MOD($R$4+3-2,7),"Su","M","Tu","W","Th","F","Sa")</f>
        <v>Tu</v>
      </c>
      <c r="J8" s="28" t="str">
        <f>CHOOSE(1+MOD($R$4+4-2,7),"Su","M","Tu","W","Th","F","Sa")</f>
        <v>W</v>
      </c>
      <c r="K8" s="28" t="str">
        <f>CHOOSE(1+MOD($R$4+5-2,7),"Su","M","Tu","W","Th","F","Sa")</f>
        <v>Th</v>
      </c>
      <c r="L8" s="28" t="str">
        <f>CHOOSE(1+MOD($R$4+6-2,7),"Su","M","Tu","W","Th","F","Sa")</f>
        <v>F</v>
      </c>
      <c r="M8" s="28" t="str">
        <f>CHOOSE(1+MOD($R$4+7-2,7),"Su","M","Tu","W","Th","F","Sa")</f>
        <v>Sa</v>
      </c>
      <c r="N8" s="4"/>
      <c r="O8" s="4"/>
      <c r="P8" s="28" t="str">
        <f>CHOOSE(1+MOD($R$4+1-2,7),"Su","M","Tu","W","Th","F","Sa")</f>
        <v>Su</v>
      </c>
      <c r="Q8" s="28" t="str">
        <f>CHOOSE(1+MOD($R$4+2-2,7),"Su","M","Tu","W","Th","F","Sa")</f>
        <v>M</v>
      </c>
      <c r="R8" s="28" t="str">
        <f>CHOOSE(1+MOD($R$4+3-2,7),"Su","M","Tu","W","Th","F","Sa")</f>
        <v>Tu</v>
      </c>
      <c r="S8" s="28" t="str">
        <f>CHOOSE(1+MOD($R$4+4-2,7),"Su","M","Tu","W","Th","F","Sa")</f>
        <v>W</v>
      </c>
      <c r="T8" s="28" t="str">
        <f>CHOOSE(1+MOD($R$4+5-2,7),"Su","M","Tu","W","Th","F","Sa")</f>
        <v>Th</v>
      </c>
      <c r="U8" s="28" t="str">
        <f>CHOOSE(1+MOD($R$4+6-2,7),"Su","M","Tu","W","Th","F","Sa")</f>
        <v>F</v>
      </c>
      <c r="V8" s="28" t="str">
        <f>CHOOSE(1+MOD($R$4+7-2,7),"Su","M","Tu","W","Th","F","Sa")</f>
        <v>Sa</v>
      </c>
    </row>
    <row r="9" spans="1:22" x14ac:dyDescent="0.2">
      <c r="A9" s="67" t="str">
        <f>TEXT($F$4,"[$-409]ddd, mmm d")&amp;"  -  "&amp;TEXT($F$4+6,"[$-409]ddd, mmm d")</f>
        <v>Mon, Mar 12  -  Sun, Mar 18</v>
      </c>
      <c r="B9" s="67"/>
      <c r="C9" s="67"/>
      <c r="D9" s="67"/>
      <c r="E9" s="69"/>
      <c r="G9" s="29" t="str">
        <f>IF(WEEKDAY(G7,1)=$R$4,G7,"")</f>
        <v/>
      </c>
      <c r="H9" s="29" t="str">
        <f>IF(G9="",IF(WEEKDAY(G7,1)=MOD($R$4,7)+1,G7,""),G9+1)</f>
        <v/>
      </c>
      <c r="I9" s="29" t="str">
        <f>IF(H9="",IF(WEEKDAY(G7,1)=MOD($R$4+1,7)+1,G7,""),H9+1)</f>
        <v/>
      </c>
      <c r="J9" s="29" t="str">
        <f>IF(I9="",IF(WEEKDAY(G7,1)=MOD($R$4+2,7)+1,G7,""),I9+1)</f>
        <v/>
      </c>
      <c r="K9" s="29">
        <f>IF(J9="",IF(WEEKDAY(G7,1)=MOD($R$4+3,7)+1,G7,""),J9+1)</f>
        <v>43160</v>
      </c>
      <c r="L9" s="29">
        <f>IF(K9="",IF(WEEKDAY(G7,1)=MOD($R$4+4,7)+1,G7,""),K9+1)</f>
        <v>43161</v>
      </c>
      <c r="M9" s="29">
        <f>IF(L9="",IF(WEEKDAY(G7,1)=MOD($R$4+5,7)+1,G7,""),L9+1)</f>
        <v>43162</v>
      </c>
      <c r="N9" s="4"/>
      <c r="O9" s="4"/>
      <c r="P9" s="29">
        <f>IF(WEEKDAY(P7,1)=$R$4,P7,"")</f>
        <v>43191</v>
      </c>
      <c r="Q9" s="29">
        <f>IF(P9="",IF(WEEKDAY(P7,1)=MOD($R$4,7)+1,P7,""),P9+1)</f>
        <v>43192</v>
      </c>
      <c r="R9" s="29">
        <f>IF(Q9="",IF(WEEKDAY(P7,1)=MOD($R$4+1,7)+1,P7,""),Q9+1)</f>
        <v>43193</v>
      </c>
      <c r="S9" s="29">
        <f>IF(R9="",IF(WEEKDAY(P7,1)=MOD($R$4+2,7)+1,P7,""),R9+1)</f>
        <v>43194</v>
      </c>
      <c r="T9" s="29">
        <f>IF(S9="",IF(WEEKDAY(P7,1)=MOD($R$4+3,7)+1,P7,""),S9+1)</f>
        <v>43195</v>
      </c>
      <c r="U9" s="29">
        <f>IF(T9="",IF(WEEKDAY(P7,1)=MOD($R$4+4,7)+1,P7,""),T9+1)</f>
        <v>43196</v>
      </c>
      <c r="V9" s="29">
        <f>IF(U9="",IF(WEEKDAY(P7,1)=MOD($R$4+5,7)+1,P7,""),U9+1)</f>
        <v>43197</v>
      </c>
    </row>
    <row r="10" spans="1:22" x14ac:dyDescent="0.2">
      <c r="A10" s="68"/>
      <c r="B10" s="68"/>
      <c r="C10" s="68"/>
      <c r="D10" s="68"/>
      <c r="E10" s="69"/>
      <c r="G10" s="29">
        <f>IF(M9="","",IF(MONTH(M9+1)&lt;&gt;MONTH(M9),"",M9+1))</f>
        <v>43163</v>
      </c>
      <c r="H10" s="29">
        <f>IF(G10="","",IF(MONTH(G10+1)&lt;&gt;MONTH(G10),"",G10+1))</f>
        <v>43164</v>
      </c>
      <c r="I10" s="29">
        <f t="shared" ref="I10:M10" si="0">IF(H10="","",IF(MONTH(H10+1)&lt;&gt;MONTH(H10),"",H10+1))</f>
        <v>43165</v>
      </c>
      <c r="J10" s="29">
        <f>IF(I10="","",IF(MONTH(I10+1)&lt;&gt;MONTH(I10),"",I10+1))</f>
        <v>43166</v>
      </c>
      <c r="K10" s="29">
        <f t="shared" si="0"/>
        <v>43167</v>
      </c>
      <c r="L10" s="29">
        <f t="shared" si="0"/>
        <v>43168</v>
      </c>
      <c r="M10" s="29">
        <f t="shared" si="0"/>
        <v>43169</v>
      </c>
      <c r="P10" s="29">
        <f>IF(V9="","",IF(MONTH(V9+1)&lt;&gt;MONTH(V9),"",V9+1))</f>
        <v>43198</v>
      </c>
      <c r="Q10" s="29">
        <f>IF(P10="","",IF(MONTH(P10+1)&lt;&gt;MONTH(P10),"",P10+1))</f>
        <v>43199</v>
      </c>
      <c r="R10" s="29">
        <f t="shared" ref="R10:S14" si="1">IF(Q10="","",IF(MONTH(Q10+1)&lt;&gt;MONTH(Q10),"",Q10+1))</f>
        <v>43200</v>
      </c>
      <c r="S10" s="29">
        <f>IF(R10="","",IF(MONTH(R10+1)&lt;&gt;MONTH(R10),"",R10+1))</f>
        <v>43201</v>
      </c>
      <c r="T10" s="29">
        <f t="shared" ref="T10:V14" si="2">IF(S10="","",IF(MONTH(S10+1)&lt;&gt;MONTH(S10),"",S10+1))</f>
        <v>43202</v>
      </c>
      <c r="U10" s="29">
        <f t="shared" si="2"/>
        <v>43203</v>
      </c>
      <c r="V10" s="29">
        <f t="shared" si="2"/>
        <v>43204</v>
      </c>
    </row>
    <row r="11" spans="1:22" x14ac:dyDescent="0.2">
      <c r="D11" s="20" t="str">
        <f>"W"&amp;TEXT(WEEKNUM($F$4,21),"00")&amp;"-"&amp;WEEKDAY($F$4,2)&amp;" to "&amp;"W"&amp;TEXT(WEEKNUM($F$4+6,21),"00")&amp;"-"&amp;WEEKDAY($F$4+6,2)</f>
        <v>W11-1 to W11-7</v>
      </c>
      <c r="F11" s="19"/>
      <c r="G11" s="29">
        <f t="shared" ref="G11:G14" si="3">IF(M10="","",IF(MONTH(M10+1)&lt;&gt;MONTH(M10),"",M10+1))</f>
        <v>43170</v>
      </c>
      <c r="H11" s="29">
        <f t="shared" ref="H11:M14" si="4">IF(G11="","",IF(MONTH(G11+1)&lt;&gt;MONTH(G11),"",G11+1))</f>
        <v>43171</v>
      </c>
      <c r="I11" s="29">
        <f t="shared" si="4"/>
        <v>43172</v>
      </c>
      <c r="J11" s="29">
        <f t="shared" si="4"/>
        <v>43173</v>
      </c>
      <c r="K11" s="29">
        <f t="shared" si="4"/>
        <v>43174</v>
      </c>
      <c r="L11" s="29">
        <f t="shared" si="4"/>
        <v>43175</v>
      </c>
      <c r="M11" s="29">
        <f t="shared" si="4"/>
        <v>43176</v>
      </c>
      <c r="P11" s="29">
        <f t="shared" ref="P11:P14" si="5">IF(V10="","",IF(MONTH(V10+1)&lt;&gt;MONTH(V10),"",V10+1))</f>
        <v>43205</v>
      </c>
      <c r="Q11" s="29">
        <f t="shared" ref="Q11:Q14" si="6">IF(P11="","",IF(MONTH(P11+1)&lt;&gt;MONTH(P11),"",P11+1))</f>
        <v>43206</v>
      </c>
      <c r="R11" s="29">
        <f t="shared" si="1"/>
        <v>43207</v>
      </c>
      <c r="S11" s="29">
        <f t="shared" si="1"/>
        <v>43208</v>
      </c>
      <c r="T11" s="29">
        <f t="shared" si="2"/>
        <v>43209</v>
      </c>
      <c r="U11" s="29">
        <f t="shared" si="2"/>
        <v>43210</v>
      </c>
      <c r="V11" s="29">
        <f t="shared" si="2"/>
        <v>43211</v>
      </c>
    </row>
    <row r="12" spans="1:22" x14ac:dyDescent="0.2">
      <c r="G12" s="29">
        <f t="shared" si="3"/>
        <v>43177</v>
      </c>
      <c r="H12" s="29">
        <f t="shared" si="4"/>
        <v>43178</v>
      </c>
      <c r="I12" s="29">
        <f t="shared" si="4"/>
        <v>43179</v>
      </c>
      <c r="J12" s="29">
        <f t="shared" si="4"/>
        <v>43180</v>
      </c>
      <c r="K12" s="29">
        <f t="shared" si="4"/>
        <v>43181</v>
      </c>
      <c r="L12" s="29">
        <f t="shared" si="4"/>
        <v>43182</v>
      </c>
      <c r="M12" s="29">
        <f t="shared" si="4"/>
        <v>43183</v>
      </c>
      <c r="P12" s="29">
        <f t="shared" si="5"/>
        <v>43212</v>
      </c>
      <c r="Q12" s="29">
        <f t="shared" si="6"/>
        <v>43213</v>
      </c>
      <c r="R12" s="29">
        <f t="shared" si="1"/>
        <v>43214</v>
      </c>
      <c r="S12" s="29">
        <f t="shared" si="1"/>
        <v>43215</v>
      </c>
      <c r="T12" s="29">
        <f t="shared" si="2"/>
        <v>43216</v>
      </c>
      <c r="U12" s="29">
        <f t="shared" si="2"/>
        <v>43217</v>
      </c>
      <c r="V12" s="29">
        <f t="shared" si="2"/>
        <v>43218</v>
      </c>
    </row>
    <row r="13" spans="1:22" x14ac:dyDescent="0.2">
      <c r="G13" s="29">
        <f t="shared" si="3"/>
        <v>43184</v>
      </c>
      <c r="H13" s="29">
        <f t="shared" si="4"/>
        <v>43185</v>
      </c>
      <c r="I13" s="29">
        <f t="shared" si="4"/>
        <v>43186</v>
      </c>
      <c r="J13" s="29">
        <f t="shared" si="4"/>
        <v>43187</v>
      </c>
      <c r="K13" s="29">
        <f t="shared" si="4"/>
        <v>43188</v>
      </c>
      <c r="L13" s="29">
        <f t="shared" si="4"/>
        <v>43189</v>
      </c>
      <c r="M13" s="29">
        <f t="shared" si="4"/>
        <v>43190</v>
      </c>
      <c r="P13" s="29">
        <f t="shared" si="5"/>
        <v>43219</v>
      </c>
      <c r="Q13" s="29">
        <f t="shared" si="6"/>
        <v>43220</v>
      </c>
      <c r="R13" s="29" t="str">
        <f t="shared" si="1"/>
        <v/>
      </c>
      <c r="S13" s="29" t="str">
        <f t="shared" si="1"/>
        <v/>
      </c>
      <c r="T13" s="29" t="str">
        <f t="shared" si="2"/>
        <v/>
      </c>
      <c r="U13" s="29" t="str">
        <f t="shared" si="2"/>
        <v/>
      </c>
      <c r="V13" s="29" t="str">
        <f t="shared" si="2"/>
        <v/>
      </c>
    </row>
    <row r="14" spans="1:22" x14ac:dyDescent="0.2">
      <c r="G14" s="29" t="str">
        <f t="shared" si="3"/>
        <v/>
      </c>
      <c r="H14" s="29" t="str">
        <f t="shared" si="4"/>
        <v/>
      </c>
      <c r="I14" s="29" t="str">
        <f t="shared" si="4"/>
        <v/>
      </c>
      <c r="J14" s="29" t="str">
        <f t="shared" si="4"/>
        <v/>
      </c>
      <c r="K14" s="29" t="str">
        <f t="shared" si="4"/>
        <v/>
      </c>
      <c r="L14" s="29" t="str">
        <f t="shared" si="4"/>
        <v/>
      </c>
      <c r="M14" s="29" t="str">
        <f t="shared" si="4"/>
        <v/>
      </c>
      <c r="P14" s="29" t="str">
        <f t="shared" si="5"/>
        <v/>
      </c>
      <c r="Q14" s="29" t="str">
        <f t="shared" si="6"/>
        <v/>
      </c>
      <c r="R14" s="29" t="str">
        <f t="shared" si="1"/>
        <v/>
      </c>
      <c r="S14" s="29" t="str">
        <f t="shared" si="1"/>
        <v/>
      </c>
      <c r="T14" s="29" t="str">
        <f t="shared" si="2"/>
        <v/>
      </c>
      <c r="U14" s="29" t="str">
        <f t="shared" si="2"/>
        <v/>
      </c>
      <c r="V14" s="29" t="str">
        <f t="shared" si="2"/>
        <v/>
      </c>
    </row>
    <row r="16" spans="1:22" ht="14.1" customHeight="1" x14ac:dyDescent="0.2">
      <c r="A16" s="71" t="s">
        <v>6</v>
      </c>
      <c r="B16" s="71"/>
      <c r="C16" s="71"/>
      <c r="D16" s="71"/>
      <c r="E16" s="16"/>
      <c r="F16" s="54">
        <f>$F$4</f>
        <v>43171</v>
      </c>
      <c r="G16" s="54"/>
      <c r="H16" s="54"/>
      <c r="I16" s="54"/>
      <c r="J16" s="53">
        <f>$F$4</f>
        <v>43171</v>
      </c>
      <c r="K16" s="53"/>
      <c r="L16" s="53"/>
      <c r="M16" s="53"/>
      <c r="N16" s="16"/>
      <c r="O16" s="54">
        <f>$F$4+3</f>
        <v>43174</v>
      </c>
      <c r="P16" s="54"/>
      <c r="Q16" s="54"/>
      <c r="R16" s="54"/>
      <c r="S16" s="53">
        <f>$F$4+3</f>
        <v>43174</v>
      </c>
      <c r="T16" s="53"/>
      <c r="U16" s="53"/>
      <c r="V16" s="53"/>
    </row>
    <row r="17" spans="1:24" ht="12.75" customHeight="1" x14ac:dyDescent="0.2">
      <c r="A17" s="64"/>
      <c r="B17" s="64"/>
      <c r="C17" s="64"/>
      <c r="D17" s="64"/>
      <c r="F17" s="55" t="str">
        <f>IF(ISERROR(MATCH(J16,arr_holidaydate,0)),"",INDEX(arr_holiday,MATCH(J16,arr_holidaydate,0)))</f>
        <v/>
      </c>
      <c r="G17" s="55"/>
      <c r="H17" s="55"/>
      <c r="I17" s="55"/>
      <c r="J17" s="55"/>
      <c r="K17" s="55"/>
      <c r="L17" s="55"/>
      <c r="M17" s="55"/>
      <c r="O17" s="55" t="str">
        <f>IF(ISERROR(MATCH(S16,arr_holidaydate,0)),"",INDEX(arr_holiday,MATCH(S16,arr_holidaydate,0)))</f>
        <v/>
      </c>
      <c r="P17" s="55"/>
      <c r="Q17" s="55"/>
      <c r="R17" s="55"/>
      <c r="S17" s="55"/>
      <c r="T17" s="55"/>
      <c r="U17" s="55"/>
      <c r="V17" s="55"/>
    </row>
    <row r="18" spans="1:24" ht="12.75" customHeight="1" x14ac:dyDescent="0.2">
      <c r="A18" s="64"/>
      <c r="B18" s="64"/>
      <c r="C18" s="64"/>
      <c r="D18" s="64"/>
      <c r="F18" s="56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56"/>
      <c r="H18" s="56"/>
      <c r="I18" s="56"/>
      <c r="J18" s="56"/>
      <c r="K18" s="56"/>
      <c r="L18" s="56"/>
      <c r="M18" s="56"/>
      <c r="O18" s="56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56"/>
      <c r="Q18" s="56"/>
      <c r="R18" s="56"/>
      <c r="S18" s="56"/>
      <c r="T18" s="56"/>
      <c r="U18" s="56"/>
      <c r="V18" s="56"/>
    </row>
    <row r="19" spans="1:24" ht="12.75" customHeight="1" x14ac:dyDescent="0.2">
      <c r="A19" s="64"/>
      <c r="B19" s="64"/>
      <c r="C19" s="64"/>
      <c r="D19" s="64"/>
      <c r="F19" s="56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56"/>
      <c r="H19" s="56"/>
      <c r="I19" s="56"/>
      <c r="J19" s="56"/>
      <c r="K19" s="56"/>
      <c r="L19" s="56"/>
      <c r="M19" s="56"/>
      <c r="O19" s="56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56"/>
      <c r="Q19" s="56"/>
      <c r="R19" s="56"/>
      <c r="S19" s="56"/>
      <c r="T19" s="56"/>
      <c r="U19" s="56"/>
      <c r="V19" s="56"/>
    </row>
    <row r="20" spans="1:24" ht="12.75" customHeight="1" x14ac:dyDescent="0.2">
      <c r="A20" s="64"/>
      <c r="B20" s="64"/>
      <c r="C20" s="64"/>
      <c r="D20" s="64"/>
      <c r="F20" s="21">
        <v>8</v>
      </c>
      <c r="G20" s="15"/>
      <c r="H20" s="15"/>
      <c r="I20" s="15"/>
      <c r="J20" s="15"/>
      <c r="K20" s="15"/>
      <c r="L20" s="15"/>
      <c r="M20" s="15"/>
      <c r="O20" s="21">
        <v>8</v>
      </c>
      <c r="P20" s="15"/>
      <c r="Q20" s="15"/>
      <c r="R20" s="15"/>
      <c r="S20" s="15"/>
      <c r="T20" s="15"/>
      <c r="U20" s="15"/>
      <c r="V20" s="15"/>
      <c r="X20" s="23"/>
    </row>
    <row r="21" spans="1:24" ht="12.75" customHeight="1" x14ac:dyDescent="0.2">
      <c r="A21" s="64"/>
      <c r="B21" s="64"/>
      <c r="C21" s="64"/>
      <c r="D21" s="64"/>
      <c r="F21" s="21">
        <v>9</v>
      </c>
      <c r="G21" s="15"/>
      <c r="H21" s="15"/>
      <c r="I21" s="15"/>
      <c r="J21" s="15"/>
      <c r="K21" s="15"/>
      <c r="L21" s="15"/>
      <c r="M21" s="15"/>
      <c r="O21" s="21">
        <v>9</v>
      </c>
      <c r="P21" s="15"/>
      <c r="Q21" s="15"/>
      <c r="R21" s="15"/>
      <c r="S21" s="15"/>
      <c r="T21" s="15"/>
      <c r="U21" s="15"/>
      <c r="V21" s="15"/>
      <c r="X21" s="23"/>
    </row>
    <row r="22" spans="1:24" ht="12.75" customHeight="1" x14ac:dyDescent="0.2">
      <c r="A22" s="64"/>
      <c r="B22" s="64"/>
      <c r="C22" s="64"/>
      <c r="D22" s="64"/>
      <c r="F22" s="21">
        <v>10</v>
      </c>
      <c r="G22" s="15"/>
      <c r="H22" s="15"/>
      <c r="I22" s="15"/>
      <c r="J22" s="15"/>
      <c r="K22" s="15"/>
      <c r="L22" s="15"/>
      <c r="M22" s="15"/>
      <c r="O22" s="21">
        <v>10</v>
      </c>
      <c r="P22" s="15"/>
      <c r="Q22" s="15"/>
      <c r="R22" s="15"/>
      <c r="S22" s="15"/>
      <c r="T22" s="15"/>
      <c r="U22" s="15"/>
      <c r="V22" s="15"/>
    </row>
    <row r="23" spans="1:24" ht="12.75" customHeight="1" x14ac:dyDescent="0.2">
      <c r="A23" s="64"/>
      <c r="B23" s="64"/>
      <c r="C23" s="64"/>
      <c r="D23" s="64"/>
      <c r="F23" s="21">
        <v>11</v>
      </c>
      <c r="G23" s="15"/>
      <c r="H23" s="15"/>
      <c r="I23" s="15"/>
      <c r="J23" s="15"/>
      <c r="K23" s="15"/>
      <c r="L23" s="15"/>
      <c r="M23" s="15"/>
      <c r="O23" s="21">
        <v>11</v>
      </c>
      <c r="P23" s="15"/>
      <c r="Q23" s="15"/>
      <c r="R23" s="15"/>
      <c r="S23" s="15"/>
      <c r="T23" s="15"/>
      <c r="U23" s="15"/>
      <c r="V23" s="15"/>
    </row>
    <row r="24" spans="1:24" ht="12.75" customHeight="1" x14ac:dyDescent="0.2">
      <c r="A24" s="64"/>
      <c r="B24" s="64"/>
      <c r="C24" s="64"/>
      <c r="D24" s="64"/>
      <c r="F24" s="21">
        <v>12</v>
      </c>
      <c r="G24" s="15"/>
      <c r="H24" s="15"/>
      <c r="I24" s="15"/>
      <c r="J24" s="15"/>
      <c r="K24" s="15"/>
      <c r="L24" s="15"/>
      <c r="M24" s="15"/>
      <c r="O24" s="21">
        <v>12</v>
      </c>
      <c r="P24" s="15"/>
      <c r="Q24" s="15"/>
      <c r="R24" s="15"/>
      <c r="S24" s="15"/>
      <c r="T24" s="15"/>
      <c r="U24" s="15"/>
      <c r="V24" s="15"/>
    </row>
    <row r="25" spans="1:24" ht="12.75" customHeight="1" x14ac:dyDescent="0.2">
      <c r="A25" s="64"/>
      <c r="B25" s="64"/>
      <c r="C25" s="64"/>
      <c r="D25" s="64"/>
      <c r="F25" s="21">
        <v>1</v>
      </c>
      <c r="G25" s="15"/>
      <c r="H25" s="15"/>
      <c r="I25" s="15"/>
      <c r="J25" s="15"/>
      <c r="K25" s="15"/>
      <c r="L25" s="15"/>
      <c r="M25" s="15"/>
      <c r="O25" s="21">
        <v>1</v>
      </c>
      <c r="P25" s="15"/>
      <c r="Q25" s="15"/>
      <c r="R25" s="15"/>
      <c r="S25" s="15"/>
      <c r="T25" s="15"/>
      <c r="U25" s="15"/>
      <c r="V25" s="15"/>
    </row>
    <row r="26" spans="1:24" ht="12.75" customHeight="1" x14ac:dyDescent="0.2">
      <c r="A26" s="64"/>
      <c r="B26" s="64"/>
      <c r="C26" s="64"/>
      <c r="D26" s="64"/>
      <c r="F26" s="21">
        <v>2</v>
      </c>
      <c r="G26" s="15"/>
      <c r="H26" s="15"/>
      <c r="I26" s="15"/>
      <c r="J26" s="15"/>
      <c r="K26" s="15"/>
      <c r="L26" s="15"/>
      <c r="M26" s="15"/>
      <c r="O26" s="21">
        <v>2</v>
      </c>
      <c r="P26" s="15"/>
      <c r="Q26" s="15"/>
      <c r="R26" s="15"/>
      <c r="S26" s="15"/>
      <c r="T26" s="15"/>
      <c r="U26" s="15"/>
      <c r="V26" s="15"/>
    </row>
    <row r="27" spans="1:24" ht="12.75" customHeight="1" x14ac:dyDescent="0.2">
      <c r="A27" s="64"/>
      <c r="B27" s="64"/>
      <c r="C27" s="64"/>
      <c r="D27" s="64"/>
      <c r="F27" s="21">
        <v>3</v>
      </c>
      <c r="G27" s="15"/>
      <c r="H27" s="15"/>
      <c r="I27" s="15"/>
      <c r="J27" s="15"/>
      <c r="K27" s="15"/>
      <c r="L27" s="15"/>
      <c r="M27" s="15"/>
      <c r="O27" s="21">
        <v>3</v>
      </c>
      <c r="P27" s="15"/>
      <c r="Q27" s="15"/>
      <c r="R27" s="15"/>
      <c r="S27" s="15"/>
      <c r="T27" s="15"/>
      <c r="U27" s="15"/>
      <c r="V27" s="15"/>
    </row>
    <row r="28" spans="1:24" ht="12.75" customHeight="1" x14ac:dyDescent="0.2">
      <c r="A28" s="64"/>
      <c r="B28" s="64"/>
      <c r="C28" s="64"/>
      <c r="D28" s="64"/>
      <c r="F28" s="21">
        <v>4</v>
      </c>
      <c r="G28" s="15"/>
      <c r="H28" s="15"/>
      <c r="I28" s="15"/>
      <c r="J28" s="15"/>
      <c r="K28" s="15"/>
      <c r="L28" s="15"/>
      <c r="M28" s="15"/>
      <c r="O28" s="21">
        <v>4</v>
      </c>
      <c r="P28" s="15"/>
      <c r="Q28" s="15"/>
      <c r="R28" s="15"/>
      <c r="S28" s="15"/>
      <c r="T28" s="15"/>
      <c r="U28" s="15"/>
      <c r="V28" s="15"/>
    </row>
    <row r="29" spans="1:24" ht="12.75" customHeight="1" x14ac:dyDescent="0.2">
      <c r="A29" s="64"/>
      <c r="B29" s="64"/>
      <c r="C29" s="64"/>
      <c r="D29" s="64"/>
      <c r="F29" s="21">
        <v>5</v>
      </c>
      <c r="G29" s="15"/>
      <c r="H29" s="15"/>
      <c r="I29" s="15"/>
      <c r="J29" s="15"/>
      <c r="K29" s="15"/>
      <c r="L29" s="15"/>
      <c r="M29" s="15"/>
      <c r="O29" s="21">
        <v>5</v>
      </c>
      <c r="P29" s="15"/>
      <c r="Q29" s="15"/>
      <c r="R29" s="15"/>
      <c r="S29" s="15"/>
      <c r="T29" s="15"/>
      <c r="U29" s="15"/>
      <c r="V29" s="15"/>
    </row>
    <row r="30" spans="1:24" ht="12.75" customHeight="1" x14ac:dyDescent="0.2">
      <c r="F30" s="21">
        <v>6</v>
      </c>
      <c r="G30" s="15"/>
      <c r="H30" s="15"/>
      <c r="I30" s="15"/>
      <c r="J30" s="15"/>
      <c r="K30" s="15"/>
      <c r="L30" s="15"/>
      <c r="M30" s="15"/>
      <c r="O30" s="21">
        <v>6</v>
      </c>
      <c r="P30" s="15"/>
      <c r="Q30" s="15"/>
      <c r="R30" s="15"/>
      <c r="S30" s="15"/>
      <c r="T30" s="15"/>
      <c r="U30" s="15"/>
      <c r="V30" s="15"/>
    </row>
    <row r="31" spans="1:24" ht="12.75" customHeight="1" x14ac:dyDescent="0.2">
      <c r="A31" s="17" t="s">
        <v>46</v>
      </c>
      <c r="B31" s="24" t="s">
        <v>45</v>
      </c>
      <c r="C31" s="65" t="s">
        <v>47</v>
      </c>
      <c r="D31" s="65"/>
      <c r="F31" s="21"/>
      <c r="G31" s="15"/>
      <c r="H31" s="15"/>
      <c r="I31" s="15"/>
      <c r="J31" s="15"/>
      <c r="K31" s="15"/>
      <c r="L31" s="15"/>
      <c r="M31" s="15"/>
      <c r="O31" s="21"/>
      <c r="P31" s="15"/>
      <c r="Q31" s="15"/>
      <c r="R31" s="15"/>
      <c r="S31" s="15"/>
      <c r="T31" s="15"/>
      <c r="U31" s="15"/>
      <c r="V31" s="15"/>
    </row>
    <row r="32" spans="1:24" ht="12.75" customHeight="1" x14ac:dyDescent="0.2">
      <c r="A32" s="7"/>
      <c r="B32" s="8"/>
      <c r="C32" s="12"/>
      <c r="D32" s="9"/>
    </row>
    <row r="33" spans="1:22" ht="12.75" customHeight="1" x14ac:dyDescent="0.2">
      <c r="A33" s="7"/>
      <c r="B33" s="8"/>
      <c r="C33" s="10"/>
      <c r="D33" s="11"/>
      <c r="F33" s="54">
        <f>$F$4+1</f>
        <v>43172</v>
      </c>
      <c r="G33" s="54"/>
      <c r="H33" s="54"/>
      <c r="I33" s="54"/>
      <c r="J33" s="53">
        <f>$F$4+1</f>
        <v>43172</v>
      </c>
      <c r="K33" s="53"/>
      <c r="L33" s="53"/>
      <c r="M33" s="53"/>
      <c r="O33" s="54">
        <f>$F$4+4</f>
        <v>43175</v>
      </c>
      <c r="P33" s="54"/>
      <c r="Q33" s="54"/>
      <c r="R33" s="54"/>
      <c r="S33" s="53">
        <f>$F$4+4</f>
        <v>43175</v>
      </c>
      <c r="T33" s="53"/>
      <c r="U33" s="53"/>
      <c r="V33" s="53"/>
    </row>
    <row r="34" spans="1:22" ht="12.75" customHeight="1" x14ac:dyDescent="0.2">
      <c r="A34" s="7"/>
      <c r="B34" s="8"/>
      <c r="C34" s="10"/>
      <c r="D34" s="11"/>
      <c r="F34" s="55" t="str">
        <f>IF(ISERROR(MATCH(J33,arr_holidaydate,0)),"",INDEX(arr_holiday,MATCH(J33,arr_holidaydate,0)))</f>
        <v/>
      </c>
      <c r="G34" s="55"/>
      <c r="H34" s="55"/>
      <c r="I34" s="55"/>
      <c r="J34" s="55"/>
      <c r="K34" s="55"/>
      <c r="L34" s="55"/>
      <c r="M34" s="55"/>
      <c r="O34" s="55" t="str">
        <f>IF(ISERROR(MATCH(S33,arr_holidaydate,0)),"",INDEX(arr_holiday,MATCH(S33,arr_holidaydate,0)))</f>
        <v/>
      </c>
      <c r="P34" s="55"/>
      <c r="Q34" s="55"/>
      <c r="R34" s="55"/>
      <c r="S34" s="55"/>
      <c r="T34" s="55"/>
      <c r="U34" s="55"/>
      <c r="V34" s="55"/>
    </row>
    <row r="35" spans="1:22" ht="12.75" customHeight="1" x14ac:dyDescent="0.2">
      <c r="A35" s="7"/>
      <c r="B35" s="8"/>
      <c r="C35" s="10"/>
      <c r="D35" s="11"/>
      <c r="F35" s="56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56"/>
      <c r="H35" s="56"/>
      <c r="I35" s="56"/>
      <c r="J35" s="56"/>
      <c r="K35" s="56"/>
      <c r="L35" s="56"/>
      <c r="M35" s="56"/>
      <c r="O35" s="56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56"/>
      <c r="Q35" s="56"/>
      <c r="R35" s="56"/>
      <c r="S35" s="56"/>
      <c r="T35" s="56"/>
      <c r="U35" s="56"/>
      <c r="V35" s="56"/>
    </row>
    <row r="36" spans="1:22" ht="12.75" customHeight="1" x14ac:dyDescent="0.2">
      <c r="A36" s="7"/>
      <c r="B36" s="8"/>
      <c r="C36" s="10"/>
      <c r="D36" s="11"/>
      <c r="F36" s="56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56"/>
      <c r="H36" s="56"/>
      <c r="I36" s="56"/>
      <c r="J36" s="56"/>
      <c r="K36" s="56"/>
      <c r="L36" s="56"/>
      <c r="M36" s="56"/>
      <c r="O36" s="56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56"/>
      <c r="Q36" s="56"/>
      <c r="R36" s="56"/>
      <c r="S36" s="56"/>
      <c r="T36" s="56"/>
      <c r="U36" s="56"/>
      <c r="V36" s="56"/>
    </row>
    <row r="37" spans="1:22" ht="12.75" customHeight="1" x14ac:dyDescent="0.2">
      <c r="A37" s="7"/>
      <c r="B37" s="8"/>
      <c r="C37" s="10"/>
      <c r="D37" s="11"/>
      <c r="F37" s="21">
        <v>8</v>
      </c>
      <c r="G37" s="15"/>
      <c r="H37" s="15"/>
      <c r="I37" s="15"/>
      <c r="J37" s="15"/>
      <c r="K37" s="15"/>
      <c r="L37" s="15"/>
      <c r="M37" s="15"/>
      <c r="O37" s="21">
        <v>8</v>
      </c>
      <c r="P37" s="15"/>
      <c r="Q37" s="15"/>
      <c r="R37" s="15"/>
      <c r="S37" s="15"/>
      <c r="T37" s="15"/>
      <c r="U37" s="15"/>
      <c r="V37" s="15"/>
    </row>
    <row r="38" spans="1:22" ht="12.75" customHeight="1" x14ac:dyDescent="0.2">
      <c r="A38" s="7"/>
      <c r="B38" s="8"/>
      <c r="C38" s="10"/>
      <c r="D38" s="11"/>
      <c r="F38" s="21">
        <v>9</v>
      </c>
      <c r="G38" s="15"/>
      <c r="H38" s="15"/>
      <c r="I38" s="15"/>
      <c r="J38" s="15"/>
      <c r="K38" s="15"/>
      <c r="L38" s="15"/>
      <c r="M38" s="15"/>
      <c r="O38" s="21">
        <v>9</v>
      </c>
      <c r="P38" s="15"/>
      <c r="Q38" s="15"/>
      <c r="R38" s="15"/>
      <c r="S38" s="15"/>
      <c r="T38" s="15"/>
      <c r="U38" s="15"/>
      <c r="V38" s="15"/>
    </row>
    <row r="39" spans="1:22" ht="12.75" customHeight="1" x14ac:dyDescent="0.2">
      <c r="A39" s="7"/>
      <c r="B39" s="8"/>
      <c r="C39" s="10"/>
      <c r="D39" s="11"/>
      <c r="F39" s="21">
        <v>10</v>
      </c>
      <c r="G39" s="15"/>
      <c r="H39" s="15"/>
      <c r="I39" s="15"/>
      <c r="J39" s="15"/>
      <c r="K39" s="15"/>
      <c r="L39" s="15"/>
      <c r="M39" s="15"/>
      <c r="O39" s="21">
        <v>10</v>
      </c>
      <c r="P39" s="15"/>
      <c r="Q39" s="15"/>
      <c r="R39" s="15"/>
      <c r="S39" s="15"/>
      <c r="T39" s="15"/>
      <c r="U39" s="15"/>
      <c r="V39" s="15"/>
    </row>
    <row r="40" spans="1:22" ht="12.75" customHeight="1" x14ac:dyDescent="0.2">
      <c r="A40" s="7"/>
      <c r="B40" s="8"/>
      <c r="C40" s="10"/>
      <c r="D40" s="11"/>
      <c r="F40" s="21">
        <v>11</v>
      </c>
      <c r="G40" s="15"/>
      <c r="H40" s="15"/>
      <c r="I40" s="15"/>
      <c r="J40" s="15"/>
      <c r="K40" s="15"/>
      <c r="L40" s="15"/>
      <c r="M40" s="15"/>
      <c r="O40" s="21">
        <v>11</v>
      </c>
      <c r="P40" s="15"/>
      <c r="Q40" s="15"/>
      <c r="R40" s="15"/>
      <c r="S40" s="15"/>
      <c r="T40" s="15"/>
      <c r="U40" s="15"/>
      <c r="V40" s="15"/>
    </row>
    <row r="41" spans="1:22" ht="12.75" customHeight="1" x14ac:dyDescent="0.2">
      <c r="A41" s="7"/>
      <c r="B41" s="8"/>
      <c r="C41" s="10"/>
      <c r="D41" s="11"/>
      <c r="F41" s="21">
        <v>12</v>
      </c>
      <c r="G41" s="15"/>
      <c r="H41" s="15"/>
      <c r="I41" s="15"/>
      <c r="J41" s="15"/>
      <c r="K41" s="15"/>
      <c r="L41" s="15"/>
      <c r="M41" s="15"/>
      <c r="O41" s="21">
        <v>12</v>
      </c>
      <c r="P41" s="15"/>
      <c r="Q41" s="15"/>
      <c r="R41" s="15"/>
      <c r="S41" s="15"/>
      <c r="T41" s="15"/>
      <c r="U41" s="15"/>
      <c r="V41" s="15"/>
    </row>
    <row r="42" spans="1:22" ht="12.75" customHeight="1" x14ac:dyDescent="0.2">
      <c r="A42" s="7"/>
      <c r="B42" s="8"/>
      <c r="C42" s="10"/>
      <c r="D42" s="11"/>
      <c r="F42" s="21">
        <v>1</v>
      </c>
      <c r="G42" s="15"/>
      <c r="H42" s="15"/>
      <c r="I42" s="15"/>
      <c r="J42" s="15"/>
      <c r="K42" s="15"/>
      <c r="L42" s="15"/>
      <c r="M42" s="15"/>
      <c r="O42" s="21">
        <v>1</v>
      </c>
      <c r="P42" s="15"/>
      <c r="Q42" s="15"/>
      <c r="R42" s="15"/>
      <c r="S42" s="15"/>
      <c r="T42" s="15"/>
      <c r="U42" s="15"/>
      <c r="V42" s="15"/>
    </row>
    <row r="43" spans="1:22" ht="12.75" customHeight="1" x14ac:dyDescent="0.2">
      <c r="A43" s="7"/>
      <c r="B43" s="8"/>
      <c r="C43" s="10"/>
      <c r="D43" s="11"/>
      <c r="F43" s="21">
        <v>2</v>
      </c>
      <c r="G43" s="15"/>
      <c r="H43" s="15"/>
      <c r="I43" s="15"/>
      <c r="J43" s="15"/>
      <c r="K43" s="15"/>
      <c r="L43" s="15"/>
      <c r="M43" s="15"/>
      <c r="O43" s="21">
        <v>2</v>
      </c>
      <c r="P43" s="15"/>
      <c r="Q43" s="15"/>
      <c r="R43" s="15"/>
      <c r="S43" s="15"/>
      <c r="T43" s="15"/>
      <c r="U43" s="15"/>
      <c r="V43" s="15"/>
    </row>
    <row r="44" spans="1:22" ht="12.75" customHeight="1" x14ac:dyDescent="0.2">
      <c r="A44" s="7"/>
      <c r="B44" s="8"/>
      <c r="C44" s="10"/>
      <c r="D44" s="11"/>
      <c r="F44" s="21">
        <v>3</v>
      </c>
      <c r="G44" s="15"/>
      <c r="H44" s="15"/>
      <c r="I44" s="15"/>
      <c r="J44" s="15"/>
      <c r="K44" s="15"/>
      <c r="L44" s="15"/>
      <c r="M44" s="15"/>
      <c r="O44" s="21">
        <v>3</v>
      </c>
      <c r="P44" s="15"/>
      <c r="Q44" s="15"/>
      <c r="R44" s="15"/>
      <c r="S44" s="15"/>
      <c r="T44" s="15"/>
      <c r="U44" s="15"/>
      <c r="V44" s="15"/>
    </row>
    <row r="45" spans="1:22" ht="12.75" customHeight="1" x14ac:dyDescent="0.2">
      <c r="A45" s="7"/>
      <c r="B45" s="8"/>
      <c r="C45" s="10"/>
      <c r="D45" s="11"/>
      <c r="F45" s="21">
        <v>4</v>
      </c>
      <c r="G45" s="15"/>
      <c r="H45" s="15"/>
      <c r="I45" s="15"/>
      <c r="J45" s="15"/>
      <c r="K45" s="15"/>
      <c r="L45" s="15"/>
      <c r="M45" s="15"/>
      <c r="O45" s="21">
        <v>4</v>
      </c>
      <c r="P45" s="15"/>
      <c r="Q45" s="15"/>
      <c r="R45" s="15"/>
      <c r="S45" s="15"/>
      <c r="T45" s="15"/>
      <c r="U45" s="15"/>
      <c r="V45" s="15"/>
    </row>
    <row r="46" spans="1:22" ht="12.75" customHeight="1" x14ac:dyDescent="0.2">
      <c r="A46" s="7"/>
      <c r="B46" s="8"/>
      <c r="C46" s="10"/>
      <c r="D46" s="11"/>
      <c r="F46" s="21">
        <v>5</v>
      </c>
      <c r="G46" s="15"/>
      <c r="H46" s="15"/>
      <c r="I46" s="15"/>
      <c r="J46" s="15"/>
      <c r="K46" s="15"/>
      <c r="L46" s="15"/>
      <c r="M46" s="15"/>
      <c r="O46" s="21">
        <v>5</v>
      </c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7"/>
      <c r="B47" s="8"/>
      <c r="C47" s="10"/>
      <c r="D47" s="11"/>
      <c r="F47" s="21">
        <v>6</v>
      </c>
      <c r="G47" s="15"/>
      <c r="H47" s="15"/>
      <c r="I47" s="15"/>
      <c r="J47" s="15"/>
      <c r="K47" s="15"/>
      <c r="L47" s="15"/>
      <c r="M47" s="15"/>
      <c r="O47" s="21">
        <v>6</v>
      </c>
      <c r="P47" s="15"/>
      <c r="Q47" s="15"/>
      <c r="R47" s="15"/>
      <c r="S47" s="15"/>
      <c r="T47" s="15"/>
      <c r="U47" s="15"/>
      <c r="V47" s="15"/>
    </row>
    <row r="48" spans="1:22" ht="12.75" customHeight="1" x14ac:dyDescent="0.2">
      <c r="A48" s="7"/>
      <c r="B48" s="8"/>
      <c r="C48" s="10"/>
      <c r="D48" s="11"/>
      <c r="F48" s="21"/>
      <c r="G48" s="15"/>
      <c r="H48" s="15"/>
      <c r="I48" s="15"/>
      <c r="J48" s="15"/>
      <c r="K48" s="15"/>
      <c r="L48" s="15"/>
      <c r="M48" s="15"/>
      <c r="O48" s="21"/>
      <c r="P48" s="15"/>
      <c r="Q48" s="15"/>
      <c r="R48" s="15"/>
      <c r="S48" s="15"/>
      <c r="T48" s="15"/>
      <c r="U48" s="15"/>
      <c r="V48" s="15"/>
    </row>
    <row r="49" spans="1:22" ht="12.75" customHeight="1" x14ac:dyDescent="0.2">
      <c r="A49" s="7"/>
      <c r="B49" s="8"/>
      <c r="C49" s="10"/>
      <c r="D49" s="11"/>
    </row>
    <row r="50" spans="1:22" ht="12.75" customHeight="1" x14ac:dyDescent="0.2">
      <c r="A50" s="7"/>
      <c r="B50" s="8"/>
      <c r="C50" s="10"/>
      <c r="D50" s="11"/>
      <c r="F50" s="54">
        <f>$F$4+2</f>
        <v>43173</v>
      </c>
      <c r="G50" s="54"/>
      <c r="H50" s="54"/>
      <c r="I50" s="54"/>
      <c r="J50" s="53">
        <f>$F$4+2</f>
        <v>43173</v>
      </c>
      <c r="K50" s="53"/>
      <c r="L50" s="53"/>
      <c r="M50" s="53"/>
      <c r="O50" s="54">
        <f>$F$4+5</f>
        <v>43176</v>
      </c>
      <c r="P50" s="54"/>
      <c r="Q50" s="54"/>
      <c r="R50" s="54"/>
      <c r="S50" s="53">
        <f>$F$4+5</f>
        <v>43176</v>
      </c>
      <c r="T50" s="53"/>
      <c r="U50" s="53"/>
      <c r="V50" s="53"/>
    </row>
    <row r="51" spans="1:22" ht="12.75" customHeight="1" x14ac:dyDescent="0.2">
      <c r="A51" s="7"/>
      <c r="B51" s="8"/>
      <c r="C51" s="10"/>
      <c r="D51" s="11"/>
      <c r="F51" s="55" t="str">
        <f>IF(ISERROR(MATCH(J50,arr_holidaydate,0)),"",INDEX(arr_holiday,MATCH(J50,arr_holidaydate,0)))</f>
        <v/>
      </c>
      <c r="G51" s="55"/>
      <c r="H51" s="55"/>
      <c r="I51" s="55"/>
      <c r="J51" s="55"/>
      <c r="K51" s="55"/>
      <c r="L51" s="55"/>
      <c r="M51" s="55"/>
      <c r="O51" s="55" t="str">
        <f>IF(ISERROR(MATCH(S50,arr_holidaydate,0)),"",INDEX(arr_holiday,MATCH(S50,arr_holidaydate,0)))</f>
        <v>St. Patrick's Day</v>
      </c>
      <c r="P51" s="55"/>
      <c r="Q51" s="55"/>
      <c r="R51" s="55"/>
      <c r="S51" s="55"/>
      <c r="T51" s="55"/>
      <c r="U51" s="55"/>
      <c r="V51" s="55"/>
    </row>
    <row r="52" spans="1:22" ht="12.75" customHeight="1" x14ac:dyDescent="0.2">
      <c r="F52" s="56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56"/>
      <c r="H52" s="56"/>
      <c r="I52" s="56"/>
      <c r="J52" s="56"/>
      <c r="K52" s="56"/>
      <c r="L52" s="56"/>
      <c r="M52" s="56"/>
      <c r="O52" s="56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56"/>
      <c r="Q52" s="56"/>
      <c r="R52" s="56"/>
      <c r="S52" s="56"/>
      <c r="T52" s="56"/>
      <c r="U52" s="56"/>
      <c r="V52" s="56"/>
    </row>
    <row r="53" spans="1:22" ht="12.75" customHeight="1" x14ac:dyDescent="0.2">
      <c r="A53" s="66" t="s">
        <v>5</v>
      </c>
      <c r="B53" s="66"/>
      <c r="C53" s="65" t="s">
        <v>48</v>
      </c>
      <c r="D53" s="65"/>
      <c r="F53" s="56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56"/>
      <c r="H53" s="56"/>
      <c r="I53" s="56"/>
      <c r="J53" s="56"/>
      <c r="K53" s="56"/>
      <c r="L53" s="56"/>
      <c r="M53" s="56"/>
      <c r="O53" s="56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56"/>
      <c r="Q53" s="56"/>
      <c r="R53" s="56"/>
      <c r="S53" s="56"/>
      <c r="T53" s="56"/>
      <c r="U53" s="56"/>
      <c r="V53" s="56"/>
    </row>
    <row r="54" spans="1:22" ht="12.75" customHeight="1" x14ac:dyDescent="0.2">
      <c r="A54" s="62"/>
      <c r="B54" s="63"/>
      <c r="C54" s="60"/>
      <c r="D54" s="61"/>
      <c r="F54" s="21">
        <v>8</v>
      </c>
      <c r="G54" s="15"/>
      <c r="H54" s="15"/>
      <c r="I54" s="15"/>
      <c r="J54" s="15"/>
      <c r="K54" s="15"/>
      <c r="L54" s="15"/>
      <c r="M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62"/>
      <c r="B55" s="63"/>
      <c r="C55" s="60"/>
      <c r="D55" s="61"/>
      <c r="F55" s="21">
        <v>9</v>
      </c>
      <c r="G55" s="15"/>
      <c r="H55" s="15"/>
      <c r="I55" s="15"/>
      <c r="J55" s="15"/>
      <c r="K55" s="15"/>
      <c r="L55" s="15"/>
      <c r="M55" s="15"/>
      <c r="O55" s="15"/>
      <c r="P55" s="15"/>
      <c r="Q55" s="15"/>
      <c r="R55" s="15"/>
      <c r="S55" s="15"/>
      <c r="T55" s="15"/>
      <c r="U55" s="15"/>
      <c r="V55" s="15"/>
    </row>
    <row r="56" spans="1:22" ht="12.75" customHeight="1" x14ac:dyDescent="0.2">
      <c r="A56" s="62"/>
      <c r="B56" s="63"/>
      <c r="C56" s="60"/>
      <c r="D56" s="61"/>
      <c r="F56" s="21">
        <v>10</v>
      </c>
      <c r="G56" s="15"/>
      <c r="H56" s="15"/>
      <c r="I56" s="15"/>
      <c r="J56" s="15"/>
      <c r="K56" s="15"/>
      <c r="L56" s="15"/>
      <c r="M56" s="15"/>
      <c r="O56" s="15"/>
      <c r="P56" s="15"/>
      <c r="Q56" s="15"/>
      <c r="R56" s="15"/>
      <c r="S56" s="15"/>
      <c r="T56" s="15"/>
      <c r="U56" s="15"/>
      <c r="V56" s="15"/>
    </row>
    <row r="57" spans="1:22" ht="12.75" customHeight="1" x14ac:dyDescent="0.2">
      <c r="A57" s="62"/>
      <c r="B57" s="63"/>
      <c r="C57" s="60"/>
      <c r="D57" s="61"/>
      <c r="F57" s="21">
        <v>11</v>
      </c>
      <c r="G57" s="15"/>
      <c r="H57" s="15"/>
      <c r="I57" s="15"/>
      <c r="J57" s="15"/>
      <c r="K57" s="15"/>
      <c r="L57" s="15"/>
      <c r="M57" s="15"/>
      <c r="O57" s="15"/>
      <c r="P57" s="15"/>
      <c r="Q57" s="15"/>
      <c r="R57" s="15"/>
      <c r="S57" s="15"/>
      <c r="T57" s="15"/>
      <c r="U57" s="15"/>
      <c r="V57" s="15"/>
    </row>
    <row r="58" spans="1:22" ht="12.75" customHeight="1" x14ac:dyDescent="0.2">
      <c r="A58" s="62"/>
      <c r="B58" s="63"/>
      <c r="C58" s="60"/>
      <c r="D58" s="61"/>
      <c r="F58" s="21">
        <v>12</v>
      </c>
      <c r="G58" s="15"/>
      <c r="H58" s="15"/>
      <c r="I58" s="15"/>
      <c r="J58" s="15"/>
      <c r="K58" s="15"/>
      <c r="L58" s="15"/>
      <c r="M58" s="15"/>
    </row>
    <row r="59" spans="1:22" ht="12.75" customHeight="1" x14ac:dyDescent="0.2">
      <c r="A59" s="62"/>
      <c r="B59" s="63"/>
      <c r="C59" s="60"/>
      <c r="D59" s="61"/>
      <c r="F59" s="21">
        <v>1</v>
      </c>
      <c r="G59" s="15"/>
      <c r="H59" s="15"/>
      <c r="I59" s="15"/>
      <c r="J59" s="15"/>
      <c r="K59" s="15"/>
      <c r="L59" s="15"/>
      <c r="M59" s="15"/>
      <c r="O59" s="54">
        <f>$F$4+6</f>
        <v>43177</v>
      </c>
      <c r="P59" s="54"/>
      <c r="Q59" s="54"/>
      <c r="R59" s="54"/>
      <c r="S59" s="53">
        <f>$F$4+6</f>
        <v>43177</v>
      </c>
      <c r="T59" s="53"/>
      <c r="U59" s="53"/>
      <c r="V59" s="53"/>
    </row>
    <row r="60" spans="1:22" ht="12.75" customHeight="1" x14ac:dyDescent="0.2">
      <c r="A60" s="62"/>
      <c r="B60" s="63"/>
      <c r="C60" s="60"/>
      <c r="D60" s="61"/>
      <c r="F60" s="21">
        <v>2</v>
      </c>
      <c r="G60" s="15"/>
      <c r="H60" s="15"/>
      <c r="I60" s="15"/>
      <c r="J60" s="15"/>
      <c r="K60" s="15"/>
      <c r="L60" s="15"/>
      <c r="M60" s="15"/>
      <c r="O60" s="55" t="str">
        <f>IF(ISERROR(MATCH(S59,arr_holidaydate,0)),"",INDEX(arr_holiday,MATCH(S59,arr_holidaydate,0)))</f>
        <v/>
      </c>
      <c r="P60" s="55"/>
      <c r="Q60" s="55"/>
      <c r="R60" s="55"/>
      <c r="S60" s="55"/>
      <c r="T60" s="55"/>
      <c r="U60" s="55"/>
      <c r="V60" s="55"/>
    </row>
    <row r="61" spans="1:22" ht="12.75" customHeight="1" x14ac:dyDescent="0.2">
      <c r="A61" s="62"/>
      <c r="B61" s="63"/>
      <c r="C61" s="60"/>
      <c r="D61" s="61"/>
      <c r="F61" s="21">
        <v>3</v>
      </c>
      <c r="G61" s="15"/>
      <c r="H61" s="15"/>
      <c r="I61" s="15"/>
      <c r="J61" s="15"/>
      <c r="K61" s="15"/>
      <c r="L61" s="15"/>
      <c r="M61" s="15"/>
      <c r="O61" s="56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56"/>
      <c r="Q61" s="56"/>
      <c r="R61" s="56"/>
      <c r="S61" s="56"/>
      <c r="T61" s="56"/>
      <c r="U61" s="56"/>
      <c r="V61" s="56"/>
    </row>
    <row r="62" spans="1:22" ht="12.75" customHeight="1" x14ac:dyDescent="0.2">
      <c r="A62" s="62"/>
      <c r="B62" s="63"/>
      <c r="C62" s="60"/>
      <c r="D62" s="61"/>
      <c r="F62" s="21">
        <v>4</v>
      </c>
      <c r="G62" s="15"/>
      <c r="H62" s="15"/>
      <c r="I62" s="15"/>
      <c r="J62" s="15"/>
      <c r="K62" s="15"/>
      <c r="L62" s="15"/>
      <c r="M62" s="15"/>
      <c r="O62" s="56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56"/>
      <c r="Q62" s="56"/>
      <c r="R62" s="56"/>
      <c r="S62" s="56"/>
      <c r="T62" s="56"/>
      <c r="U62" s="56"/>
      <c r="V62" s="56"/>
    </row>
    <row r="63" spans="1:22" ht="12.75" customHeight="1" x14ac:dyDescent="0.2">
      <c r="A63" s="62"/>
      <c r="B63" s="63"/>
      <c r="C63" s="60"/>
      <c r="D63" s="61"/>
      <c r="F63" s="21">
        <v>5</v>
      </c>
      <c r="G63" s="15"/>
      <c r="H63" s="15"/>
      <c r="I63" s="15"/>
      <c r="J63" s="15"/>
      <c r="K63" s="15"/>
      <c r="L63" s="15"/>
      <c r="M63" s="15"/>
      <c r="O63" s="15"/>
      <c r="P63" s="15"/>
      <c r="Q63" s="15"/>
      <c r="R63" s="15"/>
      <c r="S63" s="15"/>
      <c r="T63" s="15"/>
      <c r="U63" s="15"/>
      <c r="V63" s="15"/>
    </row>
    <row r="64" spans="1:22" ht="12.75" customHeight="1" x14ac:dyDescent="0.2">
      <c r="A64" s="62"/>
      <c r="B64" s="63"/>
      <c r="C64" s="60"/>
      <c r="D64" s="61"/>
      <c r="F64" s="21">
        <v>6</v>
      </c>
      <c r="G64" s="15"/>
      <c r="H64" s="15"/>
      <c r="I64" s="15"/>
      <c r="J64" s="15"/>
      <c r="K64" s="15"/>
      <c r="L64" s="15"/>
      <c r="M64" s="15"/>
      <c r="O64" s="15"/>
      <c r="P64" s="15"/>
      <c r="Q64" s="15"/>
      <c r="R64" s="15"/>
      <c r="S64" s="15"/>
      <c r="T64" s="15"/>
      <c r="U64" s="15"/>
      <c r="V64" s="15"/>
    </row>
    <row r="65" spans="1:22" ht="12.75" customHeight="1" x14ac:dyDescent="0.2">
      <c r="A65" s="62"/>
      <c r="B65" s="63"/>
      <c r="C65" s="60"/>
      <c r="D65" s="61"/>
      <c r="F65" s="21"/>
      <c r="G65" s="15"/>
      <c r="H65" s="15"/>
      <c r="I65" s="15"/>
      <c r="J65" s="15"/>
      <c r="K65" s="15"/>
      <c r="L65" s="15"/>
      <c r="M65" s="15"/>
      <c r="O65" s="15"/>
      <c r="P65" s="15"/>
      <c r="Q65" s="15"/>
      <c r="R65" s="15"/>
      <c r="S65" s="15"/>
      <c r="T65" s="15"/>
      <c r="U65" s="15"/>
      <c r="V65" s="15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11" priority="1" operator="between">
      <formula>$F$4</formula>
      <formula>$F$4+6</formula>
    </cfRule>
    <cfRule type="expression" dxfId="10" priority="2">
      <formula>NOT(ISERROR(MATCH(G9,$Z$7:$Z$12,0)))</formula>
    </cfRule>
    <cfRule type="cellIs" dxfId="9" priority="3" stopIfTrue="1" operator="equal">
      <formula>$A$6</formula>
    </cfRule>
    <cfRule type="expression" dxfId="8" priority="4" stopIfTrue="1">
      <formula>AND(NOT(G9=""),NOT(ISERROR(MATCH(G9,arr_holidaydate,0))))</formula>
    </cfRule>
  </conditionalFormatting>
  <pageMargins left="0.6" right="0.5" top="0.4" bottom="0.25" header="0.25" footer="0.25"/>
  <pageSetup orientation="portrait" r:id="rId1"/>
  <headerFooter>
    <oddFooter>&amp;L&amp;8&amp;K01+032https://www.vertex42.com/calendars/weekly-planner.html&amp;R&amp;8&amp;K01+032© 2009-2018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A2" sqref="A2:XFD2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47" t="s">
        <v>49</v>
      </c>
      <c r="B1" s="48"/>
      <c r="C1" s="48"/>
      <c r="D1" s="47"/>
      <c r="E1" s="47"/>
      <c r="F1" s="47"/>
      <c r="G1" s="47"/>
      <c r="H1" s="47"/>
      <c r="I1" s="47"/>
      <c r="J1" s="47"/>
      <c r="K1" s="47"/>
      <c r="L1" s="47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x14ac:dyDescent="0.2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3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60</v>
      </c>
      <c r="F4" s="57">
        <f>Week1!F4+14</f>
        <v>43178</v>
      </c>
      <c r="G4" s="58"/>
      <c r="H4" s="58"/>
      <c r="I4" s="59"/>
      <c r="J4" s="1"/>
      <c r="K4" s="1"/>
      <c r="L4" s="1"/>
      <c r="M4" s="1"/>
      <c r="N4" s="1"/>
      <c r="O4" s="1"/>
      <c r="P4" s="1"/>
      <c r="Q4" s="27" t="s">
        <v>59</v>
      </c>
      <c r="R4" s="30">
        <f>Week1!R4</f>
        <v>1</v>
      </c>
      <c r="S4" s="25" t="s">
        <v>58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2"/>
      <c r="T5" s="22"/>
      <c r="U5" s="22"/>
      <c r="V5" s="22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70" t="str">
        <f>IF(MONTH($F$4)=MONTH($F$4+6),TEXT($F$4,"[$-409]mmmm yyyy"),TEXT($F$4,"[$-409]mmm'yy")&amp;" - "&amp;TEXT($F$4+6,"[$-409]mmm'yy"))</f>
        <v>March 2018</v>
      </c>
      <c r="B7" s="70"/>
      <c r="C7" s="70"/>
      <c r="D7" s="70"/>
      <c r="G7" s="72">
        <f>DATE(YEAR($F$4),MONTH($F$4),1)</f>
        <v>43160</v>
      </c>
      <c r="H7" s="72"/>
      <c r="I7" s="72"/>
      <c r="J7" s="72"/>
      <c r="K7" s="72"/>
      <c r="L7" s="72"/>
      <c r="M7" s="72"/>
      <c r="N7" s="4"/>
      <c r="O7" s="4"/>
      <c r="P7" s="72">
        <f>DATE(YEAR($F$4),MONTH($F$4)+1,1)</f>
        <v>43191</v>
      </c>
      <c r="Q7" s="72"/>
      <c r="R7" s="72"/>
      <c r="S7" s="72"/>
      <c r="T7" s="72"/>
      <c r="U7" s="72"/>
      <c r="V7" s="72"/>
    </row>
    <row r="8" spans="1:22" x14ac:dyDescent="0.2">
      <c r="A8" s="70"/>
      <c r="B8" s="70"/>
      <c r="C8" s="70"/>
      <c r="D8" s="70"/>
      <c r="G8" s="28" t="str">
        <f>CHOOSE(1+MOD($R$4+1-2,7),"Su","M","Tu","W","Th","F","Sa")</f>
        <v>Su</v>
      </c>
      <c r="H8" s="28" t="str">
        <f>CHOOSE(1+MOD($R$4+2-2,7),"Su","M","Tu","W","Th","F","Sa")</f>
        <v>M</v>
      </c>
      <c r="I8" s="28" t="str">
        <f>CHOOSE(1+MOD($R$4+3-2,7),"Su","M","Tu","W","Th","F","Sa")</f>
        <v>Tu</v>
      </c>
      <c r="J8" s="28" t="str">
        <f>CHOOSE(1+MOD($R$4+4-2,7),"Su","M","Tu","W","Th","F","Sa")</f>
        <v>W</v>
      </c>
      <c r="K8" s="28" t="str">
        <f>CHOOSE(1+MOD($R$4+5-2,7),"Su","M","Tu","W","Th","F","Sa")</f>
        <v>Th</v>
      </c>
      <c r="L8" s="28" t="str">
        <f>CHOOSE(1+MOD($R$4+6-2,7),"Su","M","Tu","W","Th","F","Sa")</f>
        <v>F</v>
      </c>
      <c r="M8" s="28" t="str">
        <f>CHOOSE(1+MOD($R$4+7-2,7),"Su","M","Tu","W","Th","F","Sa")</f>
        <v>Sa</v>
      </c>
      <c r="N8" s="4"/>
      <c r="O8" s="4"/>
      <c r="P8" s="28" t="str">
        <f>CHOOSE(1+MOD($R$4+1-2,7),"Su","M","Tu","W","Th","F","Sa")</f>
        <v>Su</v>
      </c>
      <c r="Q8" s="28" t="str">
        <f>CHOOSE(1+MOD($R$4+2-2,7),"Su","M","Tu","W","Th","F","Sa")</f>
        <v>M</v>
      </c>
      <c r="R8" s="28" t="str">
        <f>CHOOSE(1+MOD($R$4+3-2,7),"Su","M","Tu","W","Th","F","Sa")</f>
        <v>Tu</v>
      </c>
      <c r="S8" s="28" t="str">
        <f>CHOOSE(1+MOD($R$4+4-2,7),"Su","M","Tu","W","Th","F","Sa")</f>
        <v>W</v>
      </c>
      <c r="T8" s="28" t="str">
        <f>CHOOSE(1+MOD($R$4+5-2,7),"Su","M","Tu","W","Th","F","Sa")</f>
        <v>Th</v>
      </c>
      <c r="U8" s="28" t="str">
        <f>CHOOSE(1+MOD($R$4+6-2,7),"Su","M","Tu","W","Th","F","Sa")</f>
        <v>F</v>
      </c>
      <c r="V8" s="28" t="str">
        <f>CHOOSE(1+MOD($R$4+7-2,7),"Su","M","Tu","W","Th","F","Sa")</f>
        <v>Sa</v>
      </c>
    </row>
    <row r="9" spans="1:22" x14ac:dyDescent="0.2">
      <c r="A9" s="67" t="str">
        <f>TEXT($F$4,"[$-409]ddd, mmm d")&amp;"  -  "&amp;TEXT($F$4+6,"[$-409]ddd, mmm d")</f>
        <v>Mon, Mar 19  -  Sun, Mar 25</v>
      </c>
      <c r="B9" s="67"/>
      <c r="C9" s="67"/>
      <c r="D9" s="67"/>
      <c r="E9" s="69"/>
      <c r="G9" s="29" t="str">
        <f>IF(WEEKDAY(G7,1)=$R$4,G7,"")</f>
        <v/>
      </c>
      <c r="H9" s="29" t="str">
        <f>IF(G9="",IF(WEEKDAY(G7,1)=MOD($R$4,7)+1,G7,""),G9+1)</f>
        <v/>
      </c>
      <c r="I9" s="29" t="str">
        <f>IF(H9="",IF(WEEKDAY(G7,1)=MOD($R$4+1,7)+1,G7,""),H9+1)</f>
        <v/>
      </c>
      <c r="J9" s="29" t="str">
        <f>IF(I9="",IF(WEEKDAY(G7,1)=MOD($R$4+2,7)+1,G7,""),I9+1)</f>
        <v/>
      </c>
      <c r="K9" s="29">
        <f>IF(J9="",IF(WEEKDAY(G7,1)=MOD($R$4+3,7)+1,G7,""),J9+1)</f>
        <v>43160</v>
      </c>
      <c r="L9" s="29">
        <f>IF(K9="",IF(WEEKDAY(G7,1)=MOD($R$4+4,7)+1,G7,""),K9+1)</f>
        <v>43161</v>
      </c>
      <c r="M9" s="29">
        <f>IF(L9="",IF(WEEKDAY(G7,1)=MOD($R$4+5,7)+1,G7,""),L9+1)</f>
        <v>43162</v>
      </c>
      <c r="N9" s="4"/>
      <c r="O9" s="4"/>
      <c r="P9" s="29">
        <f>IF(WEEKDAY(P7,1)=$R$4,P7,"")</f>
        <v>43191</v>
      </c>
      <c r="Q9" s="29">
        <f>IF(P9="",IF(WEEKDAY(P7,1)=MOD($R$4,7)+1,P7,""),P9+1)</f>
        <v>43192</v>
      </c>
      <c r="R9" s="29">
        <f>IF(Q9="",IF(WEEKDAY(P7,1)=MOD($R$4+1,7)+1,P7,""),Q9+1)</f>
        <v>43193</v>
      </c>
      <c r="S9" s="29">
        <f>IF(R9="",IF(WEEKDAY(P7,1)=MOD($R$4+2,7)+1,P7,""),R9+1)</f>
        <v>43194</v>
      </c>
      <c r="T9" s="29">
        <f>IF(S9="",IF(WEEKDAY(P7,1)=MOD($R$4+3,7)+1,P7,""),S9+1)</f>
        <v>43195</v>
      </c>
      <c r="U9" s="29">
        <f>IF(T9="",IF(WEEKDAY(P7,1)=MOD($R$4+4,7)+1,P7,""),T9+1)</f>
        <v>43196</v>
      </c>
      <c r="V9" s="29">
        <f>IF(U9="",IF(WEEKDAY(P7,1)=MOD($R$4+5,7)+1,P7,""),U9+1)</f>
        <v>43197</v>
      </c>
    </row>
    <row r="10" spans="1:22" x14ac:dyDescent="0.2">
      <c r="A10" s="68"/>
      <c r="B10" s="68"/>
      <c r="C10" s="68"/>
      <c r="D10" s="68"/>
      <c r="E10" s="69"/>
      <c r="G10" s="29">
        <f>IF(M9="","",IF(MONTH(M9+1)&lt;&gt;MONTH(M9),"",M9+1))</f>
        <v>43163</v>
      </c>
      <c r="H10" s="29">
        <f>IF(G10="","",IF(MONTH(G10+1)&lt;&gt;MONTH(G10),"",G10+1))</f>
        <v>43164</v>
      </c>
      <c r="I10" s="29">
        <f t="shared" ref="I10:M10" si="0">IF(H10="","",IF(MONTH(H10+1)&lt;&gt;MONTH(H10),"",H10+1))</f>
        <v>43165</v>
      </c>
      <c r="J10" s="29">
        <f>IF(I10="","",IF(MONTH(I10+1)&lt;&gt;MONTH(I10),"",I10+1))</f>
        <v>43166</v>
      </c>
      <c r="K10" s="29">
        <f t="shared" si="0"/>
        <v>43167</v>
      </c>
      <c r="L10" s="29">
        <f t="shared" si="0"/>
        <v>43168</v>
      </c>
      <c r="M10" s="29">
        <f t="shared" si="0"/>
        <v>43169</v>
      </c>
      <c r="P10" s="29">
        <f>IF(V9="","",IF(MONTH(V9+1)&lt;&gt;MONTH(V9),"",V9+1))</f>
        <v>43198</v>
      </c>
      <c r="Q10" s="29">
        <f>IF(P10="","",IF(MONTH(P10+1)&lt;&gt;MONTH(P10),"",P10+1))</f>
        <v>43199</v>
      </c>
      <c r="R10" s="29">
        <f t="shared" ref="R10:S14" si="1">IF(Q10="","",IF(MONTH(Q10+1)&lt;&gt;MONTH(Q10),"",Q10+1))</f>
        <v>43200</v>
      </c>
      <c r="S10" s="29">
        <f>IF(R10="","",IF(MONTH(R10+1)&lt;&gt;MONTH(R10),"",R10+1))</f>
        <v>43201</v>
      </c>
      <c r="T10" s="29">
        <f t="shared" ref="T10:V14" si="2">IF(S10="","",IF(MONTH(S10+1)&lt;&gt;MONTH(S10),"",S10+1))</f>
        <v>43202</v>
      </c>
      <c r="U10" s="29">
        <f t="shared" si="2"/>
        <v>43203</v>
      </c>
      <c r="V10" s="29">
        <f t="shared" si="2"/>
        <v>43204</v>
      </c>
    </row>
    <row r="11" spans="1:22" x14ac:dyDescent="0.2">
      <c r="D11" s="20" t="str">
        <f>"W"&amp;TEXT(WEEKNUM($F$4,21),"00")&amp;"-"&amp;WEEKDAY($F$4,2)&amp;" to "&amp;"W"&amp;TEXT(WEEKNUM($F$4+6,21),"00")&amp;"-"&amp;WEEKDAY($F$4+6,2)</f>
        <v>W12-1 to W12-7</v>
      </c>
      <c r="F11" s="19"/>
      <c r="G11" s="29">
        <f t="shared" ref="G11:G14" si="3">IF(M10="","",IF(MONTH(M10+1)&lt;&gt;MONTH(M10),"",M10+1))</f>
        <v>43170</v>
      </c>
      <c r="H11" s="29">
        <f t="shared" ref="H11:M14" si="4">IF(G11="","",IF(MONTH(G11+1)&lt;&gt;MONTH(G11),"",G11+1))</f>
        <v>43171</v>
      </c>
      <c r="I11" s="29">
        <f t="shared" si="4"/>
        <v>43172</v>
      </c>
      <c r="J11" s="29">
        <f t="shared" si="4"/>
        <v>43173</v>
      </c>
      <c r="K11" s="29">
        <f t="shared" si="4"/>
        <v>43174</v>
      </c>
      <c r="L11" s="29">
        <f t="shared" si="4"/>
        <v>43175</v>
      </c>
      <c r="M11" s="29">
        <f t="shared" si="4"/>
        <v>43176</v>
      </c>
      <c r="P11" s="29">
        <f t="shared" ref="P11:P14" si="5">IF(V10="","",IF(MONTH(V10+1)&lt;&gt;MONTH(V10),"",V10+1))</f>
        <v>43205</v>
      </c>
      <c r="Q11" s="29">
        <f t="shared" ref="Q11:Q14" si="6">IF(P11="","",IF(MONTH(P11+1)&lt;&gt;MONTH(P11),"",P11+1))</f>
        <v>43206</v>
      </c>
      <c r="R11" s="29">
        <f t="shared" si="1"/>
        <v>43207</v>
      </c>
      <c r="S11" s="29">
        <f t="shared" si="1"/>
        <v>43208</v>
      </c>
      <c r="T11" s="29">
        <f t="shared" si="2"/>
        <v>43209</v>
      </c>
      <c r="U11" s="29">
        <f t="shared" si="2"/>
        <v>43210</v>
      </c>
      <c r="V11" s="29">
        <f t="shared" si="2"/>
        <v>43211</v>
      </c>
    </row>
    <row r="12" spans="1:22" x14ac:dyDescent="0.2">
      <c r="G12" s="29">
        <f t="shared" si="3"/>
        <v>43177</v>
      </c>
      <c r="H12" s="29">
        <f t="shared" si="4"/>
        <v>43178</v>
      </c>
      <c r="I12" s="29">
        <f t="shared" si="4"/>
        <v>43179</v>
      </c>
      <c r="J12" s="29">
        <f t="shared" si="4"/>
        <v>43180</v>
      </c>
      <c r="K12" s="29">
        <f t="shared" si="4"/>
        <v>43181</v>
      </c>
      <c r="L12" s="29">
        <f t="shared" si="4"/>
        <v>43182</v>
      </c>
      <c r="M12" s="29">
        <f t="shared" si="4"/>
        <v>43183</v>
      </c>
      <c r="P12" s="29">
        <f t="shared" si="5"/>
        <v>43212</v>
      </c>
      <c r="Q12" s="29">
        <f t="shared" si="6"/>
        <v>43213</v>
      </c>
      <c r="R12" s="29">
        <f t="shared" si="1"/>
        <v>43214</v>
      </c>
      <c r="S12" s="29">
        <f t="shared" si="1"/>
        <v>43215</v>
      </c>
      <c r="T12" s="29">
        <f t="shared" si="2"/>
        <v>43216</v>
      </c>
      <c r="U12" s="29">
        <f t="shared" si="2"/>
        <v>43217</v>
      </c>
      <c r="V12" s="29">
        <f t="shared" si="2"/>
        <v>43218</v>
      </c>
    </row>
    <row r="13" spans="1:22" x14ac:dyDescent="0.2">
      <c r="G13" s="29">
        <f t="shared" si="3"/>
        <v>43184</v>
      </c>
      <c r="H13" s="29">
        <f t="shared" si="4"/>
        <v>43185</v>
      </c>
      <c r="I13" s="29">
        <f t="shared" si="4"/>
        <v>43186</v>
      </c>
      <c r="J13" s="29">
        <f t="shared" si="4"/>
        <v>43187</v>
      </c>
      <c r="K13" s="29">
        <f t="shared" si="4"/>
        <v>43188</v>
      </c>
      <c r="L13" s="29">
        <f t="shared" si="4"/>
        <v>43189</v>
      </c>
      <c r="M13" s="29">
        <f t="shared" si="4"/>
        <v>43190</v>
      </c>
      <c r="P13" s="29">
        <f t="shared" si="5"/>
        <v>43219</v>
      </c>
      <c r="Q13" s="29">
        <f t="shared" si="6"/>
        <v>43220</v>
      </c>
      <c r="R13" s="29" t="str">
        <f t="shared" si="1"/>
        <v/>
      </c>
      <c r="S13" s="29" t="str">
        <f t="shared" si="1"/>
        <v/>
      </c>
      <c r="T13" s="29" t="str">
        <f t="shared" si="2"/>
        <v/>
      </c>
      <c r="U13" s="29" t="str">
        <f t="shared" si="2"/>
        <v/>
      </c>
      <c r="V13" s="29" t="str">
        <f t="shared" si="2"/>
        <v/>
      </c>
    </row>
    <row r="14" spans="1:22" x14ac:dyDescent="0.2">
      <c r="G14" s="29" t="str">
        <f t="shared" si="3"/>
        <v/>
      </c>
      <c r="H14" s="29" t="str">
        <f t="shared" si="4"/>
        <v/>
      </c>
      <c r="I14" s="29" t="str">
        <f t="shared" si="4"/>
        <v/>
      </c>
      <c r="J14" s="29" t="str">
        <f t="shared" si="4"/>
        <v/>
      </c>
      <c r="K14" s="29" t="str">
        <f t="shared" si="4"/>
        <v/>
      </c>
      <c r="L14" s="29" t="str">
        <f t="shared" si="4"/>
        <v/>
      </c>
      <c r="M14" s="29" t="str">
        <f t="shared" si="4"/>
        <v/>
      </c>
      <c r="P14" s="29" t="str">
        <f t="shared" si="5"/>
        <v/>
      </c>
      <c r="Q14" s="29" t="str">
        <f t="shared" si="6"/>
        <v/>
      </c>
      <c r="R14" s="29" t="str">
        <f t="shared" si="1"/>
        <v/>
      </c>
      <c r="S14" s="29" t="str">
        <f t="shared" si="1"/>
        <v/>
      </c>
      <c r="T14" s="29" t="str">
        <f t="shared" si="2"/>
        <v/>
      </c>
      <c r="U14" s="29" t="str">
        <f t="shared" si="2"/>
        <v/>
      </c>
      <c r="V14" s="29" t="str">
        <f t="shared" si="2"/>
        <v/>
      </c>
    </row>
    <row r="16" spans="1:22" ht="14.1" customHeight="1" x14ac:dyDescent="0.2">
      <c r="A16" s="71" t="s">
        <v>6</v>
      </c>
      <c r="B16" s="71"/>
      <c r="C16" s="71"/>
      <c r="D16" s="71"/>
      <c r="E16" s="16"/>
      <c r="F16" s="54">
        <f>$F$4</f>
        <v>43178</v>
      </c>
      <c r="G16" s="54"/>
      <c r="H16" s="54"/>
      <c r="I16" s="54"/>
      <c r="J16" s="53">
        <f>$F$4</f>
        <v>43178</v>
      </c>
      <c r="K16" s="53"/>
      <c r="L16" s="53"/>
      <c r="M16" s="53"/>
      <c r="N16" s="16"/>
      <c r="O16" s="54">
        <f>$F$4+3</f>
        <v>43181</v>
      </c>
      <c r="P16" s="54"/>
      <c r="Q16" s="54"/>
      <c r="R16" s="54"/>
      <c r="S16" s="53">
        <f>$F$4+3</f>
        <v>43181</v>
      </c>
      <c r="T16" s="53"/>
      <c r="U16" s="53"/>
      <c r="V16" s="53"/>
    </row>
    <row r="17" spans="1:24" ht="12.75" customHeight="1" x14ac:dyDescent="0.2">
      <c r="A17" s="64"/>
      <c r="B17" s="64"/>
      <c r="C17" s="64"/>
      <c r="D17" s="64"/>
      <c r="F17" s="55" t="str">
        <f>IF(ISERROR(MATCH(J16,arr_holidaydate,0)),"",INDEX(arr_holiday,MATCH(J16,arr_holidaydate,0)))</f>
        <v/>
      </c>
      <c r="G17" s="55"/>
      <c r="H17" s="55"/>
      <c r="I17" s="55"/>
      <c r="J17" s="55"/>
      <c r="K17" s="55"/>
      <c r="L17" s="55"/>
      <c r="M17" s="55"/>
      <c r="O17" s="55" t="str">
        <f>IF(ISERROR(MATCH(S16,arr_holidaydate,0)),"",INDEX(arr_holiday,MATCH(S16,arr_holidaydate,0)))</f>
        <v/>
      </c>
      <c r="P17" s="55"/>
      <c r="Q17" s="55"/>
      <c r="R17" s="55"/>
      <c r="S17" s="55"/>
      <c r="T17" s="55"/>
      <c r="U17" s="55"/>
      <c r="V17" s="55"/>
    </row>
    <row r="18" spans="1:24" ht="12.75" customHeight="1" x14ac:dyDescent="0.2">
      <c r="A18" s="64"/>
      <c r="B18" s="64"/>
      <c r="C18" s="64"/>
      <c r="D18" s="64"/>
      <c r="F18" s="56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56"/>
      <c r="H18" s="56"/>
      <c r="I18" s="56"/>
      <c r="J18" s="56"/>
      <c r="K18" s="56"/>
      <c r="L18" s="56"/>
      <c r="M18" s="56"/>
      <c r="O18" s="56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56"/>
      <c r="Q18" s="56"/>
      <c r="R18" s="56"/>
      <c r="S18" s="56"/>
      <c r="T18" s="56"/>
      <c r="U18" s="56"/>
      <c r="V18" s="56"/>
      <c r="X18" s="23"/>
    </row>
    <row r="19" spans="1:24" ht="12.75" customHeight="1" x14ac:dyDescent="0.2">
      <c r="A19" s="64"/>
      <c r="B19" s="64"/>
      <c r="C19" s="64"/>
      <c r="D19" s="64"/>
      <c r="F19" s="56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56"/>
      <c r="H19" s="56"/>
      <c r="I19" s="56"/>
      <c r="J19" s="56"/>
      <c r="K19" s="56"/>
      <c r="L19" s="56"/>
      <c r="M19" s="56"/>
      <c r="O19" s="56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56"/>
      <c r="Q19" s="56"/>
      <c r="R19" s="56"/>
      <c r="S19" s="56"/>
      <c r="T19" s="56"/>
      <c r="U19" s="56"/>
      <c r="V19" s="56"/>
      <c r="X19" s="23"/>
    </row>
    <row r="20" spans="1:24" ht="12.75" customHeight="1" x14ac:dyDescent="0.2">
      <c r="A20" s="64"/>
      <c r="B20" s="64"/>
      <c r="C20" s="64"/>
      <c r="D20" s="64"/>
      <c r="F20" s="21">
        <v>8</v>
      </c>
      <c r="G20" s="15"/>
      <c r="H20" s="15"/>
      <c r="I20" s="15"/>
      <c r="J20" s="15"/>
      <c r="K20" s="15"/>
      <c r="L20" s="15"/>
      <c r="M20" s="15"/>
      <c r="O20" s="21">
        <v>8</v>
      </c>
      <c r="P20" s="15"/>
      <c r="Q20" s="15"/>
      <c r="R20" s="15"/>
      <c r="S20" s="15"/>
      <c r="T20" s="15"/>
      <c r="U20" s="15"/>
      <c r="V20" s="15"/>
      <c r="X20" s="23"/>
    </row>
    <row r="21" spans="1:24" ht="12.75" customHeight="1" x14ac:dyDescent="0.2">
      <c r="A21" s="64"/>
      <c r="B21" s="64"/>
      <c r="C21" s="64"/>
      <c r="D21" s="64"/>
      <c r="F21" s="21">
        <v>9</v>
      </c>
      <c r="G21" s="15"/>
      <c r="H21" s="15"/>
      <c r="I21" s="15"/>
      <c r="J21" s="15"/>
      <c r="K21" s="15"/>
      <c r="L21" s="15"/>
      <c r="M21" s="15"/>
      <c r="O21" s="21">
        <v>9</v>
      </c>
      <c r="P21" s="15"/>
      <c r="Q21" s="15"/>
      <c r="R21" s="15"/>
      <c r="S21" s="15"/>
      <c r="T21" s="15"/>
      <c r="U21" s="15"/>
      <c r="V21" s="15"/>
      <c r="X21" s="23"/>
    </row>
    <row r="22" spans="1:24" ht="12.75" customHeight="1" x14ac:dyDescent="0.2">
      <c r="A22" s="64"/>
      <c r="B22" s="64"/>
      <c r="C22" s="64"/>
      <c r="D22" s="64"/>
      <c r="F22" s="21">
        <v>10</v>
      </c>
      <c r="G22" s="15"/>
      <c r="H22" s="15"/>
      <c r="I22" s="15"/>
      <c r="J22" s="15"/>
      <c r="K22" s="15"/>
      <c r="L22" s="15"/>
      <c r="M22" s="15"/>
      <c r="O22" s="21">
        <v>10</v>
      </c>
      <c r="P22" s="15"/>
      <c r="Q22" s="15"/>
      <c r="R22" s="15"/>
      <c r="S22" s="15"/>
      <c r="T22" s="15"/>
      <c r="U22" s="15"/>
      <c r="V22" s="15"/>
    </row>
    <row r="23" spans="1:24" ht="12.75" customHeight="1" x14ac:dyDescent="0.2">
      <c r="A23" s="64"/>
      <c r="B23" s="64"/>
      <c r="C23" s="64"/>
      <c r="D23" s="64"/>
      <c r="F23" s="21">
        <v>11</v>
      </c>
      <c r="G23" s="15"/>
      <c r="H23" s="15"/>
      <c r="I23" s="15"/>
      <c r="J23" s="15"/>
      <c r="K23" s="15"/>
      <c r="L23" s="15"/>
      <c r="M23" s="15"/>
      <c r="O23" s="21">
        <v>11</v>
      </c>
      <c r="P23" s="15"/>
      <c r="Q23" s="15"/>
      <c r="R23" s="15"/>
      <c r="S23" s="15"/>
      <c r="T23" s="15"/>
      <c r="U23" s="15"/>
      <c r="V23" s="15"/>
    </row>
    <row r="24" spans="1:24" ht="12.75" customHeight="1" x14ac:dyDescent="0.2">
      <c r="A24" s="64"/>
      <c r="B24" s="64"/>
      <c r="C24" s="64"/>
      <c r="D24" s="64"/>
      <c r="F24" s="21">
        <v>12</v>
      </c>
      <c r="G24" s="15"/>
      <c r="H24" s="15"/>
      <c r="I24" s="15"/>
      <c r="J24" s="15"/>
      <c r="K24" s="15"/>
      <c r="L24" s="15"/>
      <c r="M24" s="15"/>
      <c r="O24" s="21">
        <v>12</v>
      </c>
      <c r="P24" s="15"/>
      <c r="Q24" s="15"/>
      <c r="R24" s="15"/>
      <c r="S24" s="15"/>
      <c r="T24" s="15"/>
      <c r="U24" s="15"/>
      <c r="V24" s="15"/>
    </row>
    <row r="25" spans="1:24" ht="12.75" customHeight="1" x14ac:dyDescent="0.2">
      <c r="A25" s="64"/>
      <c r="B25" s="64"/>
      <c r="C25" s="64"/>
      <c r="D25" s="64"/>
      <c r="F25" s="21">
        <v>1</v>
      </c>
      <c r="G25" s="15"/>
      <c r="H25" s="15"/>
      <c r="I25" s="15"/>
      <c r="J25" s="15"/>
      <c r="K25" s="15"/>
      <c r="L25" s="15"/>
      <c r="M25" s="15"/>
      <c r="O25" s="21">
        <v>1</v>
      </c>
      <c r="P25" s="15"/>
      <c r="Q25" s="15"/>
      <c r="R25" s="15"/>
      <c r="S25" s="15"/>
      <c r="T25" s="15"/>
      <c r="U25" s="15"/>
      <c r="V25" s="15"/>
    </row>
    <row r="26" spans="1:24" ht="12.75" customHeight="1" x14ac:dyDescent="0.2">
      <c r="A26" s="64"/>
      <c r="B26" s="64"/>
      <c r="C26" s="64"/>
      <c r="D26" s="64"/>
      <c r="F26" s="21">
        <v>2</v>
      </c>
      <c r="G26" s="15"/>
      <c r="H26" s="15"/>
      <c r="I26" s="15"/>
      <c r="J26" s="15"/>
      <c r="K26" s="15"/>
      <c r="L26" s="15"/>
      <c r="M26" s="15"/>
      <c r="O26" s="21">
        <v>2</v>
      </c>
      <c r="P26" s="15"/>
      <c r="Q26" s="15"/>
      <c r="R26" s="15"/>
      <c r="S26" s="15"/>
      <c r="T26" s="15"/>
      <c r="U26" s="15"/>
      <c r="V26" s="15"/>
    </row>
    <row r="27" spans="1:24" ht="12.75" customHeight="1" x14ac:dyDescent="0.2">
      <c r="A27" s="64"/>
      <c r="B27" s="64"/>
      <c r="C27" s="64"/>
      <c r="D27" s="64"/>
      <c r="F27" s="21">
        <v>3</v>
      </c>
      <c r="G27" s="15"/>
      <c r="H27" s="15"/>
      <c r="I27" s="15"/>
      <c r="J27" s="15"/>
      <c r="K27" s="15"/>
      <c r="L27" s="15"/>
      <c r="M27" s="15"/>
      <c r="O27" s="21">
        <v>3</v>
      </c>
      <c r="P27" s="15"/>
      <c r="Q27" s="15"/>
      <c r="R27" s="15"/>
      <c r="S27" s="15"/>
      <c r="T27" s="15"/>
      <c r="U27" s="15"/>
      <c r="V27" s="15"/>
    </row>
    <row r="28" spans="1:24" ht="12.75" customHeight="1" x14ac:dyDescent="0.2">
      <c r="A28" s="64"/>
      <c r="B28" s="64"/>
      <c r="C28" s="64"/>
      <c r="D28" s="64"/>
      <c r="F28" s="21">
        <v>4</v>
      </c>
      <c r="G28" s="15"/>
      <c r="H28" s="15"/>
      <c r="I28" s="15"/>
      <c r="J28" s="15"/>
      <c r="K28" s="15"/>
      <c r="L28" s="15"/>
      <c r="M28" s="15"/>
      <c r="O28" s="21">
        <v>4</v>
      </c>
      <c r="P28" s="15"/>
      <c r="Q28" s="15"/>
      <c r="R28" s="15"/>
      <c r="S28" s="15"/>
      <c r="T28" s="15"/>
      <c r="U28" s="15"/>
      <c r="V28" s="15"/>
    </row>
    <row r="29" spans="1:24" ht="12.75" customHeight="1" x14ac:dyDescent="0.2">
      <c r="A29" s="64"/>
      <c r="B29" s="64"/>
      <c r="C29" s="64"/>
      <c r="D29" s="64"/>
      <c r="F29" s="21">
        <v>5</v>
      </c>
      <c r="G29" s="15"/>
      <c r="H29" s="15"/>
      <c r="I29" s="15"/>
      <c r="J29" s="15"/>
      <c r="K29" s="15"/>
      <c r="L29" s="15"/>
      <c r="M29" s="15"/>
      <c r="O29" s="21">
        <v>5</v>
      </c>
      <c r="P29" s="15"/>
      <c r="Q29" s="15"/>
      <c r="R29" s="15"/>
      <c r="S29" s="15"/>
      <c r="T29" s="15"/>
      <c r="U29" s="15"/>
      <c r="V29" s="15"/>
    </row>
    <row r="30" spans="1:24" ht="12.75" customHeight="1" x14ac:dyDescent="0.2">
      <c r="F30" s="21">
        <v>6</v>
      </c>
      <c r="G30" s="15"/>
      <c r="H30" s="15"/>
      <c r="I30" s="15"/>
      <c r="J30" s="15"/>
      <c r="K30" s="15"/>
      <c r="L30" s="15"/>
      <c r="M30" s="15"/>
      <c r="O30" s="21">
        <v>6</v>
      </c>
      <c r="P30" s="15"/>
      <c r="Q30" s="15"/>
      <c r="R30" s="15"/>
      <c r="S30" s="15"/>
      <c r="T30" s="15"/>
      <c r="U30" s="15"/>
      <c r="V30" s="15"/>
    </row>
    <row r="31" spans="1:24" ht="12.75" customHeight="1" x14ac:dyDescent="0.2">
      <c r="A31" s="17" t="s">
        <v>46</v>
      </c>
      <c r="B31" s="24" t="s">
        <v>45</v>
      </c>
      <c r="C31" s="65" t="s">
        <v>47</v>
      </c>
      <c r="D31" s="65"/>
      <c r="F31" s="21"/>
      <c r="G31" s="15"/>
      <c r="H31" s="15"/>
      <c r="I31" s="15"/>
      <c r="J31" s="15"/>
      <c r="K31" s="15"/>
      <c r="L31" s="15"/>
      <c r="M31" s="15"/>
      <c r="O31" s="21"/>
      <c r="P31" s="15"/>
      <c r="Q31" s="15"/>
      <c r="R31" s="15"/>
      <c r="S31" s="15"/>
      <c r="T31" s="15"/>
      <c r="U31" s="15"/>
      <c r="V31" s="15"/>
    </row>
    <row r="32" spans="1:24" ht="12.75" customHeight="1" x14ac:dyDescent="0.2">
      <c r="A32" s="7"/>
      <c r="B32" s="8"/>
      <c r="C32" s="12"/>
      <c r="D32" s="9"/>
    </row>
    <row r="33" spans="1:22" ht="12.75" customHeight="1" x14ac:dyDescent="0.2">
      <c r="A33" s="7"/>
      <c r="B33" s="8"/>
      <c r="C33" s="10"/>
      <c r="D33" s="11"/>
      <c r="F33" s="54">
        <f>$F$4+1</f>
        <v>43179</v>
      </c>
      <c r="G33" s="54"/>
      <c r="H33" s="54"/>
      <c r="I33" s="54"/>
      <c r="J33" s="53">
        <f>$F$4+1</f>
        <v>43179</v>
      </c>
      <c r="K33" s="53"/>
      <c r="L33" s="53"/>
      <c r="M33" s="53"/>
      <c r="O33" s="54">
        <f>$F$4+4</f>
        <v>43182</v>
      </c>
      <c r="P33" s="54"/>
      <c r="Q33" s="54"/>
      <c r="R33" s="54"/>
      <c r="S33" s="53">
        <f>$F$4+4</f>
        <v>43182</v>
      </c>
      <c r="T33" s="53"/>
      <c r="U33" s="53"/>
      <c r="V33" s="53"/>
    </row>
    <row r="34" spans="1:22" ht="12.75" customHeight="1" x14ac:dyDescent="0.2">
      <c r="A34" s="7"/>
      <c r="B34" s="8"/>
      <c r="C34" s="10"/>
      <c r="D34" s="11"/>
      <c r="F34" s="55" t="str">
        <f>IF(ISERROR(MATCH(J33,arr_holidaydate,0)),"",INDEX(arr_holiday,MATCH(J33,arr_holidaydate,0)))</f>
        <v>Vernal equinox</v>
      </c>
      <c r="G34" s="55"/>
      <c r="H34" s="55"/>
      <c r="I34" s="55"/>
      <c r="J34" s="55"/>
      <c r="K34" s="55"/>
      <c r="L34" s="55"/>
      <c r="M34" s="55"/>
      <c r="O34" s="55" t="str">
        <f>IF(ISERROR(MATCH(S33,arr_holidaydate,0)),"",INDEX(arr_holiday,MATCH(S33,arr_holidaydate,0)))</f>
        <v/>
      </c>
      <c r="P34" s="55"/>
      <c r="Q34" s="55"/>
      <c r="R34" s="55"/>
      <c r="S34" s="55"/>
      <c r="T34" s="55"/>
      <c r="U34" s="55"/>
      <c r="V34" s="55"/>
    </row>
    <row r="35" spans="1:22" ht="12.75" customHeight="1" x14ac:dyDescent="0.2">
      <c r="A35" s="7"/>
      <c r="B35" s="8"/>
      <c r="C35" s="10"/>
      <c r="D35" s="11"/>
      <c r="F35" s="56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56"/>
      <c r="H35" s="56"/>
      <c r="I35" s="56"/>
      <c r="J35" s="56"/>
      <c r="K35" s="56"/>
      <c r="L35" s="56"/>
      <c r="M35" s="56"/>
      <c r="O35" s="56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56"/>
      <c r="Q35" s="56"/>
      <c r="R35" s="56"/>
      <c r="S35" s="56"/>
      <c r="T35" s="56"/>
      <c r="U35" s="56"/>
      <c r="V35" s="56"/>
    </row>
    <row r="36" spans="1:22" ht="12.75" customHeight="1" x14ac:dyDescent="0.2">
      <c r="A36" s="7"/>
      <c r="B36" s="8"/>
      <c r="C36" s="10"/>
      <c r="D36" s="11"/>
      <c r="F36" s="56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56"/>
      <c r="H36" s="56"/>
      <c r="I36" s="56"/>
      <c r="J36" s="56"/>
      <c r="K36" s="56"/>
      <c r="L36" s="56"/>
      <c r="M36" s="56"/>
      <c r="O36" s="56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56"/>
      <c r="Q36" s="56"/>
      <c r="R36" s="56"/>
      <c r="S36" s="56"/>
      <c r="T36" s="56"/>
      <c r="U36" s="56"/>
      <c r="V36" s="56"/>
    </row>
    <row r="37" spans="1:22" ht="12.75" customHeight="1" x14ac:dyDescent="0.2">
      <c r="A37" s="7"/>
      <c r="B37" s="8"/>
      <c r="C37" s="10"/>
      <c r="D37" s="11"/>
      <c r="F37" s="21">
        <v>8</v>
      </c>
      <c r="G37" s="15"/>
      <c r="H37" s="15"/>
      <c r="I37" s="15"/>
      <c r="J37" s="15"/>
      <c r="K37" s="15"/>
      <c r="L37" s="15"/>
      <c r="M37" s="15"/>
      <c r="O37" s="21">
        <v>8</v>
      </c>
      <c r="P37" s="15"/>
      <c r="Q37" s="15"/>
      <c r="R37" s="15"/>
      <c r="S37" s="15"/>
      <c r="T37" s="15"/>
      <c r="U37" s="15"/>
      <c r="V37" s="15"/>
    </row>
    <row r="38" spans="1:22" ht="12.75" customHeight="1" x14ac:dyDescent="0.2">
      <c r="A38" s="7"/>
      <c r="B38" s="8"/>
      <c r="C38" s="10"/>
      <c r="D38" s="11"/>
      <c r="F38" s="21">
        <v>9</v>
      </c>
      <c r="G38" s="15"/>
      <c r="H38" s="15"/>
      <c r="I38" s="15"/>
      <c r="J38" s="15"/>
      <c r="K38" s="15"/>
      <c r="L38" s="15"/>
      <c r="M38" s="15"/>
      <c r="O38" s="21">
        <v>9</v>
      </c>
      <c r="P38" s="15"/>
      <c r="Q38" s="15"/>
      <c r="R38" s="15"/>
      <c r="S38" s="15"/>
      <c r="T38" s="15"/>
      <c r="U38" s="15"/>
      <c r="V38" s="15"/>
    </row>
    <row r="39" spans="1:22" ht="12.75" customHeight="1" x14ac:dyDescent="0.2">
      <c r="A39" s="7"/>
      <c r="B39" s="8"/>
      <c r="C39" s="10"/>
      <c r="D39" s="11"/>
      <c r="F39" s="21">
        <v>10</v>
      </c>
      <c r="G39" s="15"/>
      <c r="H39" s="15"/>
      <c r="I39" s="15"/>
      <c r="J39" s="15"/>
      <c r="K39" s="15"/>
      <c r="L39" s="15"/>
      <c r="M39" s="15"/>
      <c r="O39" s="21">
        <v>10</v>
      </c>
      <c r="P39" s="15"/>
      <c r="Q39" s="15"/>
      <c r="R39" s="15"/>
      <c r="S39" s="15"/>
      <c r="T39" s="15"/>
      <c r="U39" s="15"/>
      <c r="V39" s="15"/>
    </row>
    <row r="40" spans="1:22" ht="12.75" customHeight="1" x14ac:dyDescent="0.2">
      <c r="A40" s="7"/>
      <c r="B40" s="8"/>
      <c r="C40" s="10"/>
      <c r="D40" s="11"/>
      <c r="F40" s="21">
        <v>11</v>
      </c>
      <c r="G40" s="15"/>
      <c r="H40" s="15"/>
      <c r="I40" s="15"/>
      <c r="J40" s="15"/>
      <c r="K40" s="15"/>
      <c r="L40" s="15"/>
      <c r="M40" s="15"/>
      <c r="O40" s="21">
        <v>11</v>
      </c>
      <c r="P40" s="15"/>
      <c r="Q40" s="15"/>
      <c r="R40" s="15"/>
      <c r="S40" s="15"/>
      <c r="T40" s="15"/>
      <c r="U40" s="15"/>
      <c r="V40" s="15"/>
    </row>
    <row r="41" spans="1:22" ht="12.75" customHeight="1" x14ac:dyDescent="0.2">
      <c r="A41" s="7"/>
      <c r="B41" s="8"/>
      <c r="C41" s="10"/>
      <c r="D41" s="11"/>
      <c r="F41" s="21">
        <v>12</v>
      </c>
      <c r="G41" s="15"/>
      <c r="H41" s="15"/>
      <c r="I41" s="15"/>
      <c r="J41" s="15"/>
      <c r="K41" s="15"/>
      <c r="L41" s="15"/>
      <c r="M41" s="15"/>
      <c r="O41" s="21">
        <v>12</v>
      </c>
      <c r="P41" s="15"/>
      <c r="Q41" s="15"/>
      <c r="R41" s="15"/>
      <c r="S41" s="15"/>
      <c r="T41" s="15"/>
      <c r="U41" s="15"/>
      <c r="V41" s="15"/>
    </row>
    <row r="42" spans="1:22" ht="12.75" customHeight="1" x14ac:dyDescent="0.2">
      <c r="A42" s="7"/>
      <c r="B42" s="8"/>
      <c r="C42" s="10"/>
      <c r="D42" s="11"/>
      <c r="F42" s="21">
        <v>1</v>
      </c>
      <c r="G42" s="15"/>
      <c r="H42" s="15"/>
      <c r="I42" s="15"/>
      <c r="J42" s="15"/>
      <c r="K42" s="15"/>
      <c r="L42" s="15"/>
      <c r="M42" s="15"/>
      <c r="O42" s="21">
        <v>1</v>
      </c>
      <c r="P42" s="15"/>
      <c r="Q42" s="15"/>
      <c r="R42" s="15"/>
      <c r="S42" s="15"/>
      <c r="T42" s="15"/>
      <c r="U42" s="15"/>
      <c r="V42" s="15"/>
    </row>
    <row r="43" spans="1:22" ht="12.75" customHeight="1" x14ac:dyDescent="0.2">
      <c r="A43" s="7"/>
      <c r="B43" s="8"/>
      <c r="C43" s="10"/>
      <c r="D43" s="11"/>
      <c r="F43" s="21">
        <v>2</v>
      </c>
      <c r="G43" s="15"/>
      <c r="H43" s="15"/>
      <c r="I43" s="15"/>
      <c r="J43" s="15"/>
      <c r="K43" s="15"/>
      <c r="L43" s="15"/>
      <c r="M43" s="15"/>
      <c r="O43" s="21">
        <v>2</v>
      </c>
      <c r="P43" s="15"/>
      <c r="Q43" s="15"/>
      <c r="R43" s="15"/>
      <c r="S43" s="15"/>
      <c r="T43" s="15"/>
      <c r="U43" s="15"/>
      <c r="V43" s="15"/>
    </row>
    <row r="44" spans="1:22" ht="12.75" customHeight="1" x14ac:dyDescent="0.2">
      <c r="A44" s="7"/>
      <c r="B44" s="8"/>
      <c r="C44" s="10"/>
      <c r="D44" s="11"/>
      <c r="F44" s="21">
        <v>3</v>
      </c>
      <c r="G44" s="15"/>
      <c r="H44" s="15"/>
      <c r="I44" s="15"/>
      <c r="J44" s="15"/>
      <c r="K44" s="15"/>
      <c r="L44" s="15"/>
      <c r="M44" s="15"/>
      <c r="O44" s="21">
        <v>3</v>
      </c>
      <c r="P44" s="15"/>
      <c r="Q44" s="15"/>
      <c r="R44" s="15"/>
      <c r="S44" s="15"/>
      <c r="T44" s="15"/>
      <c r="U44" s="15"/>
      <c r="V44" s="15"/>
    </row>
    <row r="45" spans="1:22" ht="12.75" customHeight="1" x14ac:dyDescent="0.2">
      <c r="A45" s="7"/>
      <c r="B45" s="8"/>
      <c r="C45" s="10"/>
      <c r="D45" s="11"/>
      <c r="F45" s="21">
        <v>4</v>
      </c>
      <c r="G45" s="15"/>
      <c r="H45" s="15"/>
      <c r="I45" s="15"/>
      <c r="J45" s="15"/>
      <c r="K45" s="15"/>
      <c r="L45" s="15"/>
      <c r="M45" s="15"/>
      <c r="O45" s="21">
        <v>4</v>
      </c>
      <c r="P45" s="15"/>
      <c r="Q45" s="15"/>
      <c r="R45" s="15"/>
      <c r="S45" s="15"/>
      <c r="T45" s="15"/>
      <c r="U45" s="15"/>
      <c r="V45" s="15"/>
    </row>
    <row r="46" spans="1:22" ht="12.75" customHeight="1" x14ac:dyDescent="0.2">
      <c r="A46" s="7"/>
      <c r="B46" s="8"/>
      <c r="C46" s="10"/>
      <c r="D46" s="11"/>
      <c r="F46" s="21">
        <v>5</v>
      </c>
      <c r="G46" s="15"/>
      <c r="H46" s="15"/>
      <c r="I46" s="15"/>
      <c r="J46" s="15"/>
      <c r="K46" s="15"/>
      <c r="L46" s="15"/>
      <c r="M46" s="15"/>
      <c r="O46" s="21">
        <v>5</v>
      </c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7"/>
      <c r="B47" s="8"/>
      <c r="C47" s="10"/>
      <c r="D47" s="11"/>
      <c r="F47" s="21">
        <v>6</v>
      </c>
      <c r="G47" s="15"/>
      <c r="H47" s="15"/>
      <c r="I47" s="15"/>
      <c r="J47" s="15"/>
      <c r="K47" s="15"/>
      <c r="L47" s="15"/>
      <c r="M47" s="15"/>
      <c r="O47" s="21">
        <v>6</v>
      </c>
      <c r="P47" s="15"/>
      <c r="Q47" s="15"/>
      <c r="R47" s="15"/>
      <c r="S47" s="15"/>
      <c r="T47" s="15"/>
      <c r="U47" s="15"/>
      <c r="V47" s="15"/>
    </row>
    <row r="48" spans="1:22" ht="12.75" customHeight="1" x14ac:dyDescent="0.2">
      <c r="A48" s="7"/>
      <c r="B48" s="8"/>
      <c r="C48" s="10"/>
      <c r="D48" s="11"/>
      <c r="F48" s="21"/>
      <c r="G48" s="15"/>
      <c r="H48" s="15"/>
      <c r="I48" s="15"/>
      <c r="J48" s="15"/>
      <c r="K48" s="15"/>
      <c r="L48" s="15"/>
      <c r="M48" s="15"/>
      <c r="O48" s="21"/>
      <c r="P48" s="15"/>
      <c r="Q48" s="15"/>
      <c r="R48" s="15"/>
      <c r="S48" s="15"/>
      <c r="T48" s="15"/>
      <c r="U48" s="15"/>
      <c r="V48" s="15"/>
    </row>
    <row r="49" spans="1:22" ht="12.75" customHeight="1" x14ac:dyDescent="0.2">
      <c r="A49" s="7"/>
      <c r="B49" s="8"/>
      <c r="C49" s="10"/>
      <c r="D49" s="11"/>
    </row>
    <row r="50" spans="1:22" ht="12.75" customHeight="1" x14ac:dyDescent="0.2">
      <c r="A50" s="7"/>
      <c r="B50" s="8"/>
      <c r="C50" s="10"/>
      <c r="D50" s="11"/>
      <c r="F50" s="54">
        <f>$F$4+2</f>
        <v>43180</v>
      </c>
      <c r="G50" s="54"/>
      <c r="H50" s="54"/>
      <c r="I50" s="54"/>
      <c r="J50" s="53">
        <f>$F$4+2</f>
        <v>43180</v>
      </c>
      <c r="K50" s="53"/>
      <c r="L50" s="53"/>
      <c r="M50" s="53"/>
      <c r="O50" s="54">
        <f>$F$4+5</f>
        <v>43183</v>
      </c>
      <c r="P50" s="54"/>
      <c r="Q50" s="54"/>
      <c r="R50" s="54"/>
      <c r="S50" s="53">
        <f>$F$4+5</f>
        <v>43183</v>
      </c>
      <c r="T50" s="53"/>
      <c r="U50" s="53"/>
      <c r="V50" s="53"/>
    </row>
    <row r="51" spans="1:22" ht="12.75" customHeight="1" x14ac:dyDescent="0.2">
      <c r="A51" s="7"/>
      <c r="B51" s="8"/>
      <c r="C51" s="10"/>
      <c r="D51" s="11"/>
      <c r="F51" s="55" t="str">
        <f>IF(ISERROR(MATCH(J50,arr_holidaydate,0)),"",INDEX(arr_holiday,MATCH(J50,arr_holidaydate,0)))</f>
        <v/>
      </c>
      <c r="G51" s="55"/>
      <c r="H51" s="55"/>
      <c r="I51" s="55"/>
      <c r="J51" s="55"/>
      <c r="K51" s="55"/>
      <c r="L51" s="55"/>
      <c r="M51" s="55"/>
      <c r="O51" s="55" t="str">
        <f>IF(ISERROR(MATCH(S50,arr_holidaydate,0)),"",INDEX(arr_holiday,MATCH(S50,arr_holidaydate,0)))</f>
        <v/>
      </c>
      <c r="P51" s="55"/>
      <c r="Q51" s="55"/>
      <c r="R51" s="55"/>
      <c r="S51" s="55"/>
      <c r="T51" s="55"/>
      <c r="U51" s="55"/>
      <c r="V51" s="55"/>
    </row>
    <row r="52" spans="1:22" ht="12.75" customHeight="1" x14ac:dyDescent="0.2">
      <c r="F52" s="56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56"/>
      <c r="H52" s="56"/>
      <c r="I52" s="56"/>
      <c r="J52" s="56"/>
      <c r="K52" s="56"/>
      <c r="L52" s="56"/>
      <c r="M52" s="56"/>
      <c r="O52" s="56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56"/>
      <c r="Q52" s="56"/>
      <c r="R52" s="56"/>
      <c r="S52" s="56"/>
      <c r="T52" s="56"/>
      <c r="U52" s="56"/>
      <c r="V52" s="56"/>
    </row>
    <row r="53" spans="1:22" ht="12.75" customHeight="1" x14ac:dyDescent="0.2">
      <c r="A53" s="66" t="s">
        <v>5</v>
      </c>
      <c r="B53" s="66"/>
      <c r="C53" s="65" t="s">
        <v>48</v>
      </c>
      <c r="D53" s="65"/>
      <c r="F53" s="56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56"/>
      <c r="H53" s="56"/>
      <c r="I53" s="56"/>
      <c r="J53" s="56"/>
      <c r="K53" s="56"/>
      <c r="L53" s="56"/>
      <c r="M53" s="56"/>
      <c r="O53" s="56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56"/>
      <c r="Q53" s="56"/>
      <c r="R53" s="56"/>
      <c r="S53" s="56"/>
      <c r="T53" s="56"/>
      <c r="U53" s="56"/>
      <c r="V53" s="56"/>
    </row>
    <row r="54" spans="1:22" ht="12.75" customHeight="1" x14ac:dyDescent="0.2">
      <c r="A54" s="62"/>
      <c r="B54" s="63"/>
      <c r="C54" s="60"/>
      <c r="D54" s="61"/>
      <c r="F54" s="21">
        <v>8</v>
      </c>
      <c r="G54" s="15"/>
      <c r="H54" s="15"/>
      <c r="I54" s="15"/>
      <c r="J54" s="15"/>
      <c r="K54" s="15"/>
      <c r="L54" s="15"/>
      <c r="M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62"/>
      <c r="B55" s="63"/>
      <c r="C55" s="60"/>
      <c r="D55" s="61"/>
      <c r="F55" s="21">
        <v>9</v>
      </c>
      <c r="G55" s="15"/>
      <c r="H55" s="15"/>
      <c r="I55" s="15"/>
      <c r="J55" s="15"/>
      <c r="K55" s="15"/>
      <c r="L55" s="15"/>
      <c r="M55" s="15"/>
      <c r="O55" s="15"/>
      <c r="P55" s="15"/>
      <c r="Q55" s="15"/>
      <c r="R55" s="15"/>
      <c r="S55" s="15"/>
      <c r="T55" s="15"/>
      <c r="U55" s="15"/>
      <c r="V55" s="15"/>
    </row>
    <row r="56" spans="1:22" ht="12.75" customHeight="1" x14ac:dyDescent="0.2">
      <c r="A56" s="62"/>
      <c r="B56" s="63"/>
      <c r="C56" s="60"/>
      <c r="D56" s="61"/>
      <c r="F56" s="21">
        <v>10</v>
      </c>
      <c r="G56" s="15"/>
      <c r="H56" s="15"/>
      <c r="I56" s="15"/>
      <c r="J56" s="15"/>
      <c r="K56" s="15"/>
      <c r="L56" s="15"/>
      <c r="M56" s="15"/>
      <c r="O56" s="15"/>
      <c r="P56" s="15"/>
      <c r="Q56" s="15"/>
      <c r="R56" s="15"/>
      <c r="S56" s="15"/>
      <c r="T56" s="15"/>
      <c r="U56" s="15"/>
      <c r="V56" s="15"/>
    </row>
    <row r="57" spans="1:22" ht="12.75" customHeight="1" x14ac:dyDescent="0.2">
      <c r="A57" s="62"/>
      <c r="B57" s="63"/>
      <c r="C57" s="60"/>
      <c r="D57" s="61"/>
      <c r="F57" s="21">
        <v>11</v>
      </c>
      <c r="G57" s="15"/>
      <c r="H57" s="15"/>
      <c r="I57" s="15"/>
      <c r="J57" s="15"/>
      <c r="K57" s="15"/>
      <c r="L57" s="15"/>
      <c r="M57" s="15"/>
      <c r="O57" s="15"/>
      <c r="P57" s="15"/>
      <c r="Q57" s="15"/>
      <c r="R57" s="15"/>
      <c r="S57" s="15"/>
      <c r="T57" s="15"/>
      <c r="U57" s="15"/>
      <c r="V57" s="15"/>
    </row>
    <row r="58" spans="1:22" ht="12.75" customHeight="1" x14ac:dyDescent="0.2">
      <c r="A58" s="62"/>
      <c r="B58" s="63"/>
      <c r="C58" s="60"/>
      <c r="D58" s="61"/>
      <c r="F58" s="21">
        <v>12</v>
      </c>
      <c r="G58" s="15"/>
      <c r="H58" s="15"/>
      <c r="I58" s="15"/>
      <c r="J58" s="15"/>
      <c r="K58" s="15"/>
      <c r="L58" s="15"/>
      <c r="M58" s="15"/>
    </row>
    <row r="59" spans="1:22" ht="12.75" customHeight="1" x14ac:dyDescent="0.2">
      <c r="A59" s="62"/>
      <c r="B59" s="63"/>
      <c r="C59" s="60"/>
      <c r="D59" s="61"/>
      <c r="F59" s="21">
        <v>1</v>
      </c>
      <c r="G59" s="15"/>
      <c r="H59" s="15"/>
      <c r="I59" s="15"/>
      <c r="J59" s="15"/>
      <c r="K59" s="15"/>
      <c r="L59" s="15"/>
      <c r="M59" s="15"/>
      <c r="O59" s="54">
        <f>$F$4+6</f>
        <v>43184</v>
      </c>
      <c r="P59" s="54"/>
      <c r="Q59" s="54"/>
      <c r="R59" s="54"/>
      <c r="S59" s="53">
        <f>$F$4+6</f>
        <v>43184</v>
      </c>
      <c r="T59" s="53"/>
      <c r="U59" s="53"/>
      <c r="V59" s="53"/>
    </row>
    <row r="60" spans="1:22" ht="12.75" customHeight="1" x14ac:dyDescent="0.2">
      <c r="A60" s="62"/>
      <c r="B60" s="63"/>
      <c r="C60" s="60"/>
      <c r="D60" s="61"/>
      <c r="F60" s="21">
        <v>2</v>
      </c>
      <c r="G60" s="15"/>
      <c r="H60" s="15"/>
      <c r="I60" s="15"/>
      <c r="J60" s="15"/>
      <c r="K60" s="15"/>
      <c r="L60" s="15"/>
      <c r="M60" s="15"/>
      <c r="O60" s="55" t="str">
        <f>IF(ISERROR(MATCH(S59,arr_holidaydate,0)),"",INDEX(arr_holiday,MATCH(S59,arr_holidaydate,0)))</f>
        <v/>
      </c>
      <c r="P60" s="55"/>
      <c r="Q60" s="55"/>
      <c r="R60" s="55"/>
      <c r="S60" s="55"/>
      <c r="T60" s="55"/>
      <c r="U60" s="55"/>
      <c r="V60" s="55"/>
    </row>
    <row r="61" spans="1:22" ht="12.75" customHeight="1" x14ac:dyDescent="0.2">
      <c r="A61" s="62"/>
      <c r="B61" s="63"/>
      <c r="C61" s="60"/>
      <c r="D61" s="61"/>
      <c r="F61" s="21">
        <v>3</v>
      </c>
      <c r="G61" s="15"/>
      <c r="H61" s="15"/>
      <c r="I61" s="15"/>
      <c r="J61" s="15"/>
      <c r="K61" s="15"/>
      <c r="L61" s="15"/>
      <c r="M61" s="15"/>
      <c r="O61" s="56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/>
      </c>
      <c r="P61" s="56"/>
      <c r="Q61" s="56"/>
      <c r="R61" s="56"/>
      <c r="S61" s="56"/>
      <c r="T61" s="56"/>
      <c r="U61" s="56"/>
      <c r="V61" s="56"/>
    </row>
    <row r="62" spans="1:22" ht="12.75" customHeight="1" x14ac:dyDescent="0.2">
      <c r="A62" s="62"/>
      <c r="B62" s="63"/>
      <c r="C62" s="60"/>
      <c r="D62" s="61"/>
      <c r="F62" s="21">
        <v>4</v>
      </c>
      <c r="G62" s="15"/>
      <c r="H62" s="15"/>
      <c r="I62" s="15"/>
      <c r="J62" s="15"/>
      <c r="K62" s="15"/>
      <c r="L62" s="15"/>
      <c r="M62" s="15"/>
      <c r="O62" s="56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56"/>
      <c r="Q62" s="56"/>
      <c r="R62" s="56"/>
      <c r="S62" s="56"/>
      <c r="T62" s="56"/>
      <c r="U62" s="56"/>
      <c r="V62" s="56"/>
    </row>
    <row r="63" spans="1:22" ht="12.75" customHeight="1" x14ac:dyDescent="0.2">
      <c r="A63" s="62"/>
      <c r="B63" s="63"/>
      <c r="C63" s="60"/>
      <c r="D63" s="61"/>
      <c r="F63" s="21">
        <v>5</v>
      </c>
      <c r="G63" s="15"/>
      <c r="H63" s="15"/>
      <c r="I63" s="15"/>
      <c r="J63" s="15"/>
      <c r="K63" s="15"/>
      <c r="L63" s="15"/>
      <c r="M63" s="15"/>
      <c r="O63" s="15"/>
      <c r="P63" s="15"/>
      <c r="Q63" s="15"/>
      <c r="R63" s="15"/>
      <c r="S63" s="15"/>
      <c r="T63" s="15"/>
      <c r="U63" s="15"/>
      <c r="V63" s="15"/>
    </row>
    <row r="64" spans="1:22" ht="12.75" customHeight="1" x14ac:dyDescent="0.2">
      <c r="A64" s="62"/>
      <c r="B64" s="63"/>
      <c r="C64" s="60"/>
      <c r="D64" s="61"/>
      <c r="F64" s="21">
        <v>6</v>
      </c>
      <c r="G64" s="15"/>
      <c r="H64" s="15"/>
      <c r="I64" s="15"/>
      <c r="J64" s="15"/>
      <c r="K64" s="15"/>
      <c r="L64" s="15"/>
      <c r="M64" s="15"/>
      <c r="O64" s="15"/>
      <c r="P64" s="15"/>
      <c r="Q64" s="15"/>
      <c r="R64" s="15"/>
      <c r="S64" s="15"/>
      <c r="T64" s="15"/>
      <c r="U64" s="15"/>
      <c r="V64" s="15"/>
    </row>
    <row r="65" spans="1:22" ht="12.75" customHeight="1" x14ac:dyDescent="0.2">
      <c r="A65" s="62"/>
      <c r="B65" s="63"/>
      <c r="C65" s="60"/>
      <c r="D65" s="61"/>
      <c r="F65" s="21"/>
      <c r="G65" s="15"/>
      <c r="H65" s="15"/>
      <c r="I65" s="15"/>
      <c r="J65" s="15"/>
      <c r="K65" s="15"/>
      <c r="L65" s="15"/>
      <c r="M65" s="15"/>
      <c r="O65" s="15"/>
      <c r="P65" s="15"/>
      <c r="Q65" s="15"/>
      <c r="R65" s="15"/>
      <c r="S65" s="15"/>
      <c r="T65" s="15"/>
      <c r="U65" s="15"/>
      <c r="V65" s="15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7" priority="1" operator="between">
      <formula>$F$4</formula>
      <formula>$F$4+6</formula>
    </cfRule>
    <cfRule type="expression" dxfId="6" priority="2">
      <formula>NOT(ISERROR(MATCH(G9,$Z$7:$Z$12,0)))</formula>
    </cfRule>
    <cfRule type="cellIs" dxfId="5" priority="3" stopIfTrue="1" operator="equal">
      <formula>$A$6</formula>
    </cfRule>
    <cfRule type="expression" dxfId="4" priority="4" stopIfTrue="1">
      <formula>AND(NOT(G9=""),NOT(ISERROR(MATCH(G9,arr_holidaydate,0))))</formula>
    </cfRule>
  </conditionalFormatting>
  <pageMargins left="0.6" right="0.5" top="0.4" bottom="0.25" header="0.25" footer="0.25"/>
  <pageSetup orientation="portrait" r:id="rId1"/>
  <headerFooter>
    <oddFooter>&amp;L&amp;8&amp;K01+032https://www.vertex42.com/calendars/weekly-planner.html&amp;R&amp;8&amp;K01+032© 2009-2018 Vertex42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showGridLines="0" workbookViewId="0">
      <selection activeCell="A2" sqref="A2:XFD2"/>
    </sheetView>
  </sheetViews>
  <sheetFormatPr defaultRowHeight="12.75" x14ac:dyDescent="0.2"/>
  <cols>
    <col min="1" max="1" width="3.140625" customWidth="1"/>
    <col min="2" max="2" width="4.140625" bestFit="1" customWidth="1"/>
    <col min="3" max="3" width="4.5703125" customWidth="1"/>
    <col min="4" max="4" width="17.7109375" customWidth="1"/>
    <col min="5" max="5" width="2.7109375" customWidth="1"/>
    <col min="6" max="6" width="3.28515625" customWidth="1"/>
    <col min="7" max="13" width="3.85546875" customWidth="1"/>
    <col min="14" max="14" width="2.7109375" customWidth="1"/>
    <col min="15" max="15" width="3.28515625" customWidth="1"/>
    <col min="16" max="22" width="3.85546875" customWidth="1"/>
    <col min="23" max="23" width="4.7109375" customWidth="1"/>
    <col min="24" max="24" width="23.5703125" customWidth="1"/>
  </cols>
  <sheetData>
    <row r="1" spans="1:22" ht="30" customHeight="1" x14ac:dyDescent="0.2">
      <c r="A1" s="47" t="s">
        <v>49</v>
      </c>
      <c r="B1" s="48"/>
      <c r="C1" s="48"/>
      <c r="D1" s="47"/>
      <c r="E1" s="47"/>
      <c r="F1" s="47"/>
      <c r="G1" s="47"/>
      <c r="H1" s="47"/>
      <c r="I1" s="47"/>
      <c r="J1" s="47"/>
      <c r="K1" s="47"/>
      <c r="L1" s="47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2" x14ac:dyDescent="0.2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3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5"/>
      <c r="B4" s="5"/>
      <c r="C4" s="5"/>
      <c r="D4" s="1"/>
      <c r="E4" s="6" t="s">
        <v>60</v>
      </c>
      <c r="F4" s="57">
        <f>Week1!F4+21</f>
        <v>43185</v>
      </c>
      <c r="G4" s="58"/>
      <c r="H4" s="58"/>
      <c r="I4" s="59"/>
      <c r="J4" s="1"/>
      <c r="K4" s="1"/>
      <c r="L4" s="1"/>
      <c r="M4" s="1"/>
      <c r="N4" s="1"/>
      <c r="O4" s="1"/>
      <c r="P4" s="1"/>
      <c r="Q4" s="27" t="s">
        <v>59</v>
      </c>
      <c r="R4" s="30">
        <f>Week1!R4</f>
        <v>1</v>
      </c>
      <c r="S4" s="25" t="s">
        <v>58</v>
      </c>
      <c r="T4" s="1"/>
      <c r="U4" s="1"/>
      <c r="V4" s="1"/>
    </row>
    <row r="5" spans="1:22" x14ac:dyDescent="0.2">
      <c r="A5" s="5"/>
      <c r="B5" s="5"/>
      <c r="C5" s="5"/>
      <c r="D5" s="1"/>
      <c r="E5" s="6"/>
      <c r="F5" s="6"/>
      <c r="G5" s="6"/>
      <c r="H5" s="6"/>
      <c r="I5" s="6"/>
      <c r="J5" s="1"/>
      <c r="K5" s="1"/>
      <c r="L5" s="1"/>
      <c r="M5" s="1"/>
      <c r="N5" s="1"/>
      <c r="O5" s="1"/>
      <c r="P5" s="1"/>
      <c r="Q5" s="1"/>
      <c r="R5" s="6"/>
      <c r="S5" s="22"/>
      <c r="T5" s="22"/>
      <c r="U5" s="22"/>
      <c r="V5" s="22"/>
    </row>
    <row r="6" spans="1:22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70" t="str">
        <f>IF(MONTH($F$4)=MONTH($F$4+6),TEXT($F$4,"[$-409]mmmm yyyy"),TEXT($F$4,"[$-409]mmm'yy")&amp;" - "&amp;TEXT($F$4+6,"[$-409]mmm'yy"))</f>
        <v>Mar'18 - Apr'18</v>
      </c>
      <c r="B7" s="70"/>
      <c r="C7" s="70"/>
      <c r="D7" s="70"/>
      <c r="G7" s="72">
        <f>DATE(YEAR($F$4),MONTH($F$4),1)</f>
        <v>43160</v>
      </c>
      <c r="H7" s="72"/>
      <c r="I7" s="72"/>
      <c r="J7" s="72"/>
      <c r="K7" s="72"/>
      <c r="L7" s="72"/>
      <c r="M7" s="72"/>
      <c r="N7" s="4"/>
      <c r="O7" s="4"/>
      <c r="P7" s="72">
        <f>DATE(YEAR($F$4),MONTH($F$4)+1,1)</f>
        <v>43191</v>
      </c>
      <c r="Q7" s="72"/>
      <c r="R7" s="72"/>
      <c r="S7" s="72"/>
      <c r="T7" s="72"/>
      <c r="U7" s="72"/>
      <c r="V7" s="72"/>
    </row>
    <row r="8" spans="1:22" x14ac:dyDescent="0.2">
      <c r="A8" s="70"/>
      <c r="B8" s="70"/>
      <c r="C8" s="70"/>
      <c r="D8" s="70"/>
      <c r="G8" s="28" t="str">
        <f>CHOOSE(1+MOD($R$4+1-2,7),"Su","M","Tu","W","Th","F","Sa")</f>
        <v>Su</v>
      </c>
      <c r="H8" s="28" t="str">
        <f>CHOOSE(1+MOD($R$4+2-2,7),"Su","M","Tu","W","Th","F","Sa")</f>
        <v>M</v>
      </c>
      <c r="I8" s="28" t="str">
        <f>CHOOSE(1+MOD($R$4+3-2,7),"Su","M","Tu","W","Th","F","Sa")</f>
        <v>Tu</v>
      </c>
      <c r="J8" s="28" t="str">
        <f>CHOOSE(1+MOD($R$4+4-2,7),"Su","M","Tu","W","Th","F","Sa")</f>
        <v>W</v>
      </c>
      <c r="K8" s="28" t="str">
        <f>CHOOSE(1+MOD($R$4+5-2,7),"Su","M","Tu","W","Th","F","Sa")</f>
        <v>Th</v>
      </c>
      <c r="L8" s="28" t="str">
        <f>CHOOSE(1+MOD($R$4+6-2,7),"Su","M","Tu","W","Th","F","Sa")</f>
        <v>F</v>
      </c>
      <c r="M8" s="28" t="str">
        <f>CHOOSE(1+MOD($R$4+7-2,7),"Su","M","Tu","W","Th","F","Sa")</f>
        <v>Sa</v>
      </c>
      <c r="N8" s="4"/>
      <c r="O8" s="4"/>
      <c r="P8" s="28" t="str">
        <f>CHOOSE(1+MOD($R$4+1-2,7),"Su","M","Tu","W","Th","F","Sa")</f>
        <v>Su</v>
      </c>
      <c r="Q8" s="28" t="str">
        <f>CHOOSE(1+MOD($R$4+2-2,7),"Su","M","Tu","W","Th","F","Sa")</f>
        <v>M</v>
      </c>
      <c r="R8" s="28" t="str">
        <f>CHOOSE(1+MOD($R$4+3-2,7),"Su","M","Tu","W","Th","F","Sa")</f>
        <v>Tu</v>
      </c>
      <c r="S8" s="28" t="str">
        <f>CHOOSE(1+MOD($R$4+4-2,7),"Su","M","Tu","W","Th","F","Sa")</f>
        <v>W</v>
      </c>
      <c r="T8" s="28" t="str">
        <f>CHOOSE(1+MOD($R$4+5-2,7),"Su","M","Tu","W","Th","F","Sa")</f>
        <v>Th</v>
      </c>
      <c r="U8" s="28" t="str">
        <f>CHOOSE(1+MOD($R$4+6-2,7),"Su","M","Tu","W","Th","F","Sa")</f>
        <v>F</v>
      </c>
      <c r="V8" s="28" t="str">
        <f>CHOOSE(1+MOD($R$4+7-2,7),"Su","M","Tu","W","Th","F","Sa")</f>
        <v>Sa</v>
      </c>
    </row>
    <row r="9" spans="1:22" x14ac:dyDescent="0.2">
      <c r="A9" s="67" t="str">
        <f>TEXT($F$4,"[$-409]ddd, mmm d")&amp;"  -  "&amp;TEXT($F$4+6,"[$-409]ddd, mmm d")</f>
        <v>Mon, Mar 26  -  Sun, Apr 1</v>
      </c>
      <c r="B9" s="67"/>
      <c r="C9" s="67"/>
      <c r="D9" s="67"/>
      <c r="E9" s="69"/>
      <c r="G9" s="29" t="str">
        <f>IF(WEEKDAY(G7,1)=$R$4,G7,"")</f>
        <v/>
      </c>
      <c r="H9" s="29" t="str">
        <f>IF(G9="",IF(WEEKDAY(G7,1)=MOD($R$4,7)+1,G7,""),G9+1)</f>
        <v/>
      </c>
      <c r="I9" s="29" t="str">
        <f>IF(H9="",IF(WEEKDAY(G7,1)=MOD($R$4+1,7)+1,G7,""),H9+1)</f>
        <v/>
      </c>
      <c r="J9" s="29" t="str">
        <f>IF(I9="",IF(WEEKDAY(G7,1)=MOD($R$4+2,7)+1,G7,""),I9+1)</f>
        <v/>
      </c>
      <c r="K9" s="29">
        <f>IF(J9="",IF(WEEKDAY(G7,1)=MOD($R$4+3,7)+1,G7,""),J9+1)</f>
        <v>43160</v>
      </c>
      <c r="L9" s="29">
        <f>IF(K9="",IF(WEEKDAY(G7,1)=MOD($R$4+4,7)+1,G7,""),K9+1)</f>
        <v>43161</v>
      </c>
      <c r="M9" s="29">
        <f>IF(L9="",IF(WEEKDAY(G7,1)=MOD($R$4+5,7)+1,G7,""),L9+1)</f>
        <v>43162</v>
      </c>
      <c r="N9" s="4"/>
      <c r="O9" s="4"/>
      <c r="P9" s="29">
        <f>IF(WEEKDAY(P7,1)=$R$4,P7,"")</f>
        <v>43191</v>
      </c>
      <c r="Q9" s="29">
        <f>IF(P9="",IF(WEEKDAY(P7,1)=MOD($R$4,7)+1,P7,""),P9+1)</f>
        <v>43192</v>
      </c>
      <c r="R9" s="29">
        <f>IF(Q9="",IF(WEEKDAY(P7,1)=MOD($R$4+1,7)+1,P7,""),Q9+1)</f>
        <v>43193</v>
      </c>
      <c r="S9" s="29">
        <f>IF(R9="",IF(WEEKDAY(P7,1)=MOD($R$4+2,7)+1,P7,""),R9+1)</f>
        <v>43194</v>
      </c>
      <c r="T9" s="29">
        <f>IF(S9="",IF(WEEKDAY(P7,1)=MOD($R$4+3,7)+1,P7,""),S9+1)</f>
        <v>43195</v>
      </c>
      <c r="U9" s="29">
        <f>IF(T9="",IF(WEEKDAY(P7,1)=MOD($R$4+4,7)+1,P7,""),T9+1)</f>
        <v>43196</v>
      </c>
      <c r="V9" s="29">
        <f>IF(U9="",IF(WEEKDAY(P7,1)=MOD($R$4+5,7)+1,P7,""),U9+1)</f>
        <v>43197</v>
      </c>
    </row>
    <row r="10" spans="1:22" x14ac:dyDescent="0.2">
      <c r="A10" s="68"/>
      <c r="B10" s="68"/>
      <c r="C10" s="68"/>
      <c r="D10" s="68"/>
      <c r="E10" s="69"/>
      <c r="G10" s="29">
        <f>IF(M9="","",IF(MONTH(M9+1)&lt;&gt;MONTH(M9),"",M9+1))</f>
        <v>43163</v>
      </c>
      <c r="H10" s="29">
        <f>IF(G10="","",IF(MONTH(G10+1)&lt;&gt;MONTH(G10),"",G10+1))</f>
        <v>43164</v>
      </c>
      <c r="I10" s="29">
        <f t="shared" ref="I10:M10" si="0">IF(H10="","",IF(MONTH(H10+1)&lt;&gt;MONTH(H10),"",H10+1))</f>
        <v>43165</v>
      </c>
      <c r="J10" s="29">
        <f>IF(I10="","",IF(MONTH(I10+1)&lt;&gt;MONTH(I10),"",I10+1))</f>
        <v>43166</v>
      </c>
      <c r="K10" s="29">
        <f t="shared" si="0"/>
        <v>43167</v>
      </c>
      <c r="L10" s="29">
        <f t="shared" si="0"/>
        <v>43168</v>
      </c>
      <c r="M10" s="29">
        <f t="shared" si="0"/>
        <v>43169</v>
      </c>
      <c r="P10" s="29">
        <f>IF(V9="","",IF(MONTH(V9+1)&lt;&gt;MONTH(V9),"",V9+1))</f>
        <v>43198</v>
      </c>
      <c r="Q10" s="29">
        <f>IF(P10="","",IF(MONTH(P10+1)&lt;&gt;MONTH(P10),"",P10+1))</f>
        <v>43199</v>
      </c>
      <c r="R10" s="29">
        <f t="shared" ref="R10:S14" si="1">IF(Q10="","",IF(MONTH(Q10+1)&lt;&gt;MONTH(Q10),"",Q10+1))</f>
        <v>43200</v>
      </c>
      <c r="S10" s="29">
        <f>IF(R10="","",IF(MONTH(R10+1)&lt;&gt;MONTH(R10),"",R10+1))</f>
        <v>43201</v>
      </c>
      <c r="T10" s="29">
        <f t="shared" ref="T10:V14" si="2">IF(S10="","",IF(MONTH(S10+1)&lt;&gt;MONTH(S10),"",S10+1))</f>
        <v>43202</v>
      </c>
      <c r="U10" s="29">
        <f t="shared" si="2"/>
        <v>43203</v>
      </c>
      <c r="V10" s="29">
        <f t="shared" si="2"/>
        <v>43204</v>
      </c>
    </row>
    <row r="11" spans="1:22" x14ac:dyDescent="0.2">
      <c r="D11" s="20" t="str">
        <f>"W"&amp;TEXT(WEEKNUM($F$4,21),"00")&amp;"-"&amp;WEEKDAY($F$4,2)&amp;" to "&amp;"W"&amp;TEXT(WEEKNUM($F$4+6,21),"00")&amp;"-"&amp;WEEKDAY($F$4+6,2)</f>
        <v>W13-1 to W13-7</v>
      </c>
      <c r="F11" s="19"/>
      <c r="G11" s="29">
        <f t="shared" ref="G11:G14" si="3">IF(M10="","",IF(MONTH(M10+1)&lt;&gt;MONTH(M10),"",M10+1))</f>
        <v>43170</v>
      </c>
      <c r="H11" s="29">
        <f t="shared" ref="H11:M14" si="4">IF(G11="","",IF(MONTH(G11+1)&lt;&gt;MONTH(G11),"",G11+1))</f>
        <v>43171</v>
      </c>
      <c r="I11" s="29">
        <f t="shared" si="4"/>
        <v>43172</v>
      </c>
      <c r="J11" s="29">
        <f t="shared" si="4"/>
        <v>43173</v>
      </c>
      <c r="K11" s="29">
        <f t="shared" si="4"/>
        <v>43174</v>
      </c>
      <c r="L11" s="29">
        <f t="shared" si="4"/>
        <v>43175</v>
      </c>
      <c r="M11" s="29">
        <f t="shared" si="4"/>
        <v>43176</v>
      </c>
      <c r="P11" s="29">
        <f t="shared" ref="P11:P14" si="5">IF(V10="","",IF(MONTH(V10+1)&lt;&gt;MONTH(V10),"",V10+1))</f>
        <v>43205</v>
      </c>
      <c r="Q11" s="29">
        <f t="shared" ref="Q11:Q14" si="6">IF(P11="","",IF(MONTH(P11+1)&lt;&gt;MONTH(P11),"",P11+1))</f>
        <v>43206</v>
      </c>
      <c r="R11" s="29">
        <f t="shared" si="1"/>
        <v>43207</v>
      </c>
      <c r="S11" s="29">
        <f t="shared" si="1"/>
        <v>43208</v>
      </c>
      <c r="T11" s="29">
        <f t="shared" si="2"/>
        <v>43209</v>
      </c>
      <c r="U11" s="29">
        <f t="shared" si="2"/>
        <v>43210</v>
      </c>
      <c r="V11" s="29">
        <f t="shared" si="2"/>
        <v>43211</v>
      </c>
    </row>
    <row r="12" spans="1:22" x14ac:dyDescent="0.2">
      <c r="G12" s="29">
        <f t="shared" si="3"/>
        <v>43177</v>
      </c>
      <c r="H12" s="29">
        <f t="shared" si="4"/>
        <v>43178</v>
      </c>
      <c r="I12" s="29">
        <f t="shared" si="4"/>
        <v>43179</v>
      </c>
      <c r="J12" s="29">
        <f t="shared" si="4"/>
        <v>43180</v>
      </c>
      <c r="K12" s="29">
        <f t="shared" si="4"/>
        <v>43181</v>
      </c>
      <c r="L12" s="29">
        <f t="shared" si="4"/>
        <v>43182</v>
      </c>
      <c r="M12" s="29">
        <f t="shared" si="4"/>
        <v>43183</v>
      </c>
      <c r="P12" s="29">
        <f t="shared" si="5"/>
        <v>43212</v>
      </c>
      <c r="Q12" s="29">
        <f t="shared" si="6"/>
        <v>43213</v>
      </c>
      <c r="R12" s="29">
        <f t="shared" si="1"/>
        <v>43214</v>
      </c>
      <c r="S12" s="29">
        <f t="shared" si="1"/>
        <v>43215</v>
      </c>
      <c r="T12" s="29">
        <f t="shared" si="2"/>
        <v>43216</v>
      </c>
      <c r="U12" s="29">
        <f t="shared" si="2"/>
        <v>43217</v>
      </c>
      <c r="V12" s="29">
        <f t="shared" si="2"/>
        <v>43218</v>
      </c>
    </row>
    <row r="13" spans="1:22" x14ac:dyDescent="0.2">
      <c r="G13" s="29">
        <f t="shared" si="3"/>
        <v>43184</v>
      </c>
      <c r="H13" s="29">
        <f t="shared" si="4"/>
        <v>43185</v>
      </c>
      <c r="I13" s="29">
        <f t="shared" si="4"/>
        <v>43186</v>
      </c>
      <c r="J13" s="29">
        <f t="shared" si="4"/>
        <v>43187</v>
      </c>
      <c r="K13" s="29">
        <f t="shared" si="4"/>
        <v>43188</v>
      </c>
      <c r="L13" s="29">
        <f t="shared" si="4"/>
        <v>43189</v>
      </c>
      <c r="M13" s="29">
        <f t="shared" si="4"/>
        <v>43190</v>
      </c>
      <c r="P13" s="29">
        <f t="shared" si="5"/>
        <v>43219</v>
      </c>
      <c r="Q13" s="29">
        <f t="shared" si="6"/>
        <v>43220</v>
      </c>
      <c r="R13" s="29" t="str">
        <f t="shared" si="1"/>
        <v/>
      </c>
      <c r="S13" s="29" t="str">
        <f t="shared" si="1"/>
        <v/>
      </c>
      <c r="T13" s="29" t="str">
        <f t="shared" si="2"/>
        <v/>
      </c>
      <c r="U13" s="29" t="str">
        <f t="shared" si="2"/>
        <v/>
      </c>
      <c r="V13" s="29" t="str">
        <f t="shared" si="2"/>
        <v/>
      </c>
    </row>
    <row r="14" spans="1:22" x14ac:dyDescent="0.2">
      <c r="G14" s="29" t="str">
        <f t="shared" si="3"/>
        <v/>
      </c>
      <c r="H14" s="29" t="str">
        <f t="shared" si="4"/>
        <v/>
      </c>
      <c r="I14" s="29" t="str">
        <f t="shared" si="4"/>
        <v/>
      </c>
      <c r="J14" s="29" t="str">
        <f t="shared" si="4"/>
        <v/>
      </c>
      <c r="K14" s="29" t="str">
        <f t="shared" si="4"/>
        <v/>
      </c>
      <c r="L14" s="29" t="str">
        <f t="shared" si="4"/>
        <v/>
      </c>
      <c r="M14" s="29" t="str">
        <f t="shared" si="4"/>
        <v/>
      </c>
      <c r="P14" s="29" t="str">
        <f t="shared" si="5"/>
        <v/>
      </c>
      <c r="Q14" s="29" t="str">
        <f t="shared" si="6"/>
        <v/>
      </c>
      <c r="R14" s="29" t="str">
        <f t="shared" si="1"/>
        <v/>
      </c>
      <c r="S14" s="29" t="str">
        <f t="shared" si="1"/>
        <v/>
      </c>
      <c r="T14" s="29" t="str">
        <f t="shared" si="2"/>
        <v/>
      </c>
      <c r="U14" s="29" t="str">
        <f t="shared" si="2"/>
        <v/>
      </c>
      <c r="V14" s="29" t="str">
        <f t="shared" si="2"/>
        <v/>
      </c>
    </row>
    <row r="16" spans="1:22" ht="14.1" customHeight="1" x14ac:dyDescent="0.2">
      <c r="A16" s="71" t="s">
        <v>6</v>
      </c>
      <c r="B16" s="71"/>
      <c r="C16" s="71"/>
      <c r="D16" s="71"/>
      <c r="E16" s="16"/>
      <c r="F16" s="54">
        <f>$F$4</f>
        <v>43185</v>
      </c>
      <c r="G16" s="54"/>
      <c r="H16" s="54"/>
      <c r="I16" s="54"/>
      <c r="J16" s="53">
        <f>$F$4</f>
        <v>43185</v>
      </c>
      <c r="K16" s="53"/>
      <c r="L16" s="53"/>
      <c r="M16" s="53"/>
      <c r="N16" s="16"/>
      <c r="O16" s="54">
        <f>$F$4+3</f>
        <v>43188</v>
      </c>
      <c r="P16" s="54"/>
      <c r="Q16" s="54"/>
      <c r="R16" s="54"/>
      <c r="S16" s="53">
        <f>$F$4+3</f>
        <v>43188</v>
      </c>
      <c r="T16" s="53"/>
      <c r="U16" s="53"/>
      <c r="V16" s="53"/>
    </row>
    <row r="17" spans="1:24" ht="12.75" customHeight="1" x14ac:dyDescent="0.2">
      <c r="A17" s="64"/>
      <c r="B17" s="64"/>
      <c r="C17" s="64"/>
      <c r="D17" s="64"/>
      <c r="F17" s="55" t="str">
        <f>IF(ISERROR(MATCH(J16,arr_holidaydate,0)),"",INDEX(arr_holiday,MATCH(J16,arr_holidaydate,0)))</f>
        <v/>
      </c>
      <c r="G17" s="55"/>
      <c r="H17" s="55"/>
      <c r="I17" s="55"/>
      <c r="J17" s="55"/>
      <c r="K17" s="55"/>
      <c r="L17" s="55"/>
      <c r="M17" s="55"/>
      <c r="O17" s="55" t="str">
        <f>IF(ISERROR(MATCH(S16,arr_holidaydate,0)),"",INDEX(arr_holiday,MATCH(S16,arr_holidaydate,0)))</f>
        <v/>
      </c>
      <c r="P17" s="55"/>
      <c r="Q17" s="55"/>
      <c r="R17" s="55"/>
      <c r="S17" s="55"/>
      <c r="T17" s="55"/>
      <c r="U17" s="55"/>
      <c r="V17" s="55"/>
    </row>
    <row r="18" spans="1:24" ht="12.75" customHeight="1" x14ac:dyDescent="0.2">
      <c r="A18" s="64"/>
      <c r="B18" s="64"/>
      <c r="C18" s="64"/>
      <c r="D18" s="64"/>
      <c r="F18" s="56" t="str">
        <f ca="1">IF(ISERROR(OFFSET(arr_holidaydate,-1+MATCH(J16,arr_holidaydate,0)+MATCH(J16,OFFSET(arr_holidaydate,MATCH(J16,arr_holidaydate,0),0,1000,1),0),-5,1,1)),"",OFFSET(arr_holidaydate,-1+MATCH(J16,arr_holidaydate,0)+MATCH(J16,OFFSET(arr_holidaydate,MATCH(J16,arr_holidaydate,0),0,1000,1),0),-5,1,1))</f>
        <v/>
      </c>
      <c r="G18" s="56"/>
      <c r="H18" s="56"/>
      <c r="I18" s="56"/>
      <c r="J18" s="56"/>
      <c r="K18" s="56"/>
      <c r="L18" s="56"/>
      <c r="M18" s="56"/>
      <c r="O18" s="56" t="str">
        <f ca="1">IF(ISERROR(OFFSET(arr_holidaydate,-1+MATCH(S16,arr_holidaydate,0)+MATCH(S16,OFFSET(arr_holidaydate,MATCH(S16,arr_holidaydate,0),0,1000,1),0),-5,1,1)),"",OFFSET(arr_holidaydate,-1+MATCH(S16,arr_holidaydate,0)+MATCH(S16,OFFSET(arr_holidaydate,MATCH(S16,arr_holidaydate,0),0,1000,1),0),-5,1,1))</f>
        <v/>
      </c>
      <c r="P18" s="56"/>
      <c r="Q18" s="56"/>
      <c r="R18" s="56"/>
      <c r="S18" s="56"/>
      <c r="T18" s="56"/>
      <c r="U18" s="56"/>
      <c r="V18" s="56"/>
      <c r="X18" s="23"/>
    </row>
    <row r="19" spans="1:24" ht="12.75" customHeight="1" x14ac:dyDescent="0.2">
      <c r="A19" s="64"/>
      <c r="B19" s="64"/>
      <c r="C19" s="64"/>
      <c r="D19" s="64"/>
      <c r="F19" s="56" t="str">
        <f ca="1">IF(ISERROR(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,"",OFFSET(arr_holidaydate,-1+MATCH(J16,arr_holidaydate,0)+MATCH(J16,OFFSET(arr_holidaydate,MATCH(J16,arr_holidaydate,0),0,1000,1),0)+MATCH(J16,OFFSET(arr_holidaydate,MATCH(J16,arr_holidaydate,0)+MATCH(J16,OFFSET(arr_holidaydate,MATCH(J16,arr_holidaydate,0),0,1000,1),0),0,1000,1),0),-5,1,1))</f>
        <v/>
      </c>
      <c r="G19" s="56"/>
      <c r="H19" s="56"/>
      <c r="I19" s="56"/>
      <c r="J19" s="56"/>
      <c r="K19" s="56"/>
      <c r="L19" s="56"/>
      <c r="M19" s="56"/>
      <c r="O19" s="56" t="str">
        <f ca="1">IF(ISERROR(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,"",OFFSET(arr_holidaydate,-1+MATCH(S16,arr_holidaydate,0)+MATCH(S16,OFFSET(arr_holidaydate,MATCH(S16,arr_holidaydate,0),0,1000,1),0)+MATCH(S16,OFFSET(arr_holidaydate,MATCH(S16,arr_holidaydate,0)+MATCH(S16,OFFSET(arr_holidaydate,MATCH(S16,arr_holidaydate,0),0,1000,1),0),0,1000,1),0),-5,1,1))</f>
        <v/>
      </c>
      <c r="P19" s="56"/>
      <c r="Q19" s="56"/>
      <c r="R19" s="56"/>
      <c r="S19" s="56"/>
      <c r="T19" s="56"/>
      <c r="U19" s="56"/>
      <c r="V19" s="56"/>
      <c r="X19" s="23"/>
    </row>
    <row r="20" spans="1:24" ht="12.75" customHeight="1" x14ac:dyDescent="0.2">
      <c r="A20" s="64"/>
      <c r="B20" s="64"/>
      <c r="C20" s="64"/>
      <c r="D20" s="64"/>
      <c r="F20" s="21">
        <v>8</v>
      </c>
      <c r="G20" s="15"/>
      <c r="H20" s="15"/>
      <c r="I20" s="15"/>
      <c r="J20" s="15"/>
      <c r="K20" s="15"/>
      <c r="L20" s="15"/>
      <c r="M20" s="15"/>
      <c r="O20" s="21">
        <v>8</v>
      </c>
      <c r="P20" s="15"/>
      <c r="Q20" s="15"/>
      <c r="R20" s="15"/>
      <c r="S20" s="15"/>
      <c r="T20" s="15"/>
      <c r="U20" s="15"/>
      <c r="V20" s="15"/>
      <c r="X20" s="23"/>
    </row>
    <row r="21" spans="1:24" ht="12.75" customHeight="1" x14ac:dyDescent="0.2">
      <c r="A21" s="64"/>
      <c r="B21" s="64"/>
      <c r="C21" s="64"/>
      <c r="D21" s="64"/>
      <c r="F21" s="21">
        <v>9</v>
      </c>
      <c r="G21" s="15"/>
      <c r="H21" s="15"/>
      <c r="I21" s="15"/>
      <c r="J21" s="15"/>
      <c r="K21" s="15"/>
      <c r="L21" s="15"/>
      <c r="M21" s="15"/>
      <c r="O21" s="21">
        <v>9</v>
      </c>
      <c r="P21" s="15"/>
      <c r="Q21" s="15"/>
      <c r="R21" s="15"/>
      <c r="S21" s="15"/>
      <c r="T21" s="15"/>
      <c r="U21" s="15"/>
      <c r="V21" s="15"/>
      <c r="X21" s="23"/>
    </row>
    <row r="22" spans="1:24" ht="12.75" customHeight="1" x14ac:dyDescent="0.2">
      <c r="A22" s="64"/>
      <c r="B22" s="64"/>
      <c r="C22" s="64"/>
      <c r="D22" s="64"/>
      <c r="F22" s="21">
        <v>10</v>
      </c>
      <c r="G22" s="15"/>
      <c r="H22" s="15"/>
      <c r="I22" s="15"/>
      <c r="J22" s="15"/>
      <c r="K22" s="15"/>
      <c r="L22" s="15"/>
      <c r="M22" s="15"/>
      <c r="O22" s="21">
        <v>10</v>
      </c>
      <c r="P22" s="15"/>
      <c r="Q22" s="15"/>
      <c r="R22" s="15"/>
      <c r="S22" s="15"/>
      <c r="T22" s="15"/>
      <c r="U22" s="15"/>
      <c r="V22" s="15"/>
    </row>
    <row r="23" spans="1:24" ht="12.75" customHeight="1" x14ac:dyDescent="0.2">
      <c r="A23" s="64"/>
      <c r="B23" s="64"/>
      <c r="C23" s="64"/>
      <c r="D23" s="64"/>
      <c r="F23" s="21">
        <v>11</v>
      </c>
      <c r="G23" s="15"/>
      <c r="H23" s="15"/>
      <c r="I23" s="15"/>
      <c r="J23" s="15"/>
      <c r="K23" s="15"/>
      <c r="L23" s="15"/>
      <c r="M23" s="15"/>
      <c r="O23" s="21">
        <v>11</v>
      </c>
      <c r="P23" s="15"/>
      <c r="Q23" s="15"/>
      <c r="R23" s="15"/>
      <c r="S23" s="15"/>
      <c r="T23" s="15"/>
      <c r="U23" s="15"/>
      <c r="V23" s="15"/>
    </row>
    <row r="24" spans="1:24" ht="12.75" customHeight="1" x14ac:dyDescent="0.2">
      <c r="A24" s="64"/>
      <c r="B24" s="64"/>
      <c r="C24" s="64"/>
      <c r="D24" s="64"/>
      <c r="F24" s="21">
        <v>12</v>
      </c>
      <c r="G24" s="15"/>
      <c r="H24" s="15"/>
      <c r="I24" s="15"/>
      <c r="J24" s="15"/>
      <c r="K24" s="15"/>
      <c r="L24" s="15"/>
      <c r="M24" s="15"/>
      <c r="O24" s="21">
        <v>12</v>
      </c>
      <c r="P24" s="15"/>
      <c r="Q24" s="15"/>
      <c r="R24" s="15"/>
      <c r="S24" s="15"/>
      <c r="T24" s="15"/>
      <c r="U24" s="15"/>
      <c r="V24" s="15"/>
    </row>
    <row r="25" spans="1:24" ht="12.75" customHeight="1" x14ac:dyDescent="0.2">
      <c r="A25" s="64"/>
      <c r="B25" s="64"/>
      <c r="C25" s="64"/>
      <c r="D25" s="64"/>
      <c r="F25" s="21">
        <v>1</v>
      </c>
      <c r="G25" s="15"/>
      <c r="H25" s="15"/>
      <c r="I25" s="15"/>
      <c r="J25" s="15"/>
      <c r="K25" s="15"/>
      <c r="L25" s="15"/>
      <c r="M25" s="15"/>
      <c r="O25" s="21">
        <v>1</v>
      </c>
      <c r="P25" s="15"/>
      <c r="Q25" s="15"/>
      <c r="R25" s="15"/>
      <c r="S25" s="15"/>
      <c r="T25" s="15"/>
      <c r="U25" s="15"/>
      <c r="V25" s="15"/>
    </row>
    <row r="26" spans="1:24" ht="12.75" customHeight="1" x14ac:dyDescent="0.2">
      <c r="A26" s="64"/>
      <c r="B26" s="64"/>
      <c r="C26" s="64"/>
      <c r="D26" s="64"/>
      <c r="F26" s="21">
        <v>2</v>
      </c>
      <c r="G26" s="15"/>
      <c r="H26" s="15"/>
      <c r="I26" s="15"/>
      <c r="J26" s="15"/>
      <c r="K26" s="15"/>
      <c r="L26" s="15"/>
      <c r="M26" s="15"/>
      <c r="O26" s="21">
        <v>2</v>
      </c>
      <c r="P26" s="15"/>
      <c r="Q26" s="15"/>
      <c r="R26" s="15"/>
      <c r="S26" s="15"/>
      <c r="T26" s="15"/>
      <c r="U26" s="15"/>
      <c r="V26" s="15"/>
    </row>
    <row r="27" spans="1:24" ht="12.75" customHeight="1" x14ac:dyDescent="0.2">
      <c r="A27" s="64"/>
      <c r="B27" s="64"/>
      <c r="C27" s="64"/>
      <c r="D27" s="64"/>
      <c r="F27" s="21">
        <v>3</v>
      </c>
      <c r="G27" s="15"/>
      <c r="H27" s="15"/>
      <c r="I27" s="15"/>
      <c r="J27" s="15"/>
      <c r="K27" s="15"/>
      <c r="L27" s="15"/>
      <c r="M27" s="15"/>
      <c r="O27" s="21">
        <v>3</v>
      </c>
      <c r="P27" s="15"/>
      <c r="Q27" s="15"/>
      <c r="R27" s="15"/>
      <c r="S27" s="15"/>
      <c r="T27" s="15"/>
      <c r="U27" s="15"/>
      <c r="V27" s="15"/>
    </row>
    <row r="28" spans="1:24" ht="12.75" customHeight="1" x14ac:dyDescent="0.2">
      <c r="A28" s="64"/>
      <c r="B28" s="64"/>
      <c r="C28" s="64"/>
      <c r="D28" s="64"/>
      <c r="F28" s="21">
        <v>4</v>
      </c>
      <c r="G28" s="15"/>
      <c r="H28" s="15"/>
      <c r="I28" s="15"/>
      <c r="J28" s="15"/>
      <c r="K28" s="15"/>
      <c r="L28" s="15"/>
      <c r="M28" s="15"/>
      <c r="O28" s="21">
        <v>4</v>
      </c>
      <c r="P28" s="15"/>
      <c r="Q28" s="15"/>
      <c r="R28" s="15"/>
      <c r="S28" s="15"/>
      <c r="T28" s="15"/>
      <c r="U28" s="15"/>
      <c r="V28" s="15"/>
    </row>
    <row r="29" spans="1:24" ht="12.75" customHeight="1" x14ac:dyDescent="0.2">
      <c r="A29" s="64"/>
      <c r="B29" s="64"/>
      <c r="C29" s="64"/>
      <c r="D29" s="64"/>
      <c r="F29" s="21">
        <v>5</v>
      </c>
      <c r="G29" s="15"/>
      <c r="H29" s="15"/>
      <c r="I29" s="15"/>
      <c r="J29" s="15"/>
      <c r="K29" s="15"/>
      <c r="L29" s="15"/>
      <c r="M29" s="15"/>
      <c r="O29" s="21">
        <v>5</v>
      </c>
      <c r="P29" s="15"/>
      <c r="Q29" s="15"/>
      <c r="R29" s="15"/>
      <c r="S29" s="15"/>
      <c r="T29" s="15"/>
      <c r="U29" s="15"/>
      <c r="V29" s="15"/>
    </row>
    <row r="30" spans="1:24" ht="12.75" customHeight="1" x14ac:dyDescent="0.2">
      <c r="F30" s="21">
        <v>6</v>
      </c>
      <c r="G30" s="15"/>
      <c r="H30" s="15"/>
      <c r="I30" s="15"/>
      <c r="J30" s="15"/>
      <c r="K30" s="15"/>
      <c r="L30" s="15"/>
      <c r="M30" s="15"/>
      <c r="O30" s="21">
        <v>6</v>
      </c>
      <c r="P30" s="15"/>
      <c r="Q30" s="15"/>
      <c r="R30" s="15"/>
      <c r="S30" s="15"/>
      <c r="T30" s="15"/>
      <c r="U30" s="15"/>
      <c r="V30" s="15"/>
    </row>
    <row r="31" spans="1:24" ht="12.75" customHeight="1" x14ac:dyDescent="0.2">
      <c r="A31" s="17" t="s">
        <v>46</v>
      </c>
      <c r="B31" s="24" t="s">
        <v>45</v>
      </c>
      <c r="C31" s="65" t="s">
        <v>47</v>
      </c>
      <c r="D31" s="65"/>
      <c r="F31" s="21"/>
      <c r="G31" s="15"/>
      <c r="H31" s="15"/>
      <c r="I31" s="15"/>
      <c r="J31" s="15"/>
      <c r="K31" s="15"/>
      <c r="L31" s="15"/>
      <c r="M31" s="15"/>
      <c r="O31" s="21"/>
      <c r="P31" s="15"/>
      <c r="Q31" s="15"/>
      <c r="R31" s="15"/>
      <c r="S31" s="15"/>
      <c r="T31" s="15"/>
      <c r="U31" s="15"/>
      <c r="V31" s="15"/>
    </row>
    <row r="32" spans="1:24" ht="12.75" customHeight="1" x14ac:dyDescent="0.2">
      <c r="A32" s="7"/>
      <c r="B32" s="8"/>
      <c r="C32" s="12"/>
      <c r="D32" s="9"/>
    </row>
    <row r="33" spans="1:22" ht="12.75" customHeight="1" x14ac:dyDescent="0.2">
      <c r="A33" s="7"/>
      <c r="B33" s="8"/>
      <c r="C33" s="10"/>
      <c r="D33" s="11"/>
      <c r="F33" s="54">
        <f>$F$4+1</f>
        <v>43186</v>
      </c>
      <c r="G33" s="54"/>
      <c r="H33" s="54"/>
      <c r="I33" s="54"/>
      <c r="J33" s="53">
        <f>$F$4+1</f>
        <v>43186</v>
      </c>
      <c r="K33" s="53"/>
      <c r="L33" s="53"/>
      <c r="M33" s="53"/>
      <c r="O33" s="54">
        <f>$F$4+4</f>
        <v>43189</v>
      </c>
      <c r="P33" s="54"/>
      <c r="Q33" s="54"/>
      <c r="R33" s="54"/>
      <c r="S33" s="53">
        <f>$F$4+4</f>
        <v>43189</v>
      </c>
      <c r="T33" s="53"/>
      <c r="U33" s="53"/>
      <c r="V33" s="53"/>
    </row>
    <row r="34" spans="1:22" ht="12.75" customHeight="1" x14ac:dyDescent="0.2">
      <c r="A34" s="7"/>
      <c r="B34" s="8"/>
      <c r="C34" s="10"/>
      <c r="D34" s="11"/>
      <c r="F34" s="55" t="str">
        <f>IF(ISERROR(MATCH(J33,arr_holidaydate,0)),"",INDEX(arr_holiday,MATCH(J33,arr_holidaydate,0)))</f>
        <v/>
      </c>
      <c r="G34" s="55"/>
      <c r="H34" s="55"/>
      <c r="I34" s="55"/>
      <c r="J34" s="55"/>
      <c r="K34" s="55"/>
      <c r="L34" s="55"/>
      <c r="M34" s="55"/>
      <c r="O34" s="55" t="str">
        <f>IF(ISERROR(MATCH(S33,arr_holidaydate,0)),"",INDEX(arr_holiday,MATCH(S33,arr_holidaydate,0)))</f>
        <v>Good Friday</v>
      </c>
      <c r="P34" s="55"/>
      <c r="Q34" s="55"/>
      <c r="R34" s="55"/>
      <c r="S34" s="55"/>
      <c r="T34" s="55"/>
      <c r="U34" s="55"/>
      <c r="V34" s="55"/>
    </row>
    <row r="35" spans="1:22" ht="12.75" customHeight="1" x14ac:dyDescent="0.2">
      <c r="A35" s="7"/>
      <c r="B35" s="8"/>
      <c r="C35" s="10"/>
      <c r="D35" s="11"/>
      <c r="F35" s="56" t="str">
        <f ca="1">IF(ISERROR(OFFSET(arr_holidaydate,-1+MATCH(J33,arr_holidaydate,0)+MATCH(J33,OFFSET(arr_holidaydate,MATCH(J33,arr_holidaydate,0),0,1000,1),0),-5,1,1)),"",OFFSET(arr_holidaydate,-1+MATCH(J33,arr_holidaydate,0)+MATCH(J33,OFFSET(arr_holidaydate,MATCH(J33,arr_holidaydate,0),0,1000,1),0),-5,1,1))</f>
        <v/>
      </c>
      <c r="G35" s="56"/>
      <c r="H35" s="56"/>
      <c r="I35" s="56"/>
      <c r="J35" s="56"/>
      <c r="K35" s="56"/>
      <c r="L35" s="56"/>
      <c r="M35" s="56"/>
      <c r="O35" s="56" t="str">
        <f ca="1">IF(ISERROR(OFFSET(arr_holidaydate,-1+MATCH(S33,arr_holidaydate,0)+MATCH(S33,OFFSET(arr_holidaydate,MATCH(S33,arr_holidaydate,0),0,1000,1),0),-5,1,1)),"",OFFSET(arr_holidaydate,-1+MATCH(S33,arr_holidaydate,0)+MATCH(S33,OFFSET(arr_holidaydate,MATCH(S33,arr_holidaydate,0),0,1000,1),0),-5,1,1))</f>
        <v/>
      </c>
      <c r="P35" s="56"/>
      <c r="Q35" s="56"/>
      <c r="R35" s="56"/>
      <c r="S35" s="56"/>
      <c r="T35" s="56"/>
      <c r="U35" s="56"/>
      <c r="V35" s="56"/>
    </row>
    <row r="36" spans="1:22" ht="12.75" customHeight="1" x14ac:dyDescent="0.2">
      <c r="A36" s="7"/>
      <c r="B36" s="8"/>
      <c r="C36" s="10"/>
      <c r="D36" s="11"/>
      <c r="F36" s="56" t="str">
        <f ca="1">IF(ISERROR(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,"",OFFSET(arr_holidaydate,-1+MATCH(J33,arr_holidaydate,0)+MATCH(J33,OFFSET(arr_holidaydate,MATCH(J33,arr_holidaydate,0),0,1000,1),0)+MATCH(J33,OFFSET(arr_holidaydate,MATCH(J33,arr_holidaydate,0)+MATCH(J33,OFFSET(arr_holidaydate,MATCH(J33,arr_holidaydate,0),0,1000,1),0),0,1000,1),0),-5,1,1))</f>
        <v/>
      </c>
      <c r="G36" s="56"/>
      <c r="H36" s="56"/>
      <c r="I36" s="56"/>
      <c r="J36" s="56"/>
      <c r="K36" s="56"/>
      <c r="L36" s="56"/>
      <c r="M36" s="56"/>
      <c r="O36" s="56" t="str">
        <f ca="1">IF(ISERROR(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,"",OFFSET(arr_holidaydate,-1+MATCH(S33,arr_holidaydate,0)+MATCH(S33,OFFSET(arr_holidaydate,MATCH(S33,arr_holidaydate,0),0,1000,1),0)+MATCH(S33,OFFSET(arr_holidaydate,MATCH(S33,arr_holidaydate,0)+MATCH(S33,OFFSET(arr_holidaydate,MATCH(S33,arr_holidaydate,0),0,1000,1),0),0,1000,1),0),-5,1,1))</f>
        <v/>
      </c>
      <c r="P36" s="56"/>
      <c r="Q36" s="56"/>
      <c r="R36" s="56"/>
      <c r="S36" s="56"/>
      <c r="T36" s="56"/>
      <c r="U36" s="56"/>
      <c r="V36" s="56"/>
    </row>
    <row r="37" spans="1:22" ht="12.75" customHeight="1" x14ac:dyDescent="0.2">
      <c r="A37" s="7"/>
      <c r="B37" s="8"/>
      <c r="C37" s="10"/>
      <c r="D37" s="11"/>
      <c r="F37" s="21">
        <v>8</v>
      </c>
      <c r="G37" s="15"/>
      <c r="H37" s="15"/>
      <c r="I37" s="15"/>
      <c r="J37" s="15"/>
      <c r="K37" s="15"/>
      <c r="L37" s="15"/>
      <c r="M37" s="15"/>
      <c r="O37" s="21">
        <v>8</v>
      </c>
      <c r="P37" s="15"/>
      <c r="Q37" s="15"/>
      <c r="R37" s="15"/>
      <c r="S37" s="15"/>
      <c r="T37" s="15"/>
      <c r="U37" s="15"/>
      <c r="V37" s="15"/>
    </row>
    <row r="38" spans="1:22" ht="12.75" customHeight="1" x14ac:dyDescent="0.2">
      <c r="A38" s="7"/>
      <c r="B38" s="8"/>
      <c r="C38" s="10"/>
      <c r="D38" s="11"/>
      <c r="F38" s="21">
        <v>9</v>
      </c>
      <c r="G38" s="15"/>
      <c r="H38" s="15"/>
      <c r="I38" s="15"/>
      <c r="J38" s="15"/>
      <c r="K38" s="15"/>
      <c r="L38" s="15"/>
      <c r="M38" s="15"/>
      <c r="O38" s="21">
        <v>9</v>
      </c>
      <c r="P38" s="15"/>
      <c r="Q38" s="15"/>
      <c r="R38" s="15"/>
      <c r="S38" s="15"/>
      <c r="T38" s="15"/>
      <c r="U38" s="15"/>
      <c r="V38" s="15"/>
    </row>
    <row r="39" spans="1:22" ht="12.75" customHeight="1" x14ac:dyDescent="0.2">
      <c r="A39" s="7"/>
      <c r="B39" s="8"/>
      <c r="C39" s="10"/>
      <c r="D39" s="11"/>
      <c r="F39" s="21">
        <v>10</v>
      </c>
      <c r="G39" s="15"/>
      <c r="H39" s="15"/>
      <c r="I39" s="15"/>
      <c r="J39" s="15"/>
      <c r="K39" s="15"/>
      <c r="L39" s="15"/>
      <c r="M39" s="15"/>
      <c r="O39" s="21">
        <v>10</v>
      </c>
      <c r="P39" s="15"/>
      <c r="Q39" s="15"/>
      <c r="R39" s="15"/>
      <c r="S39" s="15"/>
      <c r="T39" s="15"/>
      <c r="U39" s="15"/>
      <c r="V39" s="15"/>
    </row>
    <row r="40" spans="1:22" ht="12.75" customHeight="1" x14ac:dyDescent="0.2">
      <c r="A40" s="7"/>
      <c r="B40" s="8"/>
      <c r="C40" s="10"/>
      <c r="D40" s="11"/>
      <c r="F40" s="21">
        <v>11</v>
      </c>
      <c r="G40" s="15"/>
      <c r="H40" s="15"/>
      <c r="I40" s="15"/>
      <c r="J40" s="15"/>
      <c r="K40" s="15"/>
      <c r="L40" s="15"/>
      <c r="M40" s="15"/>
      <c r="O40" s="21">
        <v>11</v>
      </c>
      <c r="P40" s="15"/>
      <c r="Q40" s="15"/>
      <c r="R40" s="15"/>
      <c r="S40" s="15"/>
      <c r="T40" s="15"/>
      <c r="U40" s="15"/>
      <c r="V40" s="15"/>
    </row>
    <row r="41" spans="1:22" ht="12.75" customHeight="1" x14ac:dyDescent="0.2">
      <c r="A41" s="7"/>
      <c r="B41" s="8"/>
      <c r="C41" s="10"/>
      <c r="D41" s="11"/>
      <c r="F41" s="21">
        <v>12</v>
      </c>
      <c r="G41" s="15"/>
      <c r="H41" s="15"/>
      <c r="I41" s="15"/>
      <c r="J41" s="15"/>
      <c r="K41" s="15"/>
      <c r="L41" s="15"/>
      <c r="M41" s="15"/>
      <c r="O41" s="21">
        <v>12</v>
      </c>
      <c r="P41" s="15"/>
      <c r="Q41" s="15"/>
      <c r="R41" s="15"/>
      <c r="S41" s="15"/>
      <c r="T41" s="15"/>
      <c r="U41" s="15"/>
      <c r="V41" s="15"/>
    </row>
    <row r="42" spans="1:22" ht="12.75" customHeight="1" x14ac:dyDescent="0.2">
      <c r="A42" s="7"/>
      <c r="B42" s="8"/>
      <c r="C42" s="10"/>
      <c r="D42" s="11"/>
      <c r="F42" s="21">
        <v>1</v>
      </c>
      <c r="G42" s="15"/>
      <c r="H42" s="15"/>
      <c r="I42" s="15"/>
      <c r="J42" s="15"/>
      <c r="K42" s="15"/>
      <c r="L42" s="15"/>
      <c r="M42" s="15"/>
      <c r="O42" s="21">
        <v>1</v>
      </c>
      <c r="P42" s="15"/>
      <c r="Q42" s="15"/>
      <c r="R42" s="15"/>
      <c r="S42" s="15"/>
      <c r="T42" s="15"/>
      <c r="U42" s="15"/>
      <c r="V42" s="15"/>
    </row>
    <row r="43" spans="1:22" ht="12.75" customHeight="1" x14ac:dyDescent="0.2">
      <c r="A43" s="7"/>
      <c r="B43" s="8"/>
      <c r="C43" s="10"/>
      <c r="D43" s="11"/>
      <c r="F43" s="21">
        <v>2</v>
      </c>
      <c r="G43" s="15"/>
      <c r="H43" s="15"/>
      <c r="I43" s="15"/>
      <c r="J43" s="15"/>
      <c r="K43" s="15"/>
      <c r="L43" s="15"/>
      <c r="M43" s="15"/>
      <c r="O43" s="21">
        <v>2</v>
      </c>
      <c r="P43" s="15"/>
      <c r="Q43" s="15"/>
      <c r="R43" s="15"/>
      <c r="S43" s="15"/>
      <c r="T43" s="15"/>
      <c r="U43" s="15"/>
      <c r="V43" s="15"/>
    </row>
    <row r="44" spans="1:22" ht="12.75" customHeight="1" x14ac:dyDescent="0.2">
      <c r="A44" s="7"/>
      <c r="B44" s="8"/>
      <c r="C44" s="10"/>
      <c r="D44" s="11"/>
      <c r="F44" s="21">
        <v>3</v>
      </c>
      <c r="G44" s="15"/>
      <c r="H44" s="15"/>
      <c r="I44" s="15"/>
      <c r="J44" s="15"/>
      <c r="K44" s="15"/>
      <c r="L44" s="15"/>
      <c r="M44" s="15"/>
      <c r="O44" s="21">
        <v>3</v>
      </c>
      <c r="P44" s="15"/>
      <c r="Q44" s="15"/>
      <c r="R44" s="15"/>
      <c r="S44" s="15"/>
      <c r="T44" s="15"/>
      <c r="U44" s="15"/>
      <c r="V44" s="15"/>
    </row>
    <row r="45" spans="1:22" ht="12.75" customHeight="1" x14ac:dyDescent="0.2">
      <c r="A45" s="7"/>
      <c r="B45" s="8"/>
      <c r="C45" s="10"/>
      <c r="D45" s="11"/>
      <c r="F45" s="21">
        <v>4</v>
      </c>
      <c r="G45" s="15"/>
      <c r="H45" s="15"/>
      <c r="I45" s="15"/>
      <c r="J45" s="15"/>
      <c r="K45" s="15"/>
      <c r="L45" s="15"/>
      <c r="M45" s="15"/>
      <c r="O45" s="21">
        <v>4</v>
      </c>
      <c r="P45" s="15"/>
      <c r="Q45" s="15"/>
      <c r="R45" s="15"/>
      <c r="S45" s="15"/>
      <c r="T45" s="15"/>
      <c r="U45" s="15"/>
      <c r="V45" s="15"/>
    </row>
    <row r="46" spans="1:22" ht="12.75" customHeight="1" x14ac:dyDescent="0.2">
      <c r="A46" s="7"/>
      <c r="B46" s="8"/>
      <c r="C46" s="10"/>
      <c r="D46" s="11"/>
      <c r="F46" s="21">
        <v>5</v>
      </c>
      <c r="G46" s="15"/>
      <c r="H46" s="15"/>
      <c r="I46" s="15"/>
      <c r="J46" s="15"/>
      <c r="K46" s="15"/>
      <c r="L46" s="15"/>
      <c r="M46" s="15"/>
      <c r="O46" s="21">
        <v>5</v>
      </c>
      <c r="P46" s="15"/>
      <c r="Q46" s="15"/>
      <c r="R46" s="15"/>
      <c r="S46" s="15"/>
      <c r="T46" s="15"/>
      <c r="U46" s="15"/>
      <c r="V46" s="15"/>
    </row>
    <row r="47" spans="1:22" ht="12.75" customHeight="1" x14ac:dyDescent="0.2">
      <c r="A47" s="7"/>
      <c r="B47" s="8"/>
      <c r="C47" s="10"/>
      <c r="D47" s="11"/>
      <c r="F47" s="21">
        <v>6</v>
      </c>
      <c r="G47" s="15"/>
      <c r="H47" s="15"/>
      <c r="I47" s="15"/>
      <c r="J47" s="15"/>
      <c r="K47" s="15"/>
      <c r="L47" s="15"/>
      <c r="M47" s="15"/>
      <c r="O47" s="21">
        <v>6</v>
      </c>
      <c r="P47" s="15"/>
      <c r="Q47" s="15"/>
      <c r="R47" s="15"/>
      <c r="S47" s="15"/>
      <c r="T47" s="15"/>
      <c r="U47" s="15"/>
      <c r="V47" s="15"/>
    </row>
    <row r="48" spans="1:22" ht="12.75" customHeight="1" x14ac:dyDescent="0.2">
      <c r="A48" s="7"/>
      <c r="B48" s="8"/>
      <c r="C48" s="10"/>
      <c r="D48" s="11"/>
      <c r="F48" s="21"/>
      <c r="G48" s="15"/>
      <c r="H48" s="15"/>
      <c r="I48" s="15"/>
      <c r="J48" s="15"/>
      <c r="K48" s="15"/>
      <c r="L48" s="15"/>
      <c r="M48" s="15"/>
      <c r="O48" s="21"/>
      <c r="P48" s="15"/>
      <c r="Q48" s="15"/>
      <c r="R48" s="15"/>
      <c r="S48" s="15"/>
      <c r="T48" s="15"/>
      <c r="U48" s="15"/>
      <c r="V48" s="15"/>
    </row>
    <row r="49" spans="1:22" ht="12.75" customHeight="1" x14ac:dyDescent="0.2">
      <c r="A49" s="7"/>
      <c r="B49" s="8"/>
      <c r="C49" s="10"/>
      <c r="D49" s="11"/>
    </row>
    <row r="50" spans="1:22" ht="12.75" customHeight="1" x14ac:dyDescent="0.2">
      <c r="A50" s="7"/>
      <c r="B50" s="8"/>
      <c r="C50" s="10"/>
      <c r="D50" s="11"/>
      <c r="F50" s="54">
        <f>$F$4+2</f>
        <v>43187</v>
      </c>
      <c r="G50" s="54"/>
      <c r="H50" s="54"/>
      <c r="I50" s="54"/>
      <c r="J50" s="53">
        <f>$F$4+2</f>
        <v>43187</v>
      </c>
      <c r="K50" s="53"/>
      <c r="L50" s="53"/>
      <c r="M50" s="53"/>
      <c r="O50" s="54">
        <f>$F$4+5</f>
        <v>43190</v>
      </c>
      <c r="P50" s="54"/>
      <c r="Q50" s="54"/>
      <c r="R50" s="54"/>
      <c r="S50" s="53">
        <f>$F$4+5</f>
        <v>43190</v>
      </c>
      <c r="T50" s="53"/>
      <c r="U50" s="53"/>
      <c r="V50" s="53"/>
    </row>
    <row r="51" spans="1:22" ht="12.75" customHeight="1" x14ac:dyDescent="0.2">
      <c r="A51" s="7"/>
      <c r="B51" s="8"/>
      <c r="C51" s="10"/>
      <c r="D51" s="11"/>
      <c r="F51" s="55" t="str">
        <f>IF(ISERROR(MATCH(J50,arr_holidaydate,0)),"",INDEX(arr_holiday,MATCH(J50,arr_holidaydate,0)))</f>
        <v/>
      </c>
      <c r="G51" s="55"/>
      <c r="H51" s="55"/>
      <c r="I51" s="55"/>
      <c r="J51" s="55"/>
      <c r="K51" s="55"/>
      <c r="L51" s="55"/>
      <c r="M51" s="55"/>
      <c r="O51" s="55" t="str">
        <f>IF(ISERROR(MATCH(S50,arr_holidaydate,0)),"",INDEX(arr_holiday,MATCH(S50,arr_holidaydate,0)))</f>
        <v/>
      </c>
      <c r="P51" s="55"/>
      <c r="Q51" s="55"/>
      <c r="R51" s="55"/>
      <c r="S51" s="55"/>
      <c r="T51" s="55"/>
      <c r="U51" s="55"/>
      <c r="V51" s="55"/>
    </row>
    <row r="52" spans="1:22" ht="12.75" customHeight="1" x14ac:dyDescent="0.2">
      <c r="F52" s="56" t="str">
        <f ca="1">IF(ISERROR(OFFSET(arr_holidaydate,-1+MATCH(J50,arr_holidaydate,0)+MATCH(J50,OFFSET(arr_holidaydate,MATCH(J50,arr_holidaydate,0),0,1000,1),0),-5,1,1)),"",OFFSET(arr_holidaydate,-1+MATCH(J50,arr_holidaydate,0)+MATCH(J50,OFFSET(arr_holidaydate,MATCH(J50,arr_holidaydate,0),0,1000,1),0),-5,1,1))</f>
        <v/>
      </c>
      <c r="G52" s="56"/>
      <c r="H52" s="56"/>
      <c r="I52" s="56"/>
      <c r="J52" s="56"/>
      <c r="K52" s="56"/>
      <c r="L52" s="56"/>
      <c r="M52" s="56"/>
      <c r="O52" s="56" t="str">
        <f ca="1">IF(ISERROR(OFFSET(arr_holidaydate,-1+MATCH(S50,arr_holidaydate,0)+MATCH(S50,OFFSET(arr_holidaydate,MATCH(S50,arr_holidaydate,0),0,1000,1),0),-5,1,1)),"",OFFSET(arr_holidaydate,-1+MATCH(S50,arr_holidaydate,0)+MATCH(S50,OFFSET(arr_holidaydate,MATCH(S50,arr_holidaydate,0),0,1000,1),0),-5,1,1))</f>
        <v/>
      </c>
      <c r="P52" s="56"/>
      <c r="Q52" s="56"/>
      <c r="R52" s="56"/>
      <c r="S52" s="56"/>
      <c r="T52" s="56"/>
      <c r="U52" s="56"/>
      <c r="V52" s="56"/>
    </row>
    <row r="53" spans="1:22" ht="12.75" customHeight="1" x14ac:dyDescent="0.2">
      <c r="A53" s="66" t="s">
        <v>5</v>
      </c>
      <c r="B53" s="66"/>
      <c r="C53" s="65" t="s">
        <v>48</v>
      </c>
      <c r="D53" s="65"/>
      <c r="F53" s="56" t="str">
        <f ca="1">IF(ISERROR(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,"",OFFSET(arr_holidaydate,-1+MATCH(J50,arr_holidaydate,0)+MATCH(J50,OFFSET(arr_holidaydate,MATCH(J50,arr_holidaydate,0),0,1000,1),0)+MATCH(J50,OFFSET(arr_holidaydate,MATCH(J50,arr_holidaydate,0)+MATCH(J50,OFFSET(arr_holidaydate,MATCH(J50,arr_holidaydate,0),0,1000,1),0),0,1000,1),0),-5,1,1))</f>
        <v/>
      </c>
      <c r="G53" s="56"/>
      <c r="H53" s="56"/>
      <c r="I53" s="56"/>
      <c r="J53" s="56"/>
      <c r="K53" s="56"/>
      <c r="L53" s="56"/>
      <c r="M53" s="56"/>
      <c r="O53" s="56" t="str">
        <f ca="1">IF(ISERROR(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,"",OFFSET(arr_holidaydate,-1+MATCH(S50,arr_holidaydate,0)+MATCH(S50,OFFSET(arr_holidaydate,MATCH(S50,arr_holidaydate,0),0,1000,1),0)+MATCH(S50,OFFSET(arr_holidaydate,MATCH(S50,arr_holidaydate,0)+MATCH(S50,OFFSET(arr_holidaydate,MATCH(S50,arr_holidaydate,0),0,1000,1),0),0,1000,1),0),-5,1,1))</f>
        <v/>
      </c>
      <c r="P53" s="56"/>
      <c r="Q53" s="56"/>
      <c r="R53" s="56"/>
      <c r="S53" s="56"/>
      <c r="T53" s="56"/>
      <c r="U53" s="56"/>
      <c r="V53" s="56"/>
    </row>
    <row r="54" spans="1:22" ht="12.75" customHeight="1" x14ac:dyDescent="0.2">
      <c r="A54" s="62"/>
      <c r="B54" s="63"/>
      <c r="C54" s="60"/>
      <c r="D54" s="61"/>
      <c r="F54" s="21">
        <v>8</v>
      </c>
      <c r="G54" s="15"/>
      <c r="H54" s="15"/>
      <c r="I54" s="15"/>
      <c r="J54" s="15"/>
      <c r="K54" s="15"/>
      <c r="L54" s="15"/>
      <c r="M54" s="15"/>
      <c r="O54" s="15"/>
      <c r="P54" s="15"/>
      <c r="Q54" s="15"/>
      <c r="R54" s="15"/>
      <c r="S54" s="15"/>
      <c r="T54" s="15"/>
      <c r="U54" s="15"/>
      <c r="V54" s="15"/>
    </row>
    <row r="55" spans="1:22" ht="12.75" customHeight="1" x14ac:dyDescent="0.2">
      <c r="A55" s="62"/>
      <c r="B55" s="63"/>
      <c r="C55" s="60"/>
      <c r="D55" s="61"/>
      <c r="F55" s="21">
        <v>9</v>
      </c>
      <c r="G55" s="15"/>
      <c r="H55" s="15"/>
      <c r="I55" s="15"/>
      <c r="J55" s="15"/>
      <c r="K55" s="15"/>
      <c r="L55" s="15"/>
      <c r="M55" s="15"/>
      <c r="O55" s="15"/>
      <c r="P55" s="15"/>
      <c r="Q55" s="15"/>
      <c r="R55" s="15"/>
      <c r="S55" s="15"/>
      <c r="T55" s="15"/>
      <c r="U55" s="15"/>
      <c r="V55" s="15"/>
    </row>
    <row r="56" spans="1:22" ht="12.75" customHeight="1" x14ac:dyDescent="0.2">
      <c r="A56" s="62"/>
      <c r="B56" s="63"/>
      <c r="C56" s="60"/>
      <c r="D56" s="61"/>
      <c r="F56" s="21">
        <v>10</v>
      </c>
      <c r="G56" s="15"/>
      <c r="H56" s="15"/>
      <c r="I56" s="15"/>
      <c r="J56" s="15"/>
      <c r="K56" s="15"/>
      <c r="L56" s="15"/>
      <c r="M56" s="15"/>
      <c r="O56" s="15"/>
      <c r="P56" s="15"/>
      <c r="Q56" s="15"/>
      <c r="R56" s="15"/>
      <c r="S56" s="15"/>
      <c r="T56" s="15"/>
      <c r="U56" s="15"/>
      <c r="V56" s="15"/>
    </row>
    <row r="57" spans="1:22" ht="12.75" customHeight="1" x14ac:dyDescent="0.2">
      <c r="A57" s="62"/>
      <c r="B57" s="63"/>
      <c r="C57" s="60"/>
      <c r="D57" s="61"/>
      <c r="F57" s="21">
        <v>11</v>
      </c>
      <c r="G57" s="15"/>
      <c r="H57" s="15"/>
      <c r="I57" s="15"/>
      <c r="J57" s="15"/>
      <c r="K57" s="15"/>
      <c r="L57" s="15"/>
      <c r="M57" s="15"/>
      <c r="O57" s="15"/>
      <c r="P57" s="15"/>
      <c r="Q57" s="15"/>
      <c r="R57" s="15"/>
      <c r="S57" s="15"/>
      <c r="T57" s="15"/>
      <c r="U57" s="15"/>
      <c r="V57" s="15"/>
    </row>
    <row r="58" spans="1:22" ht="12.75" customHeight="1" x14ac:dyDescent="0.2">
      <c r="A58" s="62"/>
      <c r="B58" s="63"/>
      <c r="C58" s="60"/>
      <c r="D58" s="61"/>
      <c r="F58" s="21">
        <v>12</v>
      </c>
      <c r="G58" s="15"/>
      <c r="H58" s="15"/>
      <c r="I58" s="15"/>
      <c r="J58" s="15"/>
      <c r="K58" s="15"/>
      <c r="L58" s="15"/>
      <c r="M58" s="15"/>
    </row>
    <row r="59" spans="1:22" ht="12.75" customHeight="1" x14ac:dyDescent="0.2">
      <c r="A59" s="62"/>
      <c r="B59" s="63"/>
      <c r="C59" s="60"/>
      <c r="D59" s="61"/>
      <c r="F59" s="21">
        <v>1</v>
      </c>
      <c r="G59" s="15"/>
      <c r="H59" s="15"/>
      <c r="I59" s="15"/>
      <c r="J59" s="15"/>
      <c r="K59" s="15"/>
      <c r="L59" s="15"/>
      <c r="M59" s="15"/>
      <c r="O59" s="54">
        <f>$F$4+6</f>
        <v>43191</v>
      </c>
      <c r="P59" s="54"/>
      <c r="Q59" s="54"/>
      <c r="R59" s="54"/>
      <c r="S59" s="53">
        <f>$F$4+6</f>
        <v>43191</v>
      </c>
      <c r="T59" s="53"/>
      <c r="U59" s="53"/>
      <c r="V59" s="53"/>
    </row>
    <row r="60" spans="1:22" ht="12.75" customHeight="1" x14ac:dyDescent="0.2">
      <c r="A60" s="62"/>
      <c r="B60" s="63"/>
      <c r="C60" s="60"/>
      <c r="D60" s="61"/>
      <c r="F60" s="21">
        <v>2</v>
      </c>
      <c r="G60" s="15"/>
      <c r="H60" s="15"/>
      <c r="I60" s="15"/>
      <c r="J60" s="15"/>
      <c r="K60" s="15"/>
      <c r="L60" s="15"/>
      <c r="M60" s="15"/>
      <c r="O60" s="55" t="str">
        <f>IF(ISERROR(MATCH(S59,arr_holidaydate,0)),"",INDEX(arr_holiday,MATCH(S59,arr_holidaydate,0)))</f>
        <v>Easter</v>
      </c>
      <c r="P60" s="55"/>
      <c r="Q60" s="55"/>
      <c r="R60" s="55"/>
      <c r="S60" s="55"/>
      <c r="T60" s="55"/>
      <c r="U60" s="55"/>
      <c r="V60" s="55"/>
    </row>
    <row r="61" spans="1:22" ht="12.75" customHeight="1" x14ac:dyDescent="0.2">
      <c r="A61" s="62"/>
      <c r="B61" s="63"/>
      <c r="C61" s="60"/>
      <c r="D61" s="61"/>
      <c r="F61" s="21">
        <v>3</v>
      </c>
      <c r="G61" s="15"/>
      <c r="H61" s="15"/>
      <c r="I61" s="15"/>
      <c r="J61" s="15"/>
      <c r="K61" s="15"/>
      <c r="L61" s="15"/>
      <c r="M61" s="15"/>
      <c r="O61" s="56" t="str">
        <f ca="1">IF(ISERROR(OFFSET(arr_holidaydate,-1+MATCH(S59,arr_holidaydate,0)+MATCH(S59,OFFSET(arr_holidaydate,MATCH(S59,arr_holidaydate,0),0,1000,1),0),-5,1,1)),"",OFFSET(arr_holidaydate,-1+MATCH(S59,arr_holidaydate,0)+MATCH(S59,OFFSET(arr_holidaydate,MATCH(S59,arr_holidaydate,0),0,1000,1),0),-5,1,1))</f>
        <v>April Fool's Day</v>
      </c>
      <c r="P61" s="56"/>
      <c r="Q61" s="56"/>
      <c r="R61" s="56"/>
      <c r="S61" s="56"/>
      <c r="T61" s="56"/>
      <c r="U61" s="56"/>
      <c r="V61" s="56"/>
    </row>
    <row r="62" spans="1:22" ht="12.75" customHeight="1" x14ac:dyDescent="0.2">
      <c r="A62" s="62"/>
      <c r="B62" s="63"/>
      <c r="C62" s="60"/>
      <c r="D62" s="61"/>
      <c r="F62" s="21">
        <v>4</v>
      </c>
      <c r="G62" s="15"/>
      <c r="H62" s="15"/>
      <c r="I62" s="15"/>
      <c r="J62" s="15"/>
      <c r="K62" s="15"/>
      <c r="L62" s="15"/>
      <c r="M62" s="15"/>
      <c r="O62" s="56" t="str">
        <f ca="1">IF(ISERROR(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,"",OFFSET(arr_holidaydate,-1+MATCH(S59,arr_holidaydate,0)+MATCH(S59,OFFSET(arr_holidaydate,MATCH(S59,arr_holidaydate,0),0,1000,1),0)+MATCH(S59,OFFSET(arr_holidaydate,MATCH(S59,arr_holidaydate,0)+MATCH(S59,OFFSET(arr_holidaydate,MATCH(S59,arr_holidaydate,0),0,1000,1),0),0,1000,1),0),-5,1,1))</f>
        <v/>
      </c>
      <c r="P62" s="56"/>
      <c r="Q62" s="56"/>
      <c r="R62" s="56"/>
      <c r="S62" s="56"/>
      <c r="T62" s="56"/>
      <c r="U62" s="56"/>
      <c r="V62" s="56"/>
    </row>
    <row r="63" spans="1:22" ht="12.75" customHeight="1" x14ac:dyDescent="0.2">
      <c r="A63" s="62"/>
      <c r="B63" s="63"/>
      <c r="C63" s="60"/>
      <c r="D63" s="61"/>
      <c r="F63" s="21">
        <v>5</v>
      </c>
      <c r="G63" s="15"/>
      <c r="H63" s="15"/>
      <c r="I63" s="15"/>
      <c r="J63" s="15"/>
      <c r="K63" s="15"/>
      <c r="L63" s="15"/>
      <c r="M63" s="15"/>
      <c r="O63" s="15"/>
      <c r="P63" s="15"/>
      <c r="Q63" s="15"/>
      <c r="R63" s="15"/>
      <c r="S63" s="15"/>
      <c r="T63" s="15"/>
      <c r="U63" s="15"/>
      <c r="V63" s="15"/>
    </row>
    <row r="64" spans="1:22" ht="12.75" customHeight="1" x14ac:dyDescent="0.2">
      <c r="A64" s="62"/>
      <c r="B64" s="63"/>
      <c r="C64" s="60"/>
      <c r="D64" s="61"/>
      <c r="F64" s="21">
        <v>6</v>
      </c>
      <c r="G64" s="15"/>
      <c r="H64" s="15"/>
      <c r="I64" s="15"/>
      <c r="J64" s="15"/>
      <c r="K64" s="15"/>
      <c r="L64" s="15"/>
      <c r="M64" s="15"/>
      <c r="O64" s="15"/>
      <c r="P64" s="15"/>
      <c r="Q64" s="15"/>
      <c r="R64" s="15"/>
      <c r="S64" s="15"/>
      <c r="T64" s="15"/>
      <c r="U64" s="15"/>
      <c r="V64" s="15"/>
    </row>
    <row r="65" spans="1:22" ht="12.75" customHeight="1" x14ac:dyDescent="0.2">
      <c r="A65" s="62"/>
      <c r="B65" s="63"/>
      <c r="C65" s="60"/>
      <c r="D65" s="61"/>
      <c r="F65" s="21"/>
      <c r="G65" s="15"/>
      <c r="H65" s="15"/>
      <c r="I65" s="15"/>
      <c r="J65" s="15"/>
      <c r="K65" s="15"/>
      <c r="L65" s="15"/>
      <c r="M65" s="15"/>
      <c r="O65" s="15"/>
      <c r="P65" s="15"/>
      <c r="Q65" s="15"/>
      <c r="R65" s="15"/>
      <c r="S65" s="15"/>
      <c r="T65" s="15"/>
      <c r="U65" s="15"/>
      <c r="V65" s="15"/>
    </row>
  </sheetData>
  <mergeCells count="82">
    <mergeCell ref="A17:D17"/>
    <mergeCell ref="F17:M17"/>
    <mergeCell ref="O17:V17"/>
    <mergeCell ref="F4:I4"/>
    <mergeCell ref="A7:D8"/>
    <mergeCell ref="G7:M7"/>
    <mergeCell ref="P7:V7"/>
    <mergeCell ref="A9:D10"/>
    <mergeCell ref="E9:E10"/>
    <mergeCell ref="A16:D16"/>
    <mergeCell ref="F16:I16"/>
    <mergeCell ref="J16:M16"/>
    <mergeCell ref="O16:R16"/>
    <mergeCell ref="S16:V16"/>
    <mergeCell ref="A25:D25"/>
    <mergeCell ref="A18:D18"/>
    <mergeCell ref="F18:M18"/>
    <mergeCell ref="O18:V18"/>
    <mergeCell ref="A19:D19"/>
    <mergeCell ref="F19:M19"/>
    <mergeCell ref="O19:V19"/>
    <mergeCell ref="A20:D20"/>
    <mergeCell ref="A21:D21"/>
    <mergeCell ref="A22:D22"/>
    <mergeCell ref="A23:D23"/>
    <mergeCell ref="A24:D24"/>
    <mergeCell ref="F35:M35"/>
    <mergeCell ref="O35:V35"/>
    <mergeCell ref="A26:D26"/>
    <mergeCell ref="A27:D27"/>
    <mergeCell ref="A28:D28"/>
    <mergeCell ref="A29:D29"/>
    <mergeCell ref="C31:D31"/>
    <mergeCell ref="F33:I33"/>
    <mergeCell ref="J33:M33"/>
    <mergeCell ref="O33:R33"/>
    <mergeCell ref="S33:V33"/>
    <mergeCell ref="F34:M34"/>
    <mergeCell ref="O34:V34"/>
    <mergeCell ref="F36:M36"/>
    <mergeCell ref="O36:V36"/>
    <mergeCell ref="F50:I50"/>
    <mergeCell ref="J50:M50"/>
    <mergeCell ref="O50:R50"/>
    <mergeCell ref="S50:V50"/>
    <mergeCell ref="F51:M51"/>
    <mergeCell ref="O51:V51"/>
    <mergeCell ref="F52:M52"/>
    <mergeCell ref="O52:V52"/>
    <mergeCell ref="A53:B53"/>
    <mergeCell ref="C53:D53"/>
    <mergeCell ref="F53:M53"/>
    <mergeCell ref="O53:V53"/>
    <mergeCell ref="A54:B54"/>
    <mergeCell ref="C54:D54"/>
    <mergeCell ref="A55:B55"/>
    <mergeCell ref="C55:D55"/>
    <mergeCell ref="A56:B56"/>
    <mergeCell ref="C56:D56"/>
    <mergeCell ref="A61:B61"/>
    <mergeCell ref="C61:D61"/>
    <mergeCell ref="O61:V61"/>
    <mergeCell ref="A57:B57"/>
    <mergeCell ref="C57:D57"/>
    <mergeCell ref="A58:B58"/>
    <mergeCell ref="C58:D58"/>
    <mergeCell ref="A59:B59"/>
    <mergeCell ref="C59:D59"/>
    <mergeCell ref="O59:R59"/>
    <mergeCell ref="S59:V59"/>
    <mergeCell ref="A60:B60"/>
    <mergeCell ref="C60:D60"/>
    <mergeCell ref="O60:V60"/>
    <mergeCell ref="A65:B65"/>
    <mergeCell ref="C65:D65"/>
    <mergeCell ref="A62:B62"/>
    <mergeCell ref="C62:D62"/>
    <mergeCell ref="O62:V62"/>
    <mergeCell ref="A63:B63"/>
    <mergeCell ref="C63:D63"/>
    <mergeCell ref="A64:B64"/>
    <mergeCell ref="C64:D64"/>
  </mergeCells>
  <conditionalFormatting sqref="G9:M14 P9:V14">
    <cfRule type="cellIs" dxfId="3" priority="1" operator="between">
      <formula>$F$4</formula>
      <formula>$F$4+6</formula>
    </cfRule>
    <cfRule type="expression" dxfId="2" priority="2">
      <formula>NOT(ISERROR(MATCH(G9,$Z$7:$Z$12,0)))</formula>
    </cfRule>
    <cfRule type="cellIs" dxfId="1" priority="3" stopIfTrue="1" operator="equal">
      <formula>$A$6</formula>
    </cfRule>
    <cfRule type="expression" dxfId="0" priority="4" stopIfTrue="1">
      <formula>AND(NOT(G9=""),NOT(ISERROR(MATCH(G9,arr_holidaydate,0))))</formula>
    </cfRule>
  </conditionalFormatting>
  <pageMargins left="0.6" right="0.5" top="0.4" bottom="0.25" header="0.25" footer="0.25"/>
  <pageSetup orientation="portrait" r:id="rId1"/>
  <headerFooter>
    <oddFooter>&amp;L&amp;8&amp;K01+032https://www.vertex42.com/calendars/weekly-planner.html&amp;R&amp;8&amp;K01+032© 2009-2018 Vertex42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showGridLines="0" workbookViewId="0">
      <pane ySplit="10" topLeftCell="A11" activePane="bottomLeft" state="frozen"/>
      <selection pane="bottomLeft" activeCell="A11" sqref="A11"/>
    </sheetView>
  </sheetViews>
  <sheetFormatPr defaultRowHeight="12.75" x14ac:dyDescent="0.2"/>
  <cols>
    <col min="1" max="1" width="18.7109375" customWidth="1"/>
    <col min="2" max="2" width="6.28515625" customWidth="1"/>
    <col min="3" max="3" width="6.5703125" customWidth="1"/>
    <col min="4" max="4" width="5.42578125" customWidth="1"/>
    <col min="5" max="5" width="8.28515625" customWidth="1"/>
    <col min="6" max="6" width="11.28515625" customWidth="1"/>
    <col min="7" max="7" width="31" customWidth="1"/>
  </cols>
  <sheetData>
    <row r="1" spans="1:7" ht="24" customHeight="1" x14ac:dyDescent="0.2">
      <c r="A1" s="49" t="s">
        <v>73</v>
      </c>
      <c r="B1" s="50"/>
      <c r="C1" s="50"/>
      <c r="D1" s="50"/>
      <c r="E1" s="50"/>
      <c r="F1" s="51"/>
      <c r="G1" s="51"/>
    </row>
    <row r="2" spans="1:7" x14ac:dyDescent="0.2">
      <c r="A2" s="31"/>
      <c r="B2" s="31"/>
      <c r="C2" s="31"/>
      <c r="D2" s="31"/>
      <c r="E2" s="31"/>
      <c r="F2" s="31"/>
      <c r="G2" s="32"/>
    </row>
    <row r="3" spans="1:7" x14ac:dyDescent="0.2">
      <c r="A3" s="73" t="s">
        <v>75</v>
      </c>
      <c r="B3" s="73"/>
      <c r="C3" s="73"/>
      <c r="D3" s="73"/>
      <c r="E3" s="73"/>
      <c r="F3" s="73"/>
      <c r="G3" s="73"/>
    </row>
    <row r="4" spans="1:7" x14ac:dyDescent="0.2">
      <c r="A4" s="73"/>
      <c r="B4" s="73"/>
      <c r="C4" s="73"/>
      <c r="D4" s="73"/>
      <c r="E4" s="73"/>
      <c r="F4" s="73"/>
      <c r="G4" s="73"/>
    </row>
    <row r="5" spans="1:7" x14ac:dyDescent="0.2">
      <c r="A5" s="73"/>
      <c r="B5" s="73"/>
      <c r="C5" s="73"/>
      <c r="D5" s="73"/>
      <c r="E5" s="73"/>
      <c r="F5" s="73"/>
      <c r="G5" s="73"/>
    </row>
    <row r="6" spans="1:7" x14ac:dyDescent="0.2">
      <c r="A6" s="73"/>
      <c r="B6" s="73"/>
      <c r="C6" s="73"/>
      <c r="D6" s="73"/>
      <c r="E6" s="73"/>
      <c r="F6" s="73"/>
      <c r="G6" s="73"/>
    </row>
    <row r="7" spans="1:7" x14ac:dyDescent="0.2">
      <c r="G7" s="3"/>
    </row>
    <row r="8" spans="1:7" x14ac:dyDescent="0.2">
      <c r="A8" s="14" t="s">
        <v>44</v>
      </c>
      <c r="B8">
        <f>YEAR(Week1!F4)</f>
        <v>2018</v>
      </c>
      <c r="G8" s="3"/>
    </row>
    <row r="9" spans="1:7" x14ac:dyDescent="0.2">
      <c r="G9" s="3"/>
    </row>
    <row r="10" spans="1:7" ht="17.25" customHeight="1" x14ac:dyDescent="0.2">
      <c r="A10" s="33" t="s">
        <v>1</v>
      </c>
      <c r="B10" s="34" t="s">
        <v>2</v>
      </c>
      <c r="C10" s="34" t="s">
        <v>3</v>
      </c>
      <c r="D10" s="35" t="s">
        <v>0</v>
      </c>
      <c r="E10" s="35" t="s">
        <v>4</v>
      </c>
      <c r="F10" s="36" t="s">
        <v>5</v>
      </c>
      <c r="G10" s="37" t="s">
        <v>6</v>
      </c>
    </row>
    <row r="11" spans="1:7" x14ac:dyDescent="0.2">
      <c r="A11" t="s">
        <v>7</v>
      </c>
      <c r="B11" s="2">
        <v>4</v>
      </c>
      <c r="C11" s="2">
        <v>15</v>
      </c>
      <c r="D11" s="2"/>
      <c r="E11" s="2"/>
      <c r="F11" s="38">
        <f>IF(WEEKDAY(DATE(year,B11,C11))=1,DATE(year,B11,C11)+1,IF(WEEKDAY(DATE(year,B11,C11))=7,DATE(year,B11,C11)+2,DATE(year,B11,C11)))</f>
        <v>43206</v>
      </c>
      <c r="G11" s="39" t="s">
        <v>8</v>
      </c>
    </row>
    <row r="12" spans="1:7" x14ac:dyDescent="0.2">
      <c r="A12" t="s">
        <v>57</v>
      </c>
      <c r="B12" s="2">
        <v>4</v>
      </c>
      <c r="D12" s="2"/>
      <c r="E12" s="2">
        <v>1</v>
      </c>
      <c r="F12" s="40">
        <f>IF(year&lt;2007,(DATE(year,B12,1)+(1-1)*7)+IF(E12&lt;WEEKDAY(DATE(year,B12,1)),E12+7-WEEKDAY(DATE(year,B12,1)),E12-WEEKDAY(DATE(year,B12,1))),(DATE(year,B12-1,1)+(2-1)*7)+IF(E12&lt;WEEKDAY(DATE(year,B12-1,1)),E12+7-WEEKDAY(DATE(year,B12-1,1)),E12-WEEKDAY(DATE(year,B12-1,1))))</f>
        <v>43170</v>
      </c>
      <c r="G12" s="41" t="s">
        <v>9</v>
      </c>
    </row>
    <row r="13" spans="1:7" x14ac:dyDescent="0.2">
      <c r="A13" t="s">
        <v>57</v>
      </c>
      <c r="B13" s="2">
        <v>11</v>
      </c>
      <c r="D13" s="2"/>
      <c r="E13" s="2">
        <v>1</v>
      </c>
      <c r="F13" s="40">
        <f>IF(year&lt;2007,(DATE(year,B13,1)+(-1)*7)+IF(E13&lt;WEEKDAY(DATE(year,B13,1)),E13+7-WEEKDAY(DATE(year,B13,1)),E13-WEEKDAY(DATE(year,B13,1))),(DATE(year,B13,1)+(1-1)*7)+IF(E13&lt;WEEKDAY(DATE(year,B13,1)),E13+7-WEEKDAY(DATE(year,B13,1)),E13-WEEKDAY(DATE(year,B13,1))))</f>
        <v>43408</v>
      </c>
      <c r="G13" s="41" t="s">
        <v>10</v>
      </c>
    </row>
    <row r="14" spans="1:7" x14ac:dyDescent="0.2">
      <c r="A14" t="s">
        <v>50</v>
      </c>
      <c r="B14" s="2"/>
      <c r="C14" s="2"/>
      <c r="D14" s="2"/>
      <c r="E14" s="2"/>
      <c r="F14" s="38">
        <f>F31+6</f>
        <v>43352</v>
      </c>
      <c r="G14" s="39" t="s">
        <v>51</v>
      </c>
    </row>
    <row r="15" spans="1:7" x14ac:dyDescent="0.2">
      <c r="A15" t="s">
        <v>52</v>
      </c>
      <c r="B15" s="2">
        <v>4</v>
      </c>
      <c r="C15" s="2"/>
      <c r="D15" s="2"/>
      <c r="E15" s="2">
        <v>4</v>
      </c>
      <c r="F15" s="38">
        <f>IF(WEEKDAY(DATE(year,B15+1,0),1)=7,DATE(year,B15+1,0)-(7-E15),(DATE(year,B15+1,0)-WEEKDAY(DATE(year,B15+1,0),1))-(7-E15))</f>
        <v>43215</v>
      </c>
      <c r="G15" s="39" t="s">
        <v>53</v>
      </c>
    </row>
    <row r="16" spans="1:7" x14ac:dyDescent="0.2">
      <c r="A16" t="s">
        <v>61</v>
      </c>
      <c r="B16" s="2"/>
      <c r="C16" s="2"/>
      <c r="D16" s="2"/>
      <c r="E16" s="2"/>
      <c r="F16" s="40">
        <f>IF(AND(year&gt;1900,year&lt;2199),ROUND(DATE(year,4,1)/7+MOD(19*MOD(year,19)-7,30)*0.14,0)*7-6,"")</f>
        <v>43191</v>
      </c>
      <c r="G16" s="42" t="s">
        <v>62</v>
      </c>
    </row>
    <row r="17" spans="1:7" x14ac:dyDescent="0.2">
      <c r="A17" t="s">
        <v>63</v>
      </c>
      <c r="B17" s="2"/>
      <c r="C17" s="2"/>
      <c r="D17" s="2"/>
      <c r="E17" s="2"/>
      <c r="F17" s="40">
        <f>F16-2</f>
        <v>43189</v>
      </c>
      <c r="G17" s="39" t="s">
        <v>64</v>
      </c>
    </row>
    <row r="18" spans="1:7" x14ac:dyDescent="0.2">
      <c r="A18" t="s">
        <v>65</v>
      </c>
      <c r="B18" s="2"/>
      <c r="C18" s="2"/>
      <c r="D18" s="2"/>
      <c r="E18" s="2"/>
      <c r="F18" s="40">
        <f>IF(AND(year&gt;=2012,year&lt;=2030),DATEVALUE(INDEX({"2012-01-23";"2013-02-10";"2014-01-31";"2015-02-19";"2016-02-08";"2017-01-28";"2018-02-16";"2019-02-05";"2020-01-25";"2021-02-12";"2022-02-01";"2023-01-22";"2024-02-10";"2025-01-29";"2026-02-17";"2027-02-06";"2028-01-26";"2029-02-13";"2030-02-03"},year-2011)),"")</f>
        <v>43147</v>
      </c>
      <c r="G18" s="39" t="s">
        <v>81</v>
      </c>
    </row>
    <row r="19" spans="1:7" x14ac:dyDescent="0.2">
      <c r="A19" t="s">
        <v>54</v>
      </c>
      <c r="B19" s="2"/>
      <c r="C19" s="2"/>
      <c r="D19" s="2"/>
      <c r="E19" s="2"/>
      <c r="F19" s="40">
        <f>ROUNDDOWN((DATE(2000,3,20)+TIME(7,29,0))+(year-2000)*365.24238,0)</f>
        <v>43179</v>
      </c>
      <c r="G19" s="39" t="s">
        <v>55</v>
      </c>
    </row>
    <row r="20" spans="1:7" x14ac:dyDescent="0.2">
      <c r="A20" t="s">
        <v>56</v>
      </c>
      <c r="B20" s="2"/>
      <c r="C20" s="2"/>
      <c r="D20" s="2"/>
      <c r="E20" s="2"/>
      <c r="F20" s="40">
        <f>ROUNDDOWN((DATE(2000,6,21)+TIME(1,36,0))+(year-2000)*365.24163,0)</f>
        <v>43272</v>
      </c>
      <c r="G20" s="39" t="s">
        <v>55</v>
      </c>
    </row>
    <row r="21" spans="1:7" x14ac:dyDescent="0.2">
      <c r="A21" t="s">
        <v>66</v>
      </c>
      <c r="B21" s="2"/>
      <c r="C21" s="2"/>
      <c r="D21" s="2"/>
      <c r="E21" s="2"/>
      <c r="F21" s="40">
        <f>ROUNDDOWN((DATE(2000,9,22)+TIME(17,17,0))+(year-2000)*365.24205,0)</f>
        <v>43366</v>
      </c>
      <c r="G21" s="39" t="s">
        <v>55</v>
      </c>
    </row>
    <row r="22" spans="1:7" x14ac:dyDescent="0.2">
      <c r="A22" t="s">
        <v>67</v>
      </c>
      <c r="B22" s="2"/>
      <c r="C22" s="2"/>
      <c r="D22" s="2"/>
      <c r="E22" s="2"/>
      <c r="F22" s="40">
        <f>ROUNDDOWN((DATE(2000,12,21)+TIME(13,30,0))+(year-2000)*365.242743,0)</f>
        <v>43455</v>
      </c>
      <c r="G22" s="39" t="s">
        <v>55</v>
      </c>
    </row>
    <row r="23" spans="1:7" x14ac:dyDescent="0.2">
      <c r="B23" s="2"/>
      <c r="C23" s="2"/>
      <c r="D23" s="2"/>
      <c r="E23" s="2"/>
      <c r="F23" s="40"/>
      <c r="G23" s="39"/>
    </row>
    <row r="24" spans="1:7" ht="15" x14ac:dyDescent="0.25">
      <c r="A24" s="52" t="s">
        <v>68</v>
      </c>
      <c r="B24" s="43"/>
      <c r="C24" s="43"/>
      <c r="D24" s="44"/>
      <c r="E24" s="44"/>
      <c r="F24" s="45"/>
      <c r="G24" s="43"/>
    </row>
    <row r="25" spans="1:7" x14ac:dyDescent="0.2">
      <c r="A25" t="s">
        <v>11</v>
      </c>
      <c r="B25" s="2">
        <v>11</v>
      </c>
      <c r="D25" s="2">
        <v>4</v>
      </c>
      <c r="E25" s="2">
        <v>5</v>
      </c>
      <c r="F25" s="40">
        <f>IF(OR(OR(B25="",D25=""),E25=""),"",(DATE(year,B25,1)+(D25-1)*7)+E25-WEEKDAY(DATE(year,B25,1))+IF(E25&lt;WEEKDAY(DATE(year,B25,1)),7,0))</f>
        <v>43426</v>
      </c>
      <c r="G25" s="46" t="s">
        <v>12</v>
      </c>
    </row>
    <row r="26" spans="1:7" x14ac:dyDescent="0.2">
      <c r="A26" t="s">
        <v>13</v>
      </c>
      <c r="B26" s="2">
        <v>1</v>
      </c>
      <c r="C26" s="2"/>
      <c r="D26" s="2">
        <v>3</v>
      </c>
      <c r="E26" s="2">
        <v>2</v>
      </c>
      <c r="F26" s="40">
        <f>IF(OR(OR(B26="",D26=""),E26=""),"",(DATE(year,B26,1)+(D26-1)*7)+E26-WEEKDAY(DATE(year,B26,1))+IF(E26&lt;WEEKDAY(DATE(year,B26,1)),7,0))</f>
        <v>43115</v>
      </c>
      <c r="G26" s="46" t="s">
        <v>14</v>
      </c>
    </row>
    <row r="27" spans="1:7" x14ac:dyDescent="0.2">
      <c r="A27" t="s">
        <v>13</v>
      </c>
      <c r="B27" s="2">
        <v>1</v>
      </c>
      <c r="C27" s="2"/>
      <c r="D27" s="2">
        <v>3</v>
      </c>
      <c r="E27" s="2">
        <v>2</v>
      </c>
      <c r="F27" s="40">
        <f>IF(OR(OR(B27="",D27=""),E27=""),"",(DATE(year+1,B27,1)+(D27-1)*7)+E27-WEEKDAY(DATE(year+1,B27,1))+IF(E27&lt;WEEKDAY(DATE(year+1,B27,1)),7,0))</f>
        <v>43486</v>
      </c>
      <c r="G27" s="39" t="s">
        <v>14</v>
      </c>
    </row>
    <row r="28" spans="1:7" x14ac:dyDescent="0.2">
      <c r="A28" t="s">
        <v>15</v>
      </c>
      <c r="B28" s="2">
        <v>5</v>
      </c>
      <c r="D28" s="2">
        <v>2</v>
      </c>
      <c r="E28" s="2">
        <v>1</v>
      </c>
      <c r="F28" s="40">
        <f t="shared" ref="F28:F34" si="0">IF(OR(OR(B28="",D28=""),E28=""),"",(DATE(year,B28,1)+(D28-1)*7)+E28-WEEKDAY(DATE(year,B28,1))+IF(E28&lt;WEEKDAY(DATE(year,B28,1)),7,0))</f>
        <v>43233</v>
      </c>
      <c r="G28" s="46" t="s">
        <v>16</v>
      </c>
    </row>
    <row r="29" spans="1:7" x14ac:dyDescent="0.2">
      <c r="A29" t="s">
        <v>17</v>
      </c>
      <c r="B29" s="2">
        <v>6</v>
      </c>
      <c r="D29" s="2">
        <v>3</v>
      </c>
      <c r="E29" s="2">
        <v>1</v>
      </c>
      <c r="F29" s="40">
        <f t="shared" si="0"/>
        <v>43268</v>
      </c>
      <c r="G29" s="46" t="s">
        <v>18</v>
      </c>
    </row>
    <row r="30" spans="1:7" x14ac:dyDescent="0.2">
      <c r="A30" t="s">
        <v>19</v>
      </c>
      <c r="B30" s="2">
        <v>7</v>
      </c>
      <c r="C30" s="2"/>
      <c r="D30" s="2">
        <v>4</v>
      </c>
      <c r="E30" s="2">
        <v>1</v>
      </c>
      <c r="F30" s="40">
        <f t="shared" si="0"/>
        <v>43303</v>
      </c>
      <c r="G30" s="46" t="s">
        <v>20</v>
      </c>
    </row>
    <row r="31" spans="1:7" x14ac:dyDescent="0.2">
      <c r="A31" t="s">
        <v>21</v>
      </c>
      <c r="B31" s="2">
        <v>9</v>
      </c>
      <c r="D31" s="2">
        <v>1</v>
      </c>
      <c r="E31" s="2">
        <v>2</v>
      </c>
      <c r="F31" s="40">
        <f t="shared" si="0"/>
        <v>43346</v>
      </c>
      <c r="G31" s="46" t="s">
        <v>22</v>
      </c>
    </row>
    <row r="32" spans="1:7" x14ac:dyDescent="0.2">
      <c r="A32" t="s">
        <v>23</v>
      </c>
      <c r="B32" s="2">
        <v>2</v>
      </c>
      <c r="D32" s="2">
        <v>3</v>
      </c>
      <c r="E32" s="2">
        <v>2</v>
      </c>
      <c r="F32" s="40">
        <f t="shared" si="0"/>
        <v>43150</v>
      </c>
      <c r="G32" s="46" t="s">
        <v>24</v>
      </c>
    </row>
    <row r="33" spans="1:7" x14ac:dyDescent="0.2">
      <c r="A33" t="s">
        <v>25</v>
      </c>
      <c r="B33" s="2">
        <v>10</v>
      </c>
      <c r="C33" s="2"/>
      <c r="D33" s="2">
        <v>2</v>
      </c>
      <c r="E33" s="2">
        <v>2</v>
      </c>
      <c r="F33" s="40">
        <f t="shared" si="0"/>
        <v>43381</v>
      </c>
      <c r="G33" s="46" t="s">
        <v>26</v>
      </c>
    </row>
    <row r="34" spans="1:7" x14ac:dyDescent="0.2">
      <c r="A34" t="s">
        <v>27</v>
      </c>
      <c r="B34" s="2">
        <v>6</v>
      </c>
      <c r="D34" s="2">
        <v>0</v>
      </c>
      <c r="E34" s="2">
        <v>2</v>
      </c>
      <c r="F34" s="40">
        <f t="shared" si="0"/>
        <v>43248</v>
      </c>
      <c r="G34" s="46" t="s">
        <v>28</v>
      </c>
    </row>
    <row r="35" spans="1:7" x14ac:dyDescent="0.2">
      <c r="F35" s="40" t="str">
        <f>IF(OR(OR(B35="",D35=""),E35=""),"",(DATE(year,B35,1)+(D35-1)*7)+E35-WEEKDAY(DATE(year,B35,1))+IF(E35&lt;WEEKDAY(DATE(year,B35,1)),7,0))</f>
        <v/>
      </c>
      <c r="G35" s="3"/>
    </row>
    <row r="36" spans="1:7" x14ac:dyDescent="0.2">
      <c r="F36" s="40" t="str">
        <f>IF(OR(OR(B36="",D36=""),E36=""),"",(DATE(year,B36,1)+(D36-1)*7)+E36-WEEKDAY(DATE(year,B36,1))+IF(E36&lt;WEEKDAY(DATE(year,B36,1)),7,0))</f>
        <v/>
      </c>
      <c r="G36" s="3"/>
    </row>
    <row r="37" spans="1:7" ht="15" x14ac:dyDescent="0.25">
      <c r="A37" s="52" t="s">
        <v>69</v>
      </c>
      <c r="B37" s="43"/>
      <c r="C37" s="43"/>
      <c r="D37" s="44"/>
      <c r="E37" s="44"/>
      <c r="F37" s="45"/>
      <c r="G37" s="43"/>
    </row>
    <row r="38" spans="1:7" x14ac:dyDescent="0.2">
      <c r="A38" t="s">
        <v>33</v>
      </c>
      <c r="B38" s="2">
        <v>1</v>
      </c>
      <c r="C38" s="2">
        <v>1</v>
      </c>
      <c r="D38" s="2"/>
      <c r="E38" s="2"/>
      <c r="F38" s="38">
        <f>IF(OR(B38="",C38=""),"",DATE(year,B38,C38))</f>
        <v>43101</v>
      </c>
    </row>
    <row r="39" spans="1:7" x14ac:dyDescent="0.2">
      <c r="A39" t="s">
        <v>33</v>
      </c>
      <c r="B39" s="2">
        <v>1</v>
      </c>
      <c r="C39" s="2">
        <v>1</v>
      </c>
      <c r="D39" s="2"/>
      <c r="E39" s="2"/>
      <c r="F39" s="38">
        <f>IF(OR(B39="",C39=""),"",DATE(year+1,B39,C39))</f>
        <v>43466</v>
      </c>
    </row>
    <row r="40" spans="1:7" x14ac:dyDescent="0.2">
      <c r="A40" t="s">
        <v>39</v>
      </c>
      <c r="B40" s="2">
        <v>2</v>
      </c>
      <c r="C40" s="2">
        <v>2</v>
      </c>
      <c r="D40" s="2"/>
      <c r="E40" s="2"/>
      <c r="F40" s="38">
        <f t="shared" ref="F40:F56" si="1">IF(OR(B40="",C40=""),"",DATE(year,B40,C40))</f>
        <v>43133</v>
      </c>
    </row>
    <row r="41" spans="1:7" x14ac:dyDescent="0.2">
      <c r="A41" t="s">
        <v>40</v>
      </c>
      <c r="B41" s="2">
        <v>2</v>
      </c>
      <c r="C41" s="2">
        <v>12</v>
      </c>
      <c r="D41" s="2"/>
      <c r="E41" s="2"/>
      <c r="F41" s="38">
        <f t="shared" si="1"/>
        <v>43143</v>
      </c>
    </row>
    <row r="42" spans="1:7" x14ac:dyDescent="0.2">
      <c r="A42" t="s">
        <v>41</v>
      </c>
      <c r="B42" s="2">
        <v>2</v>
      </c>
      <c r="C42" s="2">
        <v>14</v>
      </c>
      <c r="D42" s="2"/>
      <c r="E42" s="2"/>
      <c r="F42" s="38">
        <f t="shared" si="1"/>
        <v>43145</v>
      </c>
    </row>
    <row r="43" spans="1:7" x14ac:dyDescent="0.2">
      <c r="A43" t="s">
        <v>34</v>
      </c>
      <c r="B43" s="2">
        <v>3</v>
      </c>
      <c r="C43" s="2">
        <v>17</v>
      </c>
      <c r="D43" s="2"/>
      <c r="E43" s="2"/>
      <c r="F43" s="38">
        <f t="shared" si="1"/>
        <v>43176</v>
      </c>
    </row>
    <row r="44" spans="1:7" x14ac:dyDescent="0.2">
      <c r="A44" t="s">
        <v>35</v>
      </c>
      <c r="B44" s="2">
        <v>4</v>
      </c>
      <c r="C44" s="2">
        <v>1</v>
      </c>
      <c r="D44" s="2"/>
      <c r="E44" s="2"/>
      <c r="F44" s="38">
        <f t="shared" si="1"/>
        <v>43191</v>
      </c>
    </row>
    <row r="45" spans="1:7" x14ac:dyDescent="0.2">
      <c r="A45" t="s">
        <v>42</v>
      </c>
      <c r="B45" s="2">
        <v>4</v>
      </c>
      <c r="C45" s="2">
        <v>22</v>
      </c>
      <c r="D45" s="2"/>
      <c r="E45" s="2"/>
      <c r="F45" s="38">
        <f t="shared" si="1"/>
        <v>43212</v>
      </c>
    </row>
    <row r="46" spans="1:7" x14ac:dyDescent="0.2">
      <c r="A46" t="s">
        <v>36</v>
      </c>
      <c r="B46" s="2">
        <v>6</v>
      </c>
      <c r="C46" s="2">
        <v>14</v>
      </c>
      <c r="D46" s="2"/>
      <c r="E46" s="2"/>
      <c r="F46" s="38">
        <f t="shared" si="1"/>
        <v>43265</v>
      </c>
    </row>
    <row r="47" spans="1:7" x14ac:dyDescent="0.2">
      <c r="A47" t="s">
        <v>37</v>
      </c>
      <c r="B47" s="2">
        <v>7</v>
      </c>
      <c r="C47" s="2">
        <v>4</v>
      </c>
      <c r="D47" s="2"/>
      <c r="E47" s="2"/>
      <c r="F47" s="38">
        <f t="shared" si="1"/>
        <v>43285</v>
      </c>
    </row>
    <row r="48" spans="1:7" x14ac:dyDescent="0.2">
      <c r="A48" t="s">
        <v>70</v>
      </c>
      <c r="B48" s="2">
        <v>8</v>
      </c>
      <c r="C48" s="2">
        <v>19</v>
      </c>
      <c r="D48" s="2"/>
      <c r="E48" s="2"/>
      <c r="F48" s="38">
        <f t="shared" si="1"/>
        <v>43331</v>
      </c>
    </row>
    <row r="49" spans="1:7" x14ac:dyDescent="0.2">
      <c r="A49" t="s">
        <v>71</v>
      </c>
      <c r="B49" s="2">
        <v>9</v>
      </c>
      <c r="C49" s="2">
        <v>11</v>
      </c>
      <c r="D49" s="2"/>
      <c r="E49" s="2"/>
      <c r="F49" s="38">
        <f t="shared" si="1"/>
        <v>43354</v>
      </c>
    </row>
    <row r="50" spans="1:7" x14ac:dyDescent="0.2">
      <c r="A50" t="s">
        <v>43</v>
      </c>
      <c r="B50" s="2">
        <v>10</v>
      </c>
      <c r="C50" s="2">
        <v>24</v>
      </c>
      <c r="D50" s="2"/>
      <c r="E50" s="2"/>
      <c r="F50" s="38">
        <f t="shared" si="1"/>
        <v>43397</v>
      </c>
    </row>
    <row r="51" spans="1:7" x14ac:dyDescent="0.2">
      <c r="A51" t="s">
        <v>29</v>
      </c>
      <c r="B51" s="2">
        <v>10</v>
      </c>
      <c r="C51" s="2">
        <v>31</v>
      </c>
      <c r="D51" s="2"/>
      <c r="E51" s="2"/>
      <c r="F51" s="38">
        <f t="shared" si="1"/>
        <v>43404</v>
      </c>
    </row>
    <row r="52" spans="1:7" x14ac:dyDescent="0.2">
      <c r="A52" t="s">
        <v>38</v>
      </c>
      <c r="B52" s="2">
        <v>11</v>
      </c>
      <c r="C52" s="2">
        <v>11</v>
      </c>
      <c r="D52" s="2"/>
      <c r="E52" s="2"/>
      <c r="F52" s="38">
        <f t="shared" si="1"/>
        <v>43415</v>
      </c>
    </row>
    <row r="53" spans="1:7" x14ac:dyDescent="0.2">
      <c r="A53" t="s">
        <v>31</v>
      </c>
      <c r="B53" s="2">
        <v>12</v>
      </c>
      <c r="C53" s="2">
        <v>24</v>
      </c>
      <c r="D53" s="2"/>
      <c r="E53" s="2"/>
      <c r="F53" s="38">
        <f t="shared" si="1"/>
        <v>43458</v>
      </c>
    </row>
    <row r="54" spans="1:7" x14ac:dyDescent="0.2">
      <c r="A54" t="s">
        <v>30</v>
      </c>
      <c r="B54" s="2">
        <v>12</v>
      </c>
      <c r="C54" s="2">
        <v>25</v>
      </c>
      <c r="D54" s="2"/>
      <c r="E54" s="2"/>
      <c r="F54" s="38">
        <f t="shared" si="1"/>
        <v>43459</v>
      </c>
    </row>
    <row r="55" spans="1:7" x14ac:dyDescent="0.2">
      <c r="A55" t="s">
        <v>72</v>
      </c>
      <c r="B55" s="2">
        <v>12</v>
      </c>
      <c r="C55" s="2">
        <v>26</v>
      </c>
      <c r="F55" s="38">
        <f t="shared" si="1"/>
        <v>43460</v>
      </c>
    </row>
    <row r="56" spans="1:7" x14ac:dyDescent="0.2">
      <c r="A56" t="s">
        <v>32</v>
      </c>
      <c r="B56" s="2">
        <v>12</v>
      </c>
      <c r="C56" s="2">
        <v>31</v>
      </c>
      <c r="D56" s="2"/>
      <c r="E56" s="2"/>
      <c r="F56" s="38">
        <f t="shared" si="1"/>
        <v>43465</v>
      </c>
    </row>
    <row r="57" spans="1:7" x14ac:dyDescent="0.2">
      <c r="B57" s="2"/>
      <c r="C57" s="2"/>
      <c r="F57" s="38" t="str">
        <f>IF(OR(B57="",C57=""),"",DATE(year,B57,C57))</f>
        <v/>
      </c>
    </row>
    <row r="58" spans="1:7" ht="15" x14ac:dyDescent="0.25">
      <c r="A58" s="52" t="s">
        <v>74</v>
      </c>
      <c r="B58" s="43"/>
      <c r="C58" s="43"/>
      <c r="D58" s="44"/>
      <c r="E58" s="44"/>
      <c r="F58" s="45"/>
      <c r="G58" s="43"/>
    </row>
    <row r="59" spans="1:7" x14ac:dyDescent="0.2">
      <c r="A59" s="31"/>
      <c r="F59" s="38"/>
    </row>
    <row r="60" spans="1:7" x14ac:dyDescent="0.2">
      <c r="A60" s="31"/>
      <c r="B60" s="2"/>
      <c r="C60" s="2"/>
      <c r="D60" s="2"/>
      <c r="E60" s="2"/>
      <c r="F60" s="38"/>
    </row>
    <row r="61" spans="1:7" x14ac:dyDescent="0.2">
      <c r="A61" s="31"/>
      <c r="F61" s="38"/>
    </row>
    <row r="62" spans="1:7" x14ac:dyDescent="0.2">
      <c r="A62" s="31"/>
      <c r="F62" s="38"/>
    </row>
    <row r="63" spans="1:7" x14ac:dyDescent="0.2">
      <c r="A63" s="31"/>
      <c r="F63" s="38"/>
    </row>
    <row r="64" spans="1:7" x14ac:dyDescent="0.2">
      <c r="A64" s="31"/>
      <c r="F64" s="38"/>
    </row>
    <row r="65" spans="1:6" x14ac:dyDescent="0.2">
      <c r="A65" s="31"/>
      <c r="F65" s="38"/>
    </row>
    <row r="66" spans="1:6" x14ac:dyDescent="0.2">
      <c r="A66" s="31"/>
      <c r="F66" s="38"/>
    </row>
    <row r="67" spans="1:6" x14ac:dyDescent="0.2">
      <c r="A67" s="31"/>
      <c r="F67" s="38"/>
    </row>
    <row r="68" spans="1:6" x14ac:dyDescent="0.2">
      <c r="A68" s="31"/>
      <c r="F68" s="38"/>
    </row>
    <row r="69" spans="1:6" x14ac:dyDescent="0.2">
      <c r="A69" s="31"/>
      <c r="F69" s="38"/>
    </row>
    <row r="70" spans="1:6" x14ac:dyDescent="0.2">
      <c r="A70" s="31"/>
      <c r="F70" s="38"/>
    </row>
    <row r="71" spans="1:6" x14ac:dyDescent="0.2">
      <c r="A71" s="31"/>
      <c r="F71" s="38"/>
    </row>
    <row r="72" spans="1:6" x14ac:dyDescent="0.2">
      <c r="A72" s="31"/>
      <c r="F72" s="38"/>
    </row>
    <row r="73" spans="1:6" x14ac:dyDescent="0.2">
      <c r="A73" s="31"/>
      <c r="F73" s="38"/>
    </row>
    <row r="74" spans="1:6" x14ac:dyDescent="0.2">
      <c r="A74" s="31"/>
      <c r="F74" s="38"/>
    </row>
    <row r="75" spans="1:6" x14ac:dyDescent="0.2">
      <c r="A75" s="31"/>
      <c r="F75" s="38"/>
    </row>
    <row r="76" spans="1:6" x14ac:dyDescent="0.2">
      <c r="A76" s="31"/>
      <c r="F76" s="38"/>
    </row>
    <row r="77" spans="1:6" x14ac:dyDescent="0.2">
      <c r="A77" s="31"/>
      <c r="F77" s="38"/>
    </row>
    <row r="78" spans="1:6" x14ac:dyDescent="0.2">
      <c r="A78" s="31"/>
      <c r="F78" s="38"/>
    </row>
    <row r="79" spans="1:6" x14ac:dyDescent="0.2">
      <c r="A79" s="31"/>
      <c r="F79" s="38"/>
    </row>
  </sheetData>
  <mergeCells count="1">
    <mergeCell ref="A3:G6"/>
  </mergeCells>
  <hyperlinks>
    <hyperlink ref="G12" r:id="rId1" tooltip="Daylight Savings Time Info" display="1st Sunday in April, 2nd Sunday in March (starting in 2007)"/>
    <hyperlink ref="G13" r:id="rId2" tooltip="Daylight Savings Time Info" display="1st Sunday in April, 2nd Sunday in March (starting in 2007)"/>
    <hyperlink ref="G16" r:id="rId3"/>
  </hyperlinks>
  <pageMargins left="0.75" right="0.75" top="1" bottom="1" header="0.5" footer="0.5"/>
  <pageSetup orientation="portrait" r:id="rId4"/>
  <headerFooter alignWithMargins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Week1</vt:lpstr>
      <vt:lpstr>Week2</vt:lpstr>
      <vt:lpstr>Week3</vt:lpstr>
      <vt:lpstr>Week4</vt:lpstr>
      <vt:lpstr>Holidays</vt:lpstr>
      <vt:lpstr>arr_holiday</vt:lpstr>
      <vt:lpstr>arr_holidaydate</vt:lpstr>
      <vt:lpstr>Week1!Print_Area</vt:lpstr>
      <vt:lpstr>Week2!Print_Area</vt:lpstr>
      <vt:lpstr>Week3!Print_Area</vt:lpstr>
      <vt:lpstr>Week4!Print_Area</vt:lpstr>
      <vt:lpstr>Holidays!year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Planner</dc:title>
  <dc:creator>Vertex42.com</dc:creator>
  <dc:description>(c) 2009-2018 Vertex42 LLC. All Rights Reserved.</dc:description>
  <cp:lastModifiedBy>Ghasli @ Ghazali, Mohamad Amir</cp:lastModifiedBy>
  <cp:lastPrinted>2018-03-07T16:45:51Z</cp:lastPrinted>
  <dcterms:created xsi:type="dcterms:W3CDTF">2004-08-16T18:44:14Z</dcterms:created>
  <dcterms:modified xsi:type="dcterms:W3CDTF">2022-11-14T18:17:15Z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https://www.vertex42.com/calendars/weekly-planner.html</vt:lpwstr>
  </property>
  <property fmtid="{D5CDD505-2E9C-101B-9397-08002B2CF9AE}" pid="4" name="Version">
    <vt:lpwstr>1.1.1</vt:lpwstr>
  </property>
</Properties>
</file>