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ghaza012\Downloads\EXCEL SPREADSHEET TEMPLATE\PLANNER\"/>
    </mc:Choice>
  </mc:AlternateContent>
  <bookViews>
    <workbookView xWindow="0" yWindow="0" windowWidth="28800" windowHeight="12210"/>
  </bookViews>
  <sheets>
    <sheet name="Planner" sheetId="9" r:id="rId1"/>
    <sheet name="DST Rules" sheetId="7" r:id="rId2"/>
    <sheet name="Clocks" sheetId="11" r:id="rId3"/>
  </sheets>
  <definedNames>
    <definedName name="_xlnm.Print_Area" localSheetId="0">Planner!$A$1:$H$72</definedName>
    <definedName name="valuevx">42.314159</definedName>
    <definedName name="vertex42_copyright" hidden="1">"© 2016 Vertex42 LLC"</definedName>
    <definedName name="vertex42_id" hidden="1">"world-meeting-planner.xlsx"</definedName>
    <definedName name="vertex42_title" hidden="1">"World Meeting Planner and Time Zone Converter"</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9" l="1"/>
  <c r="B5" i="9"/>
  <c r="F13" i="9"/>
  <c r="F15" i="9" s="1"/>
  <c r="F14" i="9"/>
  <c r="C12" i="11" l="1"/>
  <c r="B26" i="11" s="1"/>
  <c r="B104" i="11"/>
  <c r="C104" i="11" s="1"/>
  <c r="B105" i="11"/>
  <c r="C105" i="11" s="1"/>
  <c r="B45" i="11"/>
  <c r="C45" i="11" s="1"/>
  <c r="B103" i="11"/>
  <c r="C103" i="11" s="1"/>
  <c r="B102" i="11"/>
  <c r="D102" i="11" s="1"/>
  <c r="B101" i="11"/>
  <c r="C101" i="11" s="1"/>
  <c r="B100" i="11"/>
  <c r="C100" i="11" s="1"/>
  <c r="B99" i="11"/>
  <c r="C99" i="11" s="1"/>
  <c r="B98" i="11"/>
  <c r="C98" i="11" s="1"/>
  <c r="B97" i="11"/>
  <c r="C97" i="11" s="1"/>
  <c r="B96" i="11"/>
  <c r="C96" i="11" s="1"/>
  <c r="B95" i="11"/>
  <c r="C95" i="11" s="1"/>
  <c r="B94" i="11"/>
  <c r="D94" i="11" s="1"/>
  <c r="B93" i="11"/>
  <c r="C93" i="11" s="1"/>
  <c r="B92" i="11"/>
  <c r="C92" i="11" s="1"/>
  <c r="B91" i="11"/>
  <c r="C91" i="11" s="1"/>
  <c r="B90" i="11"/>
  <c r="C90" i="11" s="1"/>
  <c r="B89" i="11"/>
  <c r="C89" i="11" s="1"/>
  <c r="B88" i="11"/>
  <c r="C88" i="11" s="1"/>
  <c r="B87" i="11"/>
  <c r="C87" i="11" s="1"/>
  <c r="B86" i="11"/>
  <c r="D86" i="11" s="1"/>
  <c r="B85" i="11"/>
  <c r="C85" i="11" s="1"/>
  <c r="B84" i="11"/>
  <c r="C84" i="11" s="1"/>
  <c r="B83" i="11"/>
  <c r="C83" i="11" s="1"/>
  <c r="B82" i="11"/>
  <c r="C82" i="11" s="1"/>
  <c r="B81" i="11"/>
  <c r="C81" i="11" s="1"/>
  <c r="B80" i="11"/>
  <c r="C80" i="11" s="1"/>
  <c r="B79" i="11"/>
  <c r="C79" i="11" s="1"/>
  <c r="B78" i="11"/>
  <c r="D78" i="11" s="1"/>
  <c r="B77" i="11"/>
  <c r="C77" i="11" s="1"/>
  <c r="B76" i="11"/>
  <c r="C76" i="11" s="1"/>
  <c r="B75" i="11"/>
  <c r="C75" i="11" s="1"/>
  <c r="B74" i="11"/>
  <c r="C74" i="11" s="1"/>
  <c r="B73" i="11"/>
  <c r="C73" i="11" s="1"/>
  <c r="B72" i="11"/>
  <c r="C72" i="11" s="1"/>
  <c r="B71" i="11"/>
  <c r="C71" i="11" s="1"/>
  <c r="B70" i="11"/>
  <c r="D70" i="11" s="1"/>
  <c r="B69" i="11"/>
  <c r="C69" i="11" s="1"/>
  <c r="B68" i="11"/>
  <c r="C68" i="11" s="1"/>
  <c r="B67" i="11"/>
  <c r="C67" i="11" s="1"/>
  <c r="B66" i="11"/>
  <c r="C66" i="11" s="1"/>
  <c r="B65" i="11"/>
  <c r="C65" i="11" s="1"/>
  <c r="B64" i="11"/>
  <c r="C64" i="11" s="1"/>
  <c r="B63" i="11"/>
  <c r="C63" i="11" s="1"/>
  <c r="B62" i="11"/>
  <c r="D62" i="11" s="1"/>
  <c r="B61" i="11"/>
  <c r="C61" i="11" s="1"/>
  <c r="B60" i="11"/>
  <c r="C60" i="11" s="1"/>
  <c r="B59" i="11"/>
  <c r="C59" i="11" s="1"/>
  <c r="B58" i="11"/>
  <c r="C58" i="11" s="1"/>
  <c r="B57" i="11"/>
  <c r="C57" i="11" s="1"/>
  <c r="B56" i="11"/>
  <c r="C56" i="11" s="1"/>
  <c r="B55" i="11"/>
  <c r="C55" i="11" s="1"/>
  <c r="B54" i="11"/>
  <c r="D54" i="11" s="1"/>
  <c r="B53" i="11"/>
  <c r="C53" i="11" s="1"/>
  <c r="B52" i="11"/>
  <c r="C52" i="11" s="1"/>
  <c r="B51" i="11"/>
  <c r="C51" i="11" s="1"/>
  <c r="B50" i="11"/>
  <c r="C50" i="11" s="1"/>
  <c r="B49" i="11"/>
  <c r="C49" i="11" s="1"/>
  <c r="B48" i="11"/>
  <c r="C48" i="11" s="1"/>
  <c r="B47" i="11"/>
  <c r="C47" i="11" s="1"/>
  <c r="B46" i="11"/>
  <c r="C46" i="11" s="1"/>
  <c r="B42" i="11"/>
  <c r="D42" i="11" s="1"/>
  <c r="B41" i="11"/>
  <c r="C41" i="11" s="1"/>
  <c r="B40" i="11"/>
  <c r="C40" i="11" s="1"/>
  <c r="B39" i="11"/>
  <c r="C39" i="11" s="1"/>
  <c r="B38" i="11"/>
  <c r="D38" i="11" s="1"/>
  <c r="B37" i="11"/>
  <c r="C37" i="11" s="1"/>
  <c r="B36" i="11"/>
  <c r="C36" i="11" s="1"/>
  <c r="B35" i="11"/>
  <c r="C35" i="11" s="1"/>
  <c r="B34" i="11"/>
  <c r="D34" i="11" s="1"/>
  <c r="B33" i="11"/>
  <c r="C33" i="11" s="1"/>
  <c r="B32" i="11"/>
  <c r="C32" i="11" s="1"/>
  <c r="B31" i="11"/>
  <c r="D31" i="11" s="1"/>
  <c r="A28" i="11" l="1"/>
  <c r="B27" i="11"/>
  <c r="C26" i="11"/>
  <c r="B25" i="11"/>
  <c r="C25" i="11" s="1"/>
  <c r="D26" i="11"/>
  <c r="D82" i="11"/>
  <c r="C42" i="11"/>
  <c r="C34" i="11"/>
  <c r="D105" i="11"/>
  <c r="D74" i="11"/>
  <c r="D41" i="11"/>
  <c r="D37" i="11"/>
  <c r="D33" i="11"/>
  <c r="D66" i="11"/>
  <c r="D58" i="11"/>
  <c r="D40" i="11"/>
  <c r="D36" i="11"/>
  <c r="D32" i="11"/>
  <c r="D50" i="11"/>
  <c r="C38" i="11"/>
  <c r="C31" i="11"/>
  <c r="D39" i="11"/>
  <c r="D35" i="11"/>
  <c r="D98" i="11"/>
  <c r="D90" i="11"/>
  <c r="D104" i="11"/>
  <c r="C102" i="11"/>
  <c r="C94" i="11"/>
  <c r="C86" i="11"/>
  <c r="C78" i="11"/>
  <c r="C70" i="11"/>
  <c r="C62" i="11"/>
  <c r="C54" i="11"/>
  <c r="D101" i="11"/>
  <c r="D97" i="11"/>
  <c r="D93" i="11"/>
  <c r="D89" i="11"/>
  <c r="D85" i="11"/>
  <c r="D81" i="11"/>
  <c r="D77" i="11"/>
  <c r="D73" i="11"/>
  <c r="D69" i="11"/>
  <c r="D65" i="11"/>
  <c r="D61" i="11"/>
  <c r="D57" i="11"/>
  <c r="D53" i="11"/>
  <c r="D49" i="11"/>
  <c r="D100" i="11"/>
  <c r="D96" i="11"/>
  <c r="D92" i="11"/>
  <c r="D88" i="11"/>
  <c r="D84" i="11"/>
  <c r="D80" i="11"/>
  <c r="D76" i="11"/>
  <c r="D72" i="11"/>
  <c r="D68" i="11"/>
  <c r="D64" i="11"/>
  <c r="D60" i="11"/>
  <c r="D56" i="11"/>
  <c r="D52" i="11"/>
  <c r="D48" i="11"/>
  <c r="D103" i="11"/>
  <c r="D99" i="11"/>
  <c r="D95" i="11"/>
  <c r="D91" i="11"/>
  <c r="D87" i="11"/>
  <c r="D83" i="11"/>
  <c r="D79" i="11"/>
  <c r="D75" i="11"/>
  <c r="D71" i="11"/>
  <c r="D67" i="11"/>
  <c r="D63" i="11"/>
  <c r="D59" i="11"/>
  <c r="D55" i="11"/>
  <c r="D51" i="11"/>
  <c r="D47" i="11"/>
  <c r="D46" i="11"/>
  <c r="D45" i="11"/>
  <c r="C27" i="11" l="1"/>
  <c r="D27" i="11"/>
  <c r="D25" i="11"/>
  <c r="C33" i="9" l="1"/>
  <c r="D33" i="9"/>
  <c r="E33" i="9"/>
  <c r="F33" i="9"/>
  <c r="G33" i="9"/>
  <c r="H33" i="9"/>
  <c r="B33" i="9"/>
  <c r="H6" i="9"/>
  <c r="H5" i="9"/>
  <c r="E6" i="9"/>
  <c r="B30" i="9"/>
  <c r="B7" i="9" l="1"/>
  <c r="E7" i="7"/>
  <c r="E5" i="9"/>
  <c r="E7" i="9" s="1"/>
  <c r="E30" i="7" l="1"/>
  <c r="B17" i="7" s="1"/>
  <c r="G13" i="9" s="1"/>
  <c r="E31" i="7"/>
  <c r="B18" i="7" s="1"/>
  <c r="E28" i="7"/>
  <c r="C19" i="7" s="1"/>
  <c r="E27" i="7"/>
  <c r="C18" i="7" s="1"/>
  <c r="E32" i="7"/>
  <c r="B19" i="7" s="1"/>
  <c r="E33" i="7"/>
  <c r="E26" i="7"/>
  <c r="E34" i="7"/>
  <c r="B16" i="7" s="1"/>
  <c r="E25" i="7"/>
  <c r="B15" i="7" s="1"/>
  <c r="E37" i="7"/>
  <c r="B13" i="7" s="1"/>
  <c r="E35" i="7"/>
  <c r="E36" i="7"/>
  <c r="C15" i="7" s="1"/>
  <c r="E29" i="7"/>
  <c r="C20" i="7" s="1"/>
  <c r="E24" i="7"/>
  <c r="B12" i="7" s="1"/>
  <c r="H13" i="9" s="1"/>
  <c r="E23" i="7"/>
  <c r="B11" i="7" s="1"/>
  <c r="B13" i="9" l="1"/>
  <c r="C13" i="9"/>
  <c r="D13" i="9"/>
  <c r="E13" i="9"/>
  <c r="C16" i="7"/>
  <c r="B14" i="7"/>
  <c r="C17" i="7"/>
  <c r="G14" i="9" s="1"/>
  <c r="G15" i="9" s="1"/>
  <c r="B20" i="7"/>
  <c r="C11" i="7"/>
  <c r="C12" i="7"/>
  <c r="H14" i="9" s="1"/>
  <c r="H15" i="9" s="1"/>
  <c r="C14" i="7"/>
  <c r="C13" i="7"/>
  <c r="C14" i="9" l="1"/>
  <c r="C15" i="9" s="1"/>
  <c r="D14" i="9"/>
  <c r="D15" i="9" s="1"/>
  <c r="E14" i="9"/>
  <c r="E15" i="9" s="1"/>
  <c r="B14" i="9"/>
  <c r="B15" i="9" s="1"/>
  <c r="B31" i="9" l="1"/>
  <c r="B32" i="9" s="1"/>
  <c r="E8" i="9"/>
  <c r="B8" i="9"/>
  <c r="F32" i="9" l="1"/>
  <c r="F34" i="9" s="1"/>
  <c r="F35" i="9" s="1"/>
  <c r="F36" i="9" s="1"/>
  <c r="F37" i="9" s="1"/>
  <c r="F38" i="9" s="1"/>
  <c r="F39" i="9" s="1"/>
  <c r="F40" i="9" s="1"/>
  <c r="F41" i="9" s="1"/>
  <c r="F42" i="9" s="1"/>
  <c r="F43" i="9" s="1"/>
  <c r="F44" i="9" s="1"/>
  <c r="F45" i="9" s="1"/>
  <c r="F46" i="9" s="1"/>
  <c r="F47" i="9" s="1"/>
  <c r="F48" i="9" s="1"/>
  <c r="F49" i="9" s="1"/>
  <c r="F50" i="9" s="1"/>
  <c r="F51" i="9" s="1"/>
  <c r="F52" i="9" s="1"/>
  <c r="F53" i="9" s="1"/>
  <c r="F54" i="9" s="1"/>
  <c r="F55" i="9" s="1"/>
  <c r="F56" i="9" s="1"/>
  <c r="F57" i="9" s="1"/>
  <c r="F58" i="9" s="1"/>
  <c r="F59" i="9" s="1"/>
  <c r="F60" i="9" s="1"/>
  <c r="F61" i="9" s="1"/>
  <c r="F62" i="9" s="1"/>
  <c r="F63" i="9" s="1"/>
  <c r="F64" i="9" s="1"/>
  <c r="F65" i="9" s="1"/>
  <c r="F66" i="9" s="1"/>
  <c r="F67" i="9" s="1"/>
  <c r="F68" i="9" s="1"/>
  <c r="F69" i="9" s="1"/>
  <c r="F70" i="9" s="1"/>
  <c r="F71" i="9" s="1"/>
  <c r="F72" i="9" s="1"/>
  <c r="B23" i="9"/>
  <c r="C108" i="11" s="1"/>
  <c r="A120" i="11" s="1"/>
  <c r="E24" i="9"/>
  <c r="B24" i="9"/>
  <c r="H23" i="9"/>
  <c r="C198" i="11" s="1"/>
  <c r="E23" i="9"/>
  <c r="C153" i="11" s="1"/>
  <c r="D23" i="9"/>
  <c r="C138" i="11" s="1"/>
  <c r="D32" i="9"/>
  <c r="D34" i="9" s="1"/>
  <c r="D35" i="9" s="1"/>
  <c r="D36" i="9" s="1"/>
  <c r="D37" i="9" s="1"/>
  <c r="D38" i="9" s="1"/>
  <c r="D39" i="9" s="1"/>
  <c r="D40" i="9" s="1"/>
  <c r="D41" i="9" s="1"/>
  <c r="D42" i="9" s="1"/>
  <c r="D43" i="9" s="1"/>
  <c r="D44" i="9" s="1"/>
  <c r="D45" i="9" s="1"/>
  <c r="D46" i="9" s="1"/>
  <c r="D47" i="9" s="1"/>
  <c r="D48" i="9" s="1"/>
  <c r="D49" i="9" s="1"/>
  <c r="D50" i="9" s="1"/>
  <c r="D51" i="9" s="1"/>
  <c r="D52" i="9" s="1"/>
  <c r="D53" i="9" s="1"/>
  <c r="D54" i="9" s="1"/>
  <c r="D55" i="9" s="1"/>
  <c r="D56" i="9" s="1"/>
  <c r="D57" i="9" s="1"/>
  <c r="D58" i="9" s="1"/>
  <c r="D59" i="9" s="1"/>
  <c r="D60" i="9" s="1"/>
  <c r="D61" i="9" s="1"/>
  <c r="D62" i="9" s="1"/>
  <c r="D63" i="9" s="1"/>
  <c r="D64" i="9" s="1"/>
  <c r="D65" i="9" s="1"/>
  <c r="D66" i="9" s="1"/>
  <c r="D67" i="9" s="1"/>
  <c r="D68" i="9" s="1"/>
  <c r="D69" i="9" s="1"/>
  <c r="D70" i="9" s="1"/>
  <c r="D71" i="9" s="1"/>
  <c r="D72" i="9" s="1"/>
  <c r="G32" i="9"/>
  <c r="G34" i="9" s="1"/>
  <c r="G35" i="9" s="1"/>
  <c r="G36" i="9" s="1"/>
  <c r="G37" i="9" s="1"/>
  <c r="G38" i="9" s="1"/>
  <c r="G39" i="9" s="1"/>
  <c r="G40" i="9" s="1"/>
  <c r="G41" i="9" s="1"/>
  <c r="G42" i="9" s="1"/>
  <c r="G43" i="9" s="1"/>
  <c r="G44" i="9" s="1"/>
  <c r="G45" i="9" s="1"/>
  <c r="G46" i="9" s="1"/>
  <c r="G47" i="9" s="1"/>
  <c r="G48" i="9" s="1"/>
  <c r="G49" i="9" s="1"/>
  <c r="G50" i="9" s="1"/>
  <c r="G51" i="9" s="1"/>
  <c r="G52" i="9" s="1"/>
  <c r="G53" i="9" s="1"/>
  <c r="G54" i="9" s="1"/>
  <c r="G55" i="9" s="1"/>
  <c r="G56" i="9" s="1"/>
  <c r="G57" i="9" s="1"/>
  <c r="G58" i="9" s="1"/>
  <c r="G59" i="9" s="1"/>
  <c r="G60" i="9" s="1"/>
  <c r="G61" i="9" s="1"/>
  <c r="G62" i="9" s="1"/>
  <c r="G63" i="9" s="1"/>
  <c r="G64" i="9" s="1"/>
  <c r="G65" i="9" s="1"/>
  <c r="G66" i="9" s="1"/>
  <c r="G67" i="9" s="1"/>
  <c r="G68" i="9" s="1"/>
  <c r="G69" i="9" s="1"/>
  <c r="G70" i="9" s="1"/>
  <c r="G71" i="9" s="1"/>
  <c r="G72" i="9" s="1"/>
  <c r="C23" i="9"/>
  <c r="C123" i="11" s="1"/>
  <c r="A135" i="11" s="1"/>
  <c r="F23" i="9"/>
  <c r="C168" i="11" s="1"/>
  <c r="G23" i="9"/>
  <c r="C183" i="11" s="1"/>
  <c r="H32" i="9"/>
  <c r="H34" i="9" s="1"/>
  <c r="H35" i="9" s="1"/>
  <c r="H36" i="9" s="1"/>
  <c r="H37" i="9" s="1"/>
  <c r="H38" i="9" s="1"/>
  <c r="H39" i="9" s="1"/>
  <c r="H40" i="9" s="1"/>
  <c r="H41" i="9" s="1"/>
  <c r="H42" i="9" s="1"/>
  <c r="H43" i="9" s="1"/>
  <c r="H44" i="9" s="1"/>
  <c r="H45" i="9" s="1"/>
  <c r="H46" i="9" s="1"/>
  <c r="H47" i="9" s="1"/>
  <c r="H48" i="9" s="1"/>
  <c r="H49" i="9" s="1"/>
  <c r="H50" i="9" s="1"/>
  <c r="H51" i="9" s="1"/>
  <c r="H52" i="9" s="1"/>
  <c r="H53" i="9" s="1"/>
  <c r="H54" i="9" s="1"/>
  <c r="H55" i="9" s="1"/>
  <c r="H56" i="9" s="1"/>
  <c r="H57" i="9" s="1"/>
  <c r="H58" i="9" s="1"/>
  <c r="H59" i="9" s="1"/>
  <c r="H60" i="9" s="1"/>
  <c r="H61" i="9" s="1"/>
  <c r="H62" i="9" s="1"/>
  <c r="H63" i="9" s="1"/>
  <c r="H64" i="9" s="1"/>
  <c r="H65" i="9" s="1"/>
  <c r="H66" i="9" s="1"/>
  <c r="H67" i="9" s="1"/>
  <c r="H68" i="9" s="1"/>
  <c r="H69" i="9" s="1"/>
  <c r="H70" i="9" s="1"/>
  <c r="H71" i="9" s="1"/>
  <c r="H72" i="9" s="1"/>
  <c r="E32" i="9"/>
  <c r="E34" i="9" s="1"/>
  <c r="E35" i="9" s="1"/>
  <c r="E36" i="9" s="1"/>
  <c r="E37" i="9" s="1"/>
  <c r="E38" i="9" s="1"/>
  <c r="E39" i="9" s="1"/>
  <c r="E40" i="9" s="1"/>
  <c r="E41" i="9" s="1"/>
  <c r="E42" i="9" s="1"/>
  <c r="E43" i="9" s="1"/>
  <c r="E44" i="9" s="1"/>
  <c r="E45" i="9" s="1"/>
  <c r="E46" i="9" s="1"/>
  <c r="E47" i="9" s="1"/>
  <c r="E48" i="9" s="1"/>
  <c r="E49" i="9" s="1"/>
  <c r="E50" i="9" s="1"/>
  <c r="E51" i="9" s="1"/>
  <c r="E52" i="9" s="1"/>
  <c r="E53" i="9" s="1"/>
  <c r="E54" i="9" s="1"/>
  <c r="E55" i="9" s="1"/>
  <c r="E56" i="9" s="1"/>
  <c r="E57" i="9" s="1"/>
  <c r="E58" i="9" s="1"/>
  <c r="E59" i="9" s="1"/>
  <c r="E60" i="9" s="1"/>
  <c r="E61" i="9" s="1"/>
  <c r="E62" i="9" s="1"/>
  <c r="E63" i="9" s="1"/>
  <c r="E64" i="9" s="1"/>
  <c r="E65" i="9" s="1"/>
  <c r="E66" i="9" s="1"/>
  <c r="E67" i="9" s="1"/>
  <c r="E68" i="9" s="1"/>
  <c r="E69" i="9" s="1"/>
  <c r="E70" i="9" s="1"/>
  <c r="E71" i="9" s="1"/>
  <c r="E72" i="9" s="1"/>
  <c r="C32" i="9"/>
  <c r="C34" i="9" s="1"/>
  <c r="C35" i="9" s="1"/>
  <c r="C36" i="9" s="1"/>
  <c r="C37" i="9" s="1"/>
  <c r="C38" i="9" s="1"/>
  <c r="C39" i="9" s="1"/>
  <c r="C40" i="9" s="1"/>
  <c r="C41" i="9" s="1"/>
  <c r="C42" i="9" s="1"/>
  <c r="C43" i="9" s="1"/>
  <c r="C44" i="9" s="1"/>
  <c r="C45" i="9" s="1"/>
  <c r="C46" i="9" s="1"/>
  <c r="C47" i="9" s="1"/>
  <c r="C48" i="9" s="1"/>
  <c r="C49" i="9" s="1"/>
  <c r="C50" i="9" s="1"/>
  <c r="C51" i="9" s="1"/>
  <c r="C52" i="9" s="1"/>
  <c r="C53" i="9" s="1"/>
  <c r="C54" i="9" s="1"/>
  <c r="C55" i="9" s="1"/>
  <c r="C56" i="9" s="1"/>
  <c r="C57" i="9" s="1"/>
  <c r="C58" i="9" s="1"/>
  <c r="C59" i="9" s="1"/>
  <c r="C60" i="9" s="1"/>
  <c r="C61" i="9" s="1"/>
  <c r="C62" i="9" s="1"/>
  <c r="C63" i="9" s="1"/>
  <c r="C64" i="9" s="1"/>
  <c r="C65" i="9" s="1"/>
  <c r="C66" i="9" s="1"/>
  <c r="C67" i="9" s="1"/>
  <c r="C68" i="9" s="1"/>
  <c r="C69" i="9" s="1"/>
  <c r="C70" i="9" s="1"/>
  <c r="C71" i="9" s="1"/>
  <c r="C72" i="9" s="1"/>
  <c r="A34" i="9"/>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F24" i="9"/>
  <c r="H24" i="9"/>
  <c r="D24" i="9"/>
  <c r="C24" i="9"/>
  <c r="G24" i="9"/>
  <c r="B164" i="11" l="1"/>
  <c r="B163" i="11"/>
  <c r="A165" i="11"/>
  <c r="A210" i="11"/>
  <c r="B209" i="11"/>
  <c r="B208" i="11"/>
  <c r="A195" i="11"/>
  <c r="B193" i="11"/>
  <c r="B194" i="11"/>
  <c r="A150" i="11"/>
  <c r="B148" i="11"/>
  <c r="B149" i="11"/>
  <c r="A180" i="11"/>
  <c r="B179" i="11"/>
  <c r="B178" i="11"/>
  <c r="B133" i="11"/>
  <c r="B134" i="11"/>
  <c r="B118" i="11"/>
  <c r="B119" i="11"/>
  <c r="B34" i="9"/>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D179" i="11" l="1"/>
  <c r="C179" i="11"/>
  <c r="D209" i="11"/>
  <c r="C209" i="11"/>
  <c r="C193" i="11"/>
  <c r="D193" i="11"/>
  <c r="D208" i="11"/>
  <c r="C208" i="11"/>
  <c r="D178" i="11"/>
  <c r="C178" i="11"/>
  <c r="D149" i="11"/>
  <c r="C149" i="11"/>
  <c r="D148" i="11"/>
  <c r="C148" i="11"/>
  <c r="C163" i="11"/>
  <c r="D163" i="11"/>
  <c r="C194" i="11"/>
  <c r="D194" i="11"/>
  <c r="D164" i="11"/>
  <c r="C164" i="11"/>
  <c r="D134" i="11"/>
  <c r="C134" i="11"/>
  <c r="D133" i="11"/>
  <c r="C133" i="11"/>
  <c r="C119" i="11"/>
  <c r="D119" i="11"/>
  <c r="C118" i="11"/>
  <c r="D118" i="11"/>
</calcChain>
</file>

<file path=xl/comments1.xml><?xml version="1.0" encoding="utf-8"?>
<comments xmlns="http://schemas.openxmlformats.org/spreadsheetml/2006/main">
  <authors>
    <author>Vertex42.com Templates</author>
  </authors>
  <commentList>
    <comment ref="A6" authorId="0" shapeId="0">
      <text>
        <r>
          <rPr>
            <sz val="9"/>
            <color indexed="81"/>
            <rFont val="Tahoma"/>
            <family val="2"/>
          </rPr>
          <t>Enter the time for YOUR TIME ZONE using a format such as "2:00 PM" or "14:00"</t>
        </r>
      </text>
    </comment>
    <comment ref="A10" authorId="0" shapeId="0">
      <text>
        <r>
          <rPr>
            <sz val="9"/>
            <color indexed="81"/>
            <rFont val="Tahoma"/>
            <family val="2"/>
          </rPr>
          <t>This is just a label that you can edit as needed. It could be a location or the name of a person at a location.</t>
        </r>
      </text>
    </comment>
    <comment ref="A11" authorId="0" shapeId="0">
      <text>
        <r>
          <rPr>
            <b/>
            <sz val="9"/>
            <color indexed="81"/>
            <rFont val="Tahoma"/>
            <family val="2"/>
          </rPr>
          <t>Standard UTC Offset:</t>
        </r>
        <r>
          <rPr>
            <sz val="9"/>
            <color indexed="81"/>
            <rFont val="Tahoma"/>
            <family val="2"/>
          </rPr>
          <t xml:space="preserve">
The "Standard UTC Offset" is the difference in hours from UTC time for a particular location or time zone when that location is NOT on Daylight Saving Time (or in other words, the middle of winter for that location).</t>
        </r>
      </text>
    </comment>
    <comment ref="A12" authorId="0" shapeId="0">
      <text>
        <r>
          <rPr>
            <b/>
            <sz val="9"/>
            <color indexed="81"/>
            <rFont val="Tahoma"/>
            <family val="2"/>
          </rPr>
          <t>Daylight Saving Time Rule</t>
        </r>
        <r>
          <rPr>
            <sz val="9"/>
            <color indexed="81"/>
            <rFont val="Tahoma"/>
            <family val="2"/>
          </rPr>
          <t xml:space="preserve">
The rule that you choose will determine whether or not there is an additional UTC offset for the location, based on the Start Date that you have entered. This worksheet may not work if the start and end dates are different years.
The DST Rules worksheet lists multiple Daylight Saving Time rules. The nicknames for these rules are not official, but meant to help you identify the appropriate rule.</t>
        </r>
      </text>
    </comment>
    <comment ref="A26" authorId="0" shapeId="0">
      <text>
        <r>
          <rPr>
            <b/>
            <sz val="9"/>
            <color indexed="81"/>
            <rFont val="Tahoma"/>
            <family val="2"/>
          </rPr>
          <t>Availability Times (Work Hours):</t>
        </r>
        <r>
          <rPr>
            <sz val="9"/>
            <color indexed="81"/>
            <rFont val="Tahoma"/>
            <family val="2"/>
          </rPr>
          <t xml:space="preserve">
The Availability Start and End times are used to shade the table below so that you can conveniently pick times for a meeting or conference call that is most convenient for everyone.</t>
        </r>
      </text>
    </comment>
  </commentList>
</comments>
</file>

<file path=xl/sharedStrings.xml><?xml version="1.0" encoding="utf-8"?>
<sst xmlns="http://schemas.openxmlformats.org/spreadsheetml/2006/main" count="185" uniqueCount="117">
  <si>
    <t>New York</t>
  </si>
  <si>
    <t>Arizona</t>
  </si>
  <si>
    <t>Australia</t>
  </si>
  <si>
    <t>Brazil</t>
  </si>
  <si>
    <t>Chile</t>
  </si>
  <si>
    <t>Fiji</t>
  </si>
  <si>
    <t>Israel</t>
  </si>
  <si>
    <t>Mexico</t>
  </si>
  <si>
    <t>Mongolia</t>
  </si>
  <si>
    <t>Year:</t>
  </si>
  <si>
    <t>Month</t>
  </si>
  <si>
    <t>Week</t>
  </si>
  <si>
    <t>Weekday</t>
  </si>
  <si>
    <t>Date</t>
  </si>
  <si>
    <t>Last Sunday in March</t>
  </si>
  <si>
    <t>Second Sunday in March</t>
  </si>
  <si>
    <t>Last Saturday in March</t>
  </si>
  <si>
    <t>First Sunday in April</t>
  </si>
  <si>
    <t>Third Sunday in February</t>
  </si>
  <si>
    <t>Second Sunday in May</t>
  </si>
  <si>
    <t>Friday Before Last Sunday in March</t>
  </si>
  <si>
    <t>Third Sunday in January</t>
  </si>
  <si>
    <t>First Sunday in October</t>
  </si>
  <si>
    <t>Third Sunday in October</t>
  </si>
  <si>
    <t>Second Sunday in August</t>
  </si>
  <si>
    <t>First Sunday in November</t>
  </si>
  <si>
    <t>Last Sunday in September</t>
  </si>
  <si>
    <t>Last Sunday in October</t>
  </si>
  <si>
    <t>Last Saturday in September</t>
  </si>
  <si>
    <t>No DST</t>
  </si>
  <si>
    <t>Start</t>
  </si>
  <si>
    <t>End</t>
  </si>
  <si>
    <t>Daylight Saving Time Rule</t>
  </si>
  <si>
    <t>2nd Sun in Mar to 1st Sun in Nov</t>
  </si>
  <si>
    <t>Last Sun in Mar to Last Sun in Oct</t>
  </si>
  <si>
    <t>1st Sun in Oct to 1st Sun in Apr</t>
  </si>
  <si>
    <t>3rd Sun in Oct to 3rd Sun in Feb</t>
  </si>
  <si>
    <t>2nd Sun in Aug to 2nd Sun in May</t>
  </si>
  <si>
    <t>1st Sun in Nov to 3rd Sun in Jan</t>
  </si>
  <si>
    <t>Fri bef Last Sun in Mar to Last Sun in Oct</t>
  </si>
  <si>
    <t>1st Sun in Apr to Last Sun in Oct</t>
  </si>
  <si>
    <t>Last Sat in Mar to Last Sat in Sep</t>
  </si>
  <si>
    <t>Last Sun in Sep to 1st Sun in Apr</t>
  </si>
  <si>
    <t>Date Description</t>
  </si>
  <si>
    <t>Daylight Saving Time Rules</t>
  </si>
  <si>
    <t>Rule Nickname</t>
  </si>
  <si>
    <t>US/Canada</t>
  </si>
  <si>
    <t>UK/Germany</t>
  </si>
  <si>
    <t>New Zealand</t>
  </si>
  <si>
    <t>n/a</t>
  </si>
  <si>
    <t>This worksheet is used to define the Daylight Saving Time start and end dates. The rule nicknames</t>
  </si>
  <si>
    <t>For more information, see the reference on wikipedia.org below.</t>
  </si>
  <si>
    <t>Time:</t>
  </si>
  <si>
    <t>GMT:</t>
  </si>
  <si>
    <t>Start Time:</t>
  </si>
  <si>
    <t>Time Comparison Table</t>
  </si>
  <si>
    <t>UTC Time</t>
  </si>
  <si>
    <t>St. Louis</t>
  </si>
  <si>
    <t>London, UK</t>
  </si>
  <si>
    <t>Denver</t>
  </si>
  <si>
    <t>START</t>
  </si>
  <si>
    <t>END</t>
  </si>
  <si>
    <t>Duration (hrs):</t>
  </si>
  <si>
    <t>Current Local Time:</t>
  </si>
  <si>
    <t>Current Local Date:</t>
  </si>
  <si>
    <t>See DST Rules worksheet</t>
  </si>
  <si>
    <t>Sydney, AU</t>
  </si>
  <si>
    <t>Instructions</t>
  </si>
  <si>
    <t>1) Edit cells with gray borders</t>
  </si>
  <si>
    <t>2) Read cell comments (red triangles) for more info</t>
  </si>
  <si>
    <t>Start/End dates cannot span multiple years</t>
  </si>
  <si>
    <t>Second</t>
  </si>
  <si>
    <t>Minute</t>
  </si>
  <si>
    <t>Hour</t>
  </si>
  <si>
    <t>Labels</t>
  </si>
  <si>
    <t>Ticks</t>
  </si>
  <si>
    <t>Radius</t>
  </si>
  <si>
    <t>Degrees</t>
  </si>
  <si>
    <t>Center</t>
  </si>
  <si>
    <t>X</t>
  </si>
  <si>
    <t>Y</t>
  </si>
  <si>
    <t>Clock #1</t>
  </si>
  <si>
    <t>Time</t>
  </si>
  <si>
    <t>Clock #2</t>
  </si>
  <si>
    <t>Clock #3</t>
  </si>
  <si>
    <t>Clock #4</t>
  </si>
  <si>
    <t>Clock #5</t>
  </si>
  <si>
    <t>Clock #6</t>
  </si>
  <si>
    <t>Clock #7</t>
  </si>
  <si>
    <t>Current Time</t>
  </si>
  <si>
    <t>Update by pressing F9</t>
  </si>
  <si>
    <t>Your Time Zone</t>
  </si>
  <si>
    <t>This worksheet is used to create the small clocks in the</t>
  </si>
  <si>
    <t>Availability -Hrs</t>
  </si>
  <si>
    <t>Availability +Hrs</t>
  </si>
  <si>
    <t>Planner worksheet. You should not need to edit this worksheet.</t>
  </si>
  <si>
    <t>Excel Clocks</t>
  </si>
  <si>
    <t>can be edited if you want to. The dates do not include the time of the change, which is typically 2:00 am.</t>
  </si>
  <si>
    <t>https://en.wikipedia.org/wiki/Daylight_saving_time_by_country</t>
  </si>
  <si>
    <t xml:space="preserve">Enter the Date: </t>
  </si>
  <si>
    <t xml:space="preserve">Enter the Time: </t>
  </si>
  <si>
    <t xml:space="preserve">Date + Time: </t>
  </si>
  <si>
    <t xml:space="preserve">GMT: </t>
  </si>
  <si>
    <t xml:space="preserve">Enter Locations: </t>
  </si>
  <si>
    <t xml:space="preserve">DST Begin: </t>
  </si>
  <si>
    <t xml:space="preserve">DST End: </t>
  </si>
  <si>
    <t xml:space="preserve">DST Offset: </t>
  </si>
  <si>
    <t xml:space="preserve">Start Time: </t>
  </si>
  <si>
    <t xml:space="preserve">End Time: </t>
  </si>
  <si>
    <t xml:space="preserve">Availability Start: </t>
  </si>
  <si>
    <t xml:space="preserve">Availability End: </t>
  </si>
  <si>
    <t xml:space="preserve">Enter UTC Offsets: </t>
  </si>
  <si>
    <t xml:space="preserve">Choose DST Rules: </t>
  </si>
  <si>
    <t>Look up UTC Offset on wikipedia</t>
  </si>
  <si>
    <t>Calculations spanning DST transitions may be incorrect</t>
  </si>
  <si>
    <t>World Meeting Planner and Time Zone Converter</t>
  </si>
  <si>
    <t>Tokyo, Japan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</si>
</sst>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409]m/d/yy\ h:mm\ AM/PM;@"/>
    <numFmt numFmtId="165" formatCode="[$-409]dddd"/>
    <numFmt numFmtId="166" formatCode="[$-409]h:mm\ AM/PM;@"/>
    <numFmt numFmtId="167" formatCode="m/d/yy"/>
    <numFmt numFmtId="168" formatCode="[$-409]ddd\ h:mm\ AM/PM;@"/>
    <numFmt numFmtId="169" formatCode="0.0000000"/>
    <numFmt numFmtId="170" formatCode="0.000"/>
  </numFmts>
  <fonts count="28" x14ac:knownFonts="1">
    <font>
      <sz val="11"/>
      <color theme="1"/>
      <name val="Arial"/>
      <family val="2"/>
      <scheme val="minor"/>
    </font>
    <font>
      <b/>
      <sz val="11"/>
      <color theme="1"/>
      <name val="Arial"/>
      <family val="2"/>
      <scheme val="minor"/>
    </font>
    <font>
      <u/>
      <sz val="11"/>
      <color theme="10"/>
      <name val="Arial"/>
      <family val="2"/>
      <scheme val="minor"/>
    </font>
    <font>
      <sz val="16"/>
      <color theme="0"/>
      <name val="Arial"/>
      <family val="2"/>
    </font>
    <font>
      <sz val="10"/>
      <color theme="0"/>
      <name val="Arial"/>
      <family val="2"/>
    </font>
    <font>
      <sz val="8"/>
      <color theme="0" tint="-0.34998626667073579"/>
      <name val="Arial"/>
      <family val="2"/>
    </font>
    <font>
      <sz val="10"/>
      <name val="Arial"/>
      <family val="2"/>
    </font>
    <font>
      <sz val="9"/>
      <name val="Arial"/>
      <family val="2"/>
    </font>
    <font>
      <sz val="8"/>
      <name val="Arial"/>
      <family val="2"/>
    </font>
    <font>
      <sz val="10"/>
      <color theme="1"/>
      <name val="Arial"/>
      <family val="2"/>
      <scheme val="minor"/>
    </font>
    <font>
      <b/>
      <sz val="18"/>
      <color theme="4" tint="-0.499984740745262"/>
      <name val="Arial"/>
      <family val="2"/>
    </font>
    <font>
      <sz val="12"/>
      <color theme="1"/>
      <name val="Arial"/>
      <family val="2"/>
      <scheme val="minor"/>
    </font>
    <font>
      <b/>
      <sz val="12"/>
      <color theme="1"/>
      <name val="Arial"/>
      <family val="2"/>
      <scheme val="minor"/>
    </font>
    <font>
      <sz val="9"/>
      <color theme="1"/>
      <name val="Arial"/>
      <family val="2"/>
      <scheme val="minor"/>
    </font>
    <font>
      <sz val="11"/>
      <color theme="0"/>
      <name val="Arial"/>
      <family val="2"/>
      <scheme val="minor"/>
    </font>
    <font>
      <sz val="8"/>
      <color theme="1"/>
      <name val="Arial"/>
      <family val="2"/>
      <scheme val="minor"/>
    </font>
    <font>
      <b/>
      <sz val="11"/>
      <color theme="3"/>
      <name val="Arial"/>
      <family val="2"/>
      <scheme val="minor"/>
    </font>
    <font>
      <b/>
      <sz val="12"/>
      <color theme="3"/>
      <name val="Arial"/>
      <family val="2"/>
      <scheme val="minor"/>
    </font>
    <font>
      <b/>
      <sz val="11"/>
      <color theme="4"/>
      <name val="Arial"/>
      <family val="2"/>
      <scheme val="minor"/>
    </font>
    <font>
      <sz val="10"/>
      <color theme="4"/>
      <name val="Arial"/>
      <family val="2"/>
      <scheme val="minor"/>
    </font>
    <font>
      <sz val="9"/>
      <color indexed="81"/>
      <name val="Tahoma"/>
      <family val="2"/>
    </font>
    <font>
      <b/>
      <sz val="9"/>
      <color indexed="81"/>
      <name val="Tahoma"/>
      <family val="2"/>
    </font>
    <font>
      <sz val="11"/>
      <color theme="1"/>
      <name val="Arial"/>
      <family val="2"/>
      <scheme val="minor"/>
    </font>
    <font>
      <i/>
      <sz val="11"/>
      <color theme="1"/>
      <name val="Arial"/>
      <family val="2"/>
      <scheme val="minor"/>
    </font>
    <font>
      <b/>
      <i/>
      <sz val="8"/>
      <color theme="1"/>
      <name val="Arial"/>
      <family val="2"/>
      <scheme val="minor"/>
    </font>
    <font>
      <sz val="11"/>
      <color theme="4"/>
      <name val="Arial"/>
      <family val="2"/>
      <scheme val="minor"/>
    </font>
    <font>
      <b/>
      <i/>
      <sz val="11"/>
      <color theme="4"/>
      <name val="Arial"/>
      <family val="2"/>
      <scheme val="minor"/>
    </font>
    <font>
      <b/>
      <u/>
      <sz val="10"/>
      <color theme="10"/>
      <name val="Arial"/>
      <family val="2"/>
      <scheme val="minor"/>
    </font>
  </fonts>
  <fills count="12">
    <fill>
      <patternFill patternType="none"/>
    </fill>
    <fill>
      <patternFill patternType="gray125"/>
    </fill>
    <fill>
      <patternFill patternType="solid">
        <fgColor rgb="FFFFFF00"/>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59996337778862885"/>
        <bgColor indexed="64"/>
      </patternFill>
    </fill>
    <fill>
      <patternFill patternType="solid">
        <fgColor theme="4"/>
      </patternFill>
    </fill>
    <fill>
      <patternFill patternType="solid">
        <fgColor theme="5" tint="0.39997558519241921"/>
        <bgColor indexed="64"/>
      </patternFill>
    </fill>
    <fill>
      <patternFill patternType="solid">
        <fgColor theme="0"/>
        <bgColor indexed="64"/>
      </patternFill>
    </fill>
    <fill>
      <patternFill patternType="solid">
        <fgColor theme="4" tint="0.79998168889431442"/>
        <bgColor indexed="65"/>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medium">
        <color theme="0"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5">
    <xf numFmtId="0" fontId="0" fillId="0" borderId="0"/>
    <xf numFmtId="0" fontId="2" fillId="0" borderId="0" applyNumberFormat="0" applyFill="0" applyBorder="0" applyAlignment="0" applyProtection="0"/>
    <xf numFmtId="0" fontId="14" fillId="8" borderId="0" applyNumberFormat="0" applyBorder="0" applyAlignment="0" applyProtection="0"/>
    <xf numFmtId="0" fontId="16" fillId="0" borderId="0" applyNumberFormat="0" applyFill="0" applyBorder="0" applyAlignment="0" applyProtection="0"/>
    <xf numFmtId="0" fontId="22" fillId="11" borderId="0" applyNumberFormat="0" applyBorder="0" applyAlignment="0" applyProtection="0"/>
  </cellStyleXfs>
  <cellXfs count="82">
    <xf numFmtId="0" fontId="0" fillId="0" borderId="0" xfId="0"/>
    <xf numFmtId="0" fontId="0" fillId="0" borderId="0" xfId="0" applyAlignment="1">
      <alignment horizontal="right"/>
    </xf>
    <xf numFmtId="0" fontId="3" fillId="3" borderId="0" xfId="0" applyFont="1" applyFill="1" applyAlignment="1">
      <alignment horizontal="left" vertical="center"/>
    </xf>
    <xf numFmtId="0" fontId="4" fillId="3" borderId="0" xfId="0" applyFont="1" applyFill="1"/>
    <xf numFmtId="0" fontId="5" fillId="3" borderId="0" xfId="0" applyFont="1" applyFill="1" applyAlignment="1">
      <alignment horizontal="right" vertical="center"/>
    </xf>
    <xf numFmtId="0" fontId="6" fillId="4" borderId="0" xfId="0" applyFont="1" applyFill="1"/>
    <xf numFmtId="0" fontId="6" fillId="4" borderId="0" xfId="0" applyFont="1" applyFill="1" applyAlignment="1">
      <alignment horizontal="right"/>
    </xf>
    <xf numFmtId="0" fontId="6" fillId="0" borderId="0" xfId="0" applyFont="1"/>
    <xf numFmtId="0" fontId="6" fillId="0" borderId="0" xfId="0" applyFont="1" applyAlignment="1">
      <alignment horizontal="right"/>
    </xf>
    <xf numFmtId="0" fontId="0" fillId="0" borderId="0" xfId="0" applyFont="1" applyAlignment="1">
      <alignment horizontal="right"/>
    </xf>
    <xf numFmtId="0" fontId="6" fillId="0" borderId="1" xfId="0" applyFont="1" applyBorder="1" applyAlignment="1">
      <alignment horizontal="center"/>
    </xf>
    <xf numFmtId="0" fontId="6" fillId="5" borderId="2" xfId="0" applyFont="1" applyFill="1" applyBorder="1" applyAlignment="1">
      <alignment horizontal="left" vertical="center"/>
    </xf>
    <xf numFmtId="0" fontId="6" fillId="5" borderId="2" xfId="0" applyFont="1" applyFill="1" applyBorder="1" applyAlignment="1">
      <alignment horizontal="center" vertical="center"/>
    </xf>
    <xf numFmtId="0" fontId="6" fillId="5" borderId="2" xfId="0" applyFont="1" applyFill="1" applyBorder="1" applyAlignment="1">
      <alignment horizontal="center" vertical="center" shrinkToFit="1"/>
    </xf>
    <xf numFmtId="167" fontId="7" fillId="5" borderId="2" xfId="0" applyNumberFormat="1" applyFont="1" applyFill="1" applyBorder="1" applyAlignment="1">
      <alignment horizontal="center" vertical="center"/>
    </xf>
    <xf numFmtId="0" fontId="6" fillId="0" borderId="0" xfId="0" applyFont="1" applyAlignment="1">
      <alignment horizontal="center"/>
    </xf>
    <xf numFmtId="0" fontId="8" fillId="0" borderId="0" xfId="0" applyFont="1" applyFill="1"/>
    <xf numFmtId="0" fontId="9" fillId="0" borderId="0" xfId="0" applyFont="1"/>
    <xf numFmtId="167" fontId="9" fillId="0" borderId="0" xfId="0" applyNumberFormat="1" applyFont="1" applyAlignment="1">
      <alignment horizontal="center"/>
    </xf>
    <xf numFmtId="167" fontId="7" fillId="4" borderId="0" xfId="0" applyNumberFormat="1" applyFont="1" applyFill="1" applyAlignment="1">
      <alignment horizontal="center"/>
    </xf>
    <xf numFmtId="0" fontId="9" fillId="2" borderId="0" xfId="0" applyFont="1" applyFill="1"/>
    <xf numFmtId="0" fontId="0" fillId="2" borderId="0" xfId="0" applyFill="1" applyAlignment="1">
      <alignment horizontal="right"/>
    </xf>
    <xf numFmtId="167" fontId="7" fillId="5" borderId="0" xfId="0" applyNumberFormat="1" applyFont="1" applyFill="1" applyAlignment="1">
      <alignment horizontal="center"/>
    </xf>
    <xf numFmtId="0" fontId="0" fillId="0" borderId="0" xfId="0" applyAlignment="1">
      <alignment horizontal="right" vertical="center"/>
    </xf>
    <xf numFmtId="168" fontId="9" fillId="0" borderId="0" xfId="0" applyNumberFormat="1" applyFont="1" applyBorder="1" applyAlignment="1">
      <alignment horizontal="center"/>
    </xf>
    <xf numFmtId="0" fontId="10" fillId="6" borderId="0" xfId="0" applyFont="1" applyFill="1" applyBorder="1" applyAlignment="1">
      <alignment horizontal="left" vertical="center"/>
    </xf>
    <xf numFmtId="0" fontId="0" fillId="6" borderId="0" xfId="0" applyFill="1"/>
    <xf numFmtId="168" fontId="9" fillId="9" borderId="0" xfId="0" applyNumberFormat="1" applyFont="1" applyFill="1" applyBorder="1" applyAlignment="1">
      <alignment horizontal="center"/>
    </xf>
    <xf numFmtId="169" fontId="0" fillId="0" borderId="0" xfId="0" applyNumberFormat="1"/>
    <xf numFmtId="14" fontId="11" fillId="10" borderId="0" xfId="0" applyNumberFormat="1" applyFont="1" applyFill="1" applyBorder="1" applyAlignment="1">
      <alignment horizontal="center" vertical="center"/>
    </xf>
    <xf numFmtId="166" fontId="11" fillId="10" borderId="0" xfId="0" applyNumberFormat="1" applyFont="1" applyFill="1" applyBorder="1" applyAlignment="1">
      <alignment horizontal="center" vertical="center"/>
    </xf>
    <xf numFmtId="0" fontId="17" fillId="0" borderId="0" xfId="3" applyFont="1" applyAlignment="1">
      <alignment horizontal="centerContinuous"/>
    </xf>
    <xf numFmtId="0" fontId="14" fillId="8" borderId="4" xfId="2" applyBorder="1" applyAlignment="1">
      <alignment horizontal="center" vertical="center" shrinkToFit="1"/>
    </xf>
    <xf numFmtId="164" fontId="13" fillId="0" borderId="0" xfId="0" applyNumberFormat="1" applyFont="1" applyFill="1" applyAlignment="1">
      <alignment horizontal="center" vertical="center"/>
    </xf>
    <xf numFmtId="164" fontId="15" fillId="0" borderId="0" xfId="0" applyNumberFormat="1" applyFont="1" applyFill="1" applyAlignment="1">
      <alignment horizontal="center" vertical="center"/>
    </xf>
    <xf numFmtId="0" fontId="15" fillId="0" borderId="0" xfId="0" applyFont="1" applyAlignment="1">
      <alignment horizontal="center"/>
    </xf>
    <xf numFmtId="0" fontId="0" fillId="0" borderId="0" xfId="0" applyAlignment="1">
      <alignment horizontal="right" indent="1"/>
    </xf>
    <xf numFmtId="168" fontId="1" fillId="7" borderId="0" xfId="0" applyNumberFormat="1" applyFont="1" applyFill="1" applyBorder="1" applyAlignment="1">
      <alignment horizontal="center" vertical="center"/>
    </xf>
    <xf numFmtId="0" fontId="0" fillId="0" borderId="0" xfId="0"/>
    <xf numFmtId="14" fontId="13" fillId="0" borderId="0" xfId="0" applyNumberFormat="1" applyFont="1" applyAlignment="1">
      <alignment horizontal="center" vertical="center"/>
    </xf>
    <xf numFmtId="0" fontId="13" fillId="0" borderId="0" xfId="0" applyNumberFormat="1" applyFont="1" applyAlignment="1">
      <alignment horizontal="center" vertical="center"/>
    </xf>
    <xf numFmtId="0" fontId="18" fillId="0" borderId="0" xfId="0" applyFont="1"/>
    <xf numFmtId="0" fontId="19" fillId="0" borderId="0" xfId="0" applyFont="1" applyAlignment="1">
      <alignment vertical="center"/>
    </xf>
    <xf numFmtId="0" fontId="1" fillId="7" borderId="0" xfId="0" applyFont="1" applyFill="1" applyAlignment="1">
      <alignment horizontal="center" vertical="center"/>
    </xf>
    <xf numFmtId="0" fontId="0" fillId="0" borderId="3" xfId="0" applyBorder="1"/>
    <xf numFmtId="0" fontId="0" fillId="0" borderId="0" xfId="0" applyAlignment="1">
      <alignment horizontal="center"/>
    </xf>
    <xf numFmtId="0" fontId="1" fillId="0" borderId="0" xfId="0" applyFont="1"/>
    <xf numFmtId="170" fontId="0" fillId="0" borderId="0" xfId="0" applyNumberFormat="1"/>
    <xf numFmtId="0" fontId="22" fillId="11" borderId="0" xfId="4" applyAlignment="1">
      <alignment horizontal="right"/>
    </xf>
    <xf numFmtId="0" fontId="0" fillId="0" borderId="0" xfId="0" applyBorder="1"/>
    <xf numFmtId="0" fontId="22" fillId="11" borderId="0" xfId="4" applyBorder="1" applyAlignment="1">
      <alignment horizontal="right"/>
    </xf>
    <xf numFmtId="0" fontId="0" fillId="0" borderId="0" xfId="0" applyBorder="1" applyAlignment="1">
      <alignment horizontal="right"/>
    </xf>
    <xf numFmtId="0" fontId="0" fillId="11" borderId="0" xfId="4" applyFont="1" applyAlignment="1">
      <alignment horizontal="right"/>
    </xf>
    <xf numFmtId="0" fontId="15" fillId="0" borderId="0" xfId="0" applyFont="1" applyAlignment="1">
      <alignment horizontal="right"/>
    </xf>
    <xf numFmtId="18" fontId="0" fillId="0" borderId="1" xfId="0" applyNumberFormat="1" applyBorder="1"/>
    <xf numFmtId="0" fontId="0" fillId="0" borderId="0" xfId="0" applyFill="1" applyBorder="1" applyAlignment="1">
      <alignment horizontal="right"/>
    </xf>
    <xf numFmtId="22" fontId="0" fillId="0" borderId="0" xfId="0" applyNumberFormat="1"/>
    <xf numFmtId="166" fontId="0" fillId="0" borderId="1" xfId="0" applyNumberFormat="1" applyBorder="1"/>
    <xf numFmtId="0" fontId="23" fillId="0" borderId="0" xfId="0" applyFont="1" applyAlignment="1">
      <alignment horizontal="left" indent="1"/>
    </xf>
    <xf numFmtId="0" fontId="0" fillId="4" borderId="0" xfId="0" applyFill="1"/>
    <xf numFmtId="0" fontId="10" fillId="5" borderId="0" xfId="0" applyFont="1" applyFill="1" applyBorder="1" applyAlignment="1">
      <alignment horizontal="left" vertical="center"/>
    </xf>
    <xf numFmtId="0" fontId="0" fillId="5" borderId="0" xfId="0" applyFill="1"/>
    <xf numFmtId="0" fontId="1" fillId="0" borderId="5" xfId="0" applyFont="1" applyFill="1" applyBorder="1" applyAlignment="1">
      <alignment horizontal="center" vertical="center" shrinkToFit="1"/>
    </xf>
    <xf numFmtId="0" fontId="0" fillId="0" borderId="5" xfId="0" applyFont="1" applyFill="1" applyBorder="1" applyAlignment="1">
      <alignment horizontal="center" vertical="center"/>
    </xf>
    <xf numFmtId="14" fontId="11" fillId="0" borderId="5" xfId="0" applyNumberFormat="1" applyFont="1" applyFill="1" applyBorder="1" applyAlignment="1">
      <alignment horizontal="center" vertical="center"/>
    </xf>
    <xf numFmtId="166" fontId="11" fillId="0" borderId="5" xfId="0" applyNumberFormat="1" applyFont="1" applyFill="1" applyBorder="1" applyAlignment="1">
      <alignment horizontal="center" vertical="center"/>
    </xf>
    <xf numFmtId="0" fontId="11" fillId="0" borderId="5" xfId="0" applyNumberFormat="1" applyFont="1" applyFill="1" applyBorder="1" applyAlignment="1">
      <alignment horizontal="center" vertical="center"/>
    </xf>
    <xf numFmtId="18" fontId="9" fillId="0" borderId="5" xfId="0" applyNumberFormat="1" applyFont="1" applyFill="1" applyBorder="1" applyAlignment="1">
      <alignment horizontal="center" vertical="center"/>
    </xf>
    <xf numFmtId="0" fontId="2" fillId="4" borderId="0" xfId="1" applyFill="1"/>
    <xf numFmtId="0" fontId="13" fillId="4" borderId="0" xfId="0" applyFont="1" applyFill="1" applyAlignment="1">
      <alignment horizontal="right" indent="1"/>
    </xf>
    <xf numFmtId="165" fontId="0" fillId="0" borderId="0" xfId="0" applyNumberFormat="1" applyFont="1" applyBorder="1" applyAlignment="1">
      <alignment horizontal="left" vertical="center" indent="1"/>
    </xf>
    <xf numFmtId="0" fontId="1" fillId="7" borderId="0" xfId="0" applyFont="1" applyFill="1" applyBorder="1" applyAlignment="1">
      <alignment horizontal="center" vertical="center"/>
    </xf>
    <xf numFmtId="14" fontId="11" fillId="0" borderId="0" xfId="0" applyNumberFormat="1" applyFont="1" applyFill="1" applyBorder="1" applyAlignment="1">
      <alignment horizontal="center" vertical="center"/>
    </xf>
    <xf numFmtId="0" fontId="24" fillId="0" borderId="0" xfId="0" applyFont="1" applyAlignment="1">
      <alignment horizontal="center"/>
    </xf>
    <xf numFmtId="0" fontId="2" fillId="0" borderId="0" xfId="1"/>
    <xf numFmtId="0" fontId="25" fillId="0" borderId="0" xfId="0" applyFont="1" applyAlignment="1">
      <alignment horizontal="center" vertical="center"/>
    </xf>
    <xf numFmtId="0" fontId="19" fillId="0" borderId="3" xfId="0" applyNumberFormat="1" applyFont="1" applyFill="1" applyBorder="1" applyAlignment="1">
      <alignment horizontal="center" vertical="center"/>
    </xf>
    <xf numFmtId="0" fontId="26" fillId="0" borderId="0" xfId="0" applyFont="1"/>
    <xf numFmtId="0" fontId="0" fillId="0" borderId="0" xfId="0" applyFont="1" applyAlignment="1">
      <alignment horizontal="right" vertical="center"/>
    </xf>
    <xf numFmtId="0" fontId="12" fillId="0" borderId="0" xfId="0" applyFont="1" applyAlignment="1">
      <alignment horizontal="right" vertical="center"/>
    </xf>
    <xf numFmtId="0" fontId="0" fillId="0" borderId="0" xfId="0" applyFont="1" applyAlignment="1">
      <alignment horizontal="right" vertical="center" shrinkToFit="1"/>
    </xf>
    <xf numFmtId="0" fontId="27" fillId="0" borderId="0" xfId="1" applyFont="1" applyAlignment="1">
      <alignment horizontal="left" vertical="center"/>
    </xf>
  </cellXfs>
  <cellStyles count="5">
    <cellStyle name="20% - Accent1" xfId="4" builtinId="30"/>
    <cellStyle name="Accent1" xfId="2" builtinId="29"/>
    <cellStyle name="Heading 4" xfId="3" builtinId="19"/>
    <cellStyle name="Hyperlink" xfId="1" builtinId="8"/>
    <cellStyle name="Normal" xfId="0" builtinId="0"/>
  </cellStyles>
  <dxfs count="4">
    <dxf>
      <fill>
        <patternFill>
          <bgColor theme="5" tint="0.59996337778862885"/>
        </patternFill>
      </fill>
    </dxf>
    <dxf>
      <fill>
        <patternFill>
          <bgColor theme="0" tint="-4.9989318521683403E-2"/>
        </patternFill>
      </fill>
    </dxf>
    <dxf>
      <border>
        <top style="thin">
          <color theme="0" tint="-0.499984740745262"/>
        </top>
        <bottom style="thin">
          <color theme="0" tint="-0.499984740745262"/>
        </bottom>
        <vertical/>
        <horizontal/>
      </border>
    </dxf>
    <dxf>
      <fill>
        <patternFill>
          <bgColor theme="0" tint="-0.24994659260841701"/>
        </patternFill>
      </fill>
    </dxf>
  </dxfs>
  <tableStyles count="0" defaultTableStyle="TableStyleMedium2" defaultPivotStyle="PivotStyleLight16"/>
  <colors>
    <mruColors>
      <color rgb="FFFFCCCC"/>
      <color rgb="FFFF9999"/>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layout/>
              <c:tx>
                <c:rich>
                  <a:bodyPr/>
                  <a:lstStyle/>
                  <a:p>
                    <a:fld id="{92B304E6-56FF-42E2-AF9A-6428C756EC2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0-2C2D-4864-95D3-AA944AE7E271}"/>
                </c:ext>
              </c:extLst>
            </c:dLbl>
            <c:dLbl>
              <c:idx val="1"/>
              <c:layout/>
              <c:tx>
                <c:rich>
                  <a:bodyPr/>
                  <a:lstStyle/>
                  <a:p>
                    <a:fld id="{C0DD8E78-5489-491A-BFD6-8A31502108E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2C2D-4864-95D3-AA944AE7E271}"/>
                </c:ext>
              </c:extLst>
            </c:dLbl>
            <c:dLbl>
              <c:idx val="2"/>
              <c:layout/>
              <c:tx>
                <c:rich>
                  <a:bodyPr/>
                  <a:lstStyle/>
                  <a:p>
                    <a:fld id="{9EF1E4A3-DC20-4B30-9FBD-2AC40666B4B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2C2D-4864-95D3-AA944AE7E271}"/>
                </c:ext>
              </c:extLst>
            </c:dLbl>
            <c:dLbl>
              <c:idx val="3"/>
              <c:layout/>
              <c:tx>
                <c:rich>
                  <a:bodyPr/>
                  <a:lstStyle/>
                  <a:p>
                    <a:fld id="{5D87BAE9-83D4-441C-A70B-0F02B382DD2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2C2D-4864-95D3-AA944AE7E271}"/>
                </c:ext>
              </c:extLst>
            </c:dLbl>
            <c:dLbl>
              <c:idx val="4"/>
              <c:layout/>
              <c:tx>
                <c:rich>
                  <a:bodyPr/>
                  <a:lstStyle/>
                  <a:p>
                    <a:fld id="{C2A5B596-414A-4FB9-809D-842C31C227D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2C2D-4864-95D3-AA944AE7E271}"/>
                </c:ext>
              </c:extLst>
            </c:dLbl>
            <c:dLbl>
              <c:idx val="5"/>
              <c:layout/>
              <c:tx>
                <c:rich>
                  <a:bodyPr/>
                  <a:lstStyle/>
                  <a:p>
                    <a:fld id="{F0B168D1-338E-4A49-A697-7D98D29671F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2C2D-4864-95D3-AA944AE7E271}"/>
                </c:ext>
              </c:extLst>
            </c:dLbl>
            <c:dLbl>
              <c:idx val="6"/>
              <c:layout/>
              <c:tx>
                <c:rich>
                  <a:bodyPr/>
                  <a:lstStyle/>
                  <a:p>
                    <a:fld id="{0726D203-1025-4F88-BC04-A9CD14218E1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2C2D-4864-95D3-AA944AE7E271}"/>
                </c:ext>
              </c:extLst>
            </c:dLbl>
            <c:dLbl>
              <c:idx val="7"/>
              <c:layout/>
              <c:tx>
                <c:rich>
                  <a:bodyPr/>
                  <a:lstStyle/>
                  <a:p>
                    <a:fld id="{10B215C8-4974-4ED9-8CC5-4DFCE903CFA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2C2D-4864-95D3-AA944AE7E271}"/>
                </c:ext>
              </c:extLst>
            </c:dLbl>
            <c:dLbl>
              <c:idx val="8"/>
              <c:layout/>
              <c:tx>
                <c:rich>
                  <a:bodyPr/>
                  <a:lstStyle/>
                  <a:p>
                    <a:fld id="{B41DE26A-2162-4EC9-8C15-55DA8F1D506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2C2D-4864-95D3-AA944AE7E271}"/>
                </c:ext>
              </c:extLst>
            </c:dLbl>
            <c:dLbl>
              <c:idx val="9"/>
              <c:layout/>
              <c:tx>
                <c:rich>
                  <a:bodyPr/>
                  <a:lstStyle/>
                  <a:p>
                    <a:fld id="{4D32C2A1-C8CF-499E-A87B-4202B589651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2C2D-4864-95D3-AA944AE7E271}"/>
                </c:ext>
              </c:extLst>
            </c:dLbl>
            <c:dLbl>
              <c:idx val="10"/>
              <c:layout/>
              <c:tx>
                <c:rich>
                  <a:bodyPr/>
                  <a:lstStyle/>
                  <a:p>
                    <a:fld id="{11BA1EA4-4D2F-4600-803E-957BE03ABA8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2C2D-4864-95D3-AA944AE7E271}"/>
                </c:ext>
              </c:extLst>
            </c:dLbl>
            <c:dLbl>
              <c:idx val="11"/>
              <c:layout/>
              <c:tx>
                <c:rich>
                  <a:bodyPr/>
                  <a:lstStyle/>
                  <a:p>
                    <a:fld id="{3D7B39D2-53E1-47D7-8EDF-6F38ECE7E98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2C2D-4864-95D3-AA944AE7E27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2C2D-4864-95D3-AA944AE7E271}"/>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2C2D-4864-95D3-AA944AE7E271}"/>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(Clocks!$C$117,Clocks!$C$118)</c:f>
              <c:numCache>
                <c:formatCode>General</c:formatCode>
                <c:ptCount val="2"/>
                <c:pt idx="0">
                  <c:v>0</c:v>
                </c:pt>
                <c:pt idx="1">
                  <c:v>0.56072975579979689</c:v>
                </c:pt>
              </c:numCache>
            </c:numRef>
          </c:xVal>
          <c:yVal>
            <c:numRef>
              <c:f>(Clocks!$D$117,Clocks!$D$118)</c:f>
              <c:numCache>
                <c:formatCode>General</c:formatCode>
                <c:ptCount val="2"/>
                <c:pt idx="0">
                  <c:v>0</c:v>
                </c:pt>
                <c:pt idx="1">
                  <c:v>0.2134997446384892</c:v>
                </c:pt>
              </c:numCache>
            </c:numRef>
          </c:yVal>
          <c:smooth val="1"/>
          <c:extLst>
            <c:ext xmlns:c16="http://schemas.microsoft.com/office/drawing/2014/chart" uri="{C3380CC4-5D6E-409C-BE32-E72D297353CC}">
              <c16:uniqueId val="{0000000E-2C2D-4864-95D3-AA944AE7E271}"/>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dPt>
            <c:idx val="0"/>
            <c:marker>
              <c:symbol val="none"/>
            </c:marker>
            <c:bubble3D val="0"/>
            <c:extLst>
              <c:ext xmlns:c16="http://schemas.microsoft.com/office/drawing/2014/chart" uri="{C3380CC4-5D6E-409C-BE32-E72D297353CC}">
                <c16:uniqueId val="{0000000F-2C2D-4864-95D3-AA944AE7E271}"/>
              </c:ext>
            </c:extLst>
          </c:dPt>
          <c:xVal>
            <c:numRef>
              <c:f>(Clocks!$C$117,Clocks!$C$119)</c:f>
              <c:numCache>
                <c:formatCode>General</c:formatCode>
                <c:ptCount val="2"/>
                <c:pt idx="0">
                  <c:v>0</c:v>
                </c:pt>
                <c:pt idx="1">
                  <c:v>0.79941645470051437</c:v>
                </c:pt>
              </c:numCache>
            </c:numRef>
          </c:xVal>
          <c:yVal>
            <c:numRef>
              <c:f>(Clocks!$D$117,Clocks!$D$119)</c:f>
              <c:numCache>
                <c:formatCode>General</c:formatCode>
                <c:ptCount val="2"/>
                <c:pt idx="0">
                  <c:v>0</c:v>
                </c:pt>
                <c:pt idx="1">
                  <c:v>-0.28884828535766033</c:v>
                </c:pt>
              </c:numCache>
            </c:numRef>
          </c:yVal>
          <c:smooth val="1"/>
          <c:extLst>
            <c:ext xmlns:c16="http://schemas.microsoft.com/office/drawing/2014/chart" uri="{C3380CC4-5D6E-409C-BE32-E72D297353CC}">
              <c16:uniqueId val="{00000010-2C2D-4864-95D3-AA944AE7E271}"/>
            </c:ext>
          </c:extLst>
        </c:ser>
        <c:ser>
          <c:idx val="5"/>
          <c:order val="4"/>
          <c:tx>
            <c:strRef>
              <c:f>Clocks!$A$120</c:f>
              <c:strCache>
                <c:ptCount val="1"/>
                <c:pt idx="0">
                  <c:v>AM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xVal>
            <c:numRef>
              <c:f>Clocks!$C$120</c:f>
              <c:numCache>
                <c:formatCode>General</c:formatCode>
                <c:ptCount val="1"/>
                <c:pt idx="0">
                  <c:v>0.95</c:v>
                </c:pt>
              </c:numCache>
            </c:numRef>
          </c:xVal>
          <c:yVal>
            <c:numRef>
              <c:f>Clocks!$D$120</c:f>
              <c:numCache>
                <c:formatCode>General</c:formatCode>
                <c:ptCount val="1"/>
                <c:pt idx="0">
                  <c:v>-1</c:v>
                </c:pt>
              </c:numCache>
            </c:numRef>
          </c:yVal>
          <c:smooth val="1"/>
          <c:extLst>
            <c:ext xmlns:c16="http://schemas.microsoft.com/office/drawing/2014/chart" uri="{C3380CC4-5D6E-409C-BE32-E72D297353CC}">
              <c16:uniqueId val="{00000011-2C2D-4864-95D3-AA944AE7E271}"/>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layout/>
              <c:tx>
                <c:rich>
                  <a:bodyPr/>
                  <a:lstStyle/>
                  <a:p>
                    <a:fld id="{0FDFFCFA-FA3A-4A51-BB83-AF091C42E5D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0-23EA-4BCE-A58E-A4CA920BB596}"/>
                </c:ext>
              </c:extLst>
            </c:dLbl>
            <c:dLbl>
              <c:idx val="1"/>
              <c:layout/>
              <c:tx>
                <c:rich>
                  <a:bodyPr/>
                  <a:lstStyle/>
                  <a:p>
                    <a:fld id="{FBE24E59-4987-4FCC-B813-92896777FF2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23EA-4BCE-A58E-A4CA920BB596}"/>
                </c:ext>
              </c:extLst>
            </c:dLbl>
            <c:dLbl>
              <c:idx val="2"/>
              <c:layout/>
              <c:tx>
                <c:rich>
                  <a:bodyPr/>
                  <a:lstStyle/>
                  <a:p>
                    <a:fld id="{F0F3FE4E-191C-48DC-B2EC-58D895A6D20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23EA-4BCE-A58E-A4CA920BB596}"/>
                </c:ext>
              </c:extLst>
            </c:dLbl>
            <c:dLbl>
              <c:idx val="3"/>
              <c:layout/>
              <c:tx>
                <c:rich>
                  <a:bodyPr/>
                  <a:lstStyle/>
                  <a:p>
                    <a:fld id="{7232C1D2-2086-4F24-B213-C7B59E91B77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23EA-4BCE-A58E-A4CA920BB596}"/>
                </c:ext>
              </c:extLst>
            </c:dLbl>
            <c:dLbl>
              <c:idx val="4"/>
              <c:layout/>
              <c:tx>
                <c:rich>
                  <a:bodyPr/>
                  <a:lstStyle/>
                  <a:p>
                    <a:fld id="{B8881254-B909-4596-A2CB-55310745A88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23EA-4BCE-A58E-A4CA920BB596}"/>
                </c:ext>
              </c:extLst>
            </c:dLbl>
            <c:dLbl>
              <c:idx val="5"/>
              <c:layout/>
              <c:tx>
                <c:rich>
                  <a:bodyPr/>
                  <a:lstStyle/>
                  <a:p>
                    <a:fld id="{DA6ECDB5-FA7A-4E9A-A802-65176987AC8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23EA-4BCE-A58E-A4CA920BB596}"/>
                </c:ext>
              </c:extLst>
            </c:dLbl>
            <c:dLbl>
              <c:idx val="6"/>
              <c:layout/>
              <c:tx>
                <c:rich>
                  <a:bodyPr/>
                  <a:lstStyle/>
                  <a:p>
                    <a:fld id="{5D1CF19A-91D8-4BD7-813F-927BE203117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23EA-4BCE-A58E-A4CA920BB596}"/>
                </c:ext>
              </c:extLst>
            </c:dLbl>
            <c:dLbl>
              <c:idx val="7"/>
              <c:layout/>
              <c:tx>
                <c:rich>
                  <a:bodyPr/>
                  <a:lstStyle/>
                  <a:p>
                    <a:fld id="{289CFC8D-D5A4-4D8F-86EC-BA512E68911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23EA-4BCE-A58E-A4CA920BB596}"/>
                </c:ext>
              </c:extLst>
            </c:dLbl>
            <c:dLbl>
              <c:idx val="8"/>
              <c:layout/>
              <c:tx>
                <c:rich>
                  <a:bodyPr/>
                  <a:lstStyle/>
                  <a:p>
                    <a:fld id="{63A6F3D5-0875-42F3-91D4-DEEAB36C73D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23EA-4BCE-A58E-A4CA920BB596}"/>
                </c:ext>
              </c:extLst>
            </c:dLbl>
            <c:dLbl>
              <c:idx val="9"/>
              <c:layout/>
              <c:tx>
                <c:rich>
                  <a:bodyPr/>
                  <a:lstStyle/>
                  <a:p>
                    <a:fld id="{2CDADF48-4DB5-4764-96C6-19EA440AEA4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23EA-4BCE-A58E-A4CA920BB596}"/>
                </c:ext>
              </c:extLst>
            </c:dLbl>
            <c:dLbl>
              <c:idx val="10"/>
              <c:layout/>
              <c:tx>
                <c:rich>
                  <a:bodyPr/>
                  <a:lstStyle/>
                  <a:p>
                    <a:fld id="{41B1C856-6FDE-4265-9CF9-256F20A0C14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23EA-4BCE-A58E-A4CA920BB596}"/>
                </c:ext>
              </c:extLst>
            </c:dLbl>
            <c:dLbl>
              <c:idx val="11"/>
              <c:layout/>
              <c:tx>
                <c:rich>
                  <a:bodyPr/>
                  <a:lstStyle/>
                  <a:p>
                    <a:fld id="{E5C22DD3-B5DE-4040-80CA-419F430DEBB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23EA-4BCE-A58E-A4CA920BB59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23EA-4BCE-A58E-A4CA920BB596}"/>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23EA-4BCE-A58E-A4CA920BB596}"/>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(Clocks!$C$132,Clocks!$C$133)</c:f>
              <c:numCache>
                <c:formatCode>General</c:formatCode>
                <c:ptCount val="2"/>
                <c:pt idx="0">
                  <c:v>0</c:v>
                </c:pt>
                <c:pt idx="1">
                  <c:v>0.59235608550262309</c:v>
                </c:pt>
              </c:numCache>
            </c:numRef>
          </c:xVal>
          <c:yVal>
            <c:numRef>
              <c:f>(Clocks!$D$132,Clocks!$D$133)</c:f>
              <c:numCache>
                <c:formatCode>General</c:formatCode>
                <c:ptCount val="2"/>
                <c:pt idx="0">
                  <c:v>0</c:v>
                </c:pt>
                <c:pt idx="1">
                  <c:v>-9.5468675323422805E-2</c:v>
                </c:pt>
              </c:numCache>
            </c:numRef>
          </c:yVal>
          <c:smooth val="1"/>
          <c:extLst>
            <c:ext xmlns:c16="http://schemas.microsoft.com/office/drawing/2014/chart" uri="{C3380CC4-5D6E-409C-BE32-E72D297353CC}">
              <c16:uniqueId val="{0000000E-23EA-4BCE-A58E-A4CA920BB596}"/>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xVal>
            <c:numRef>
              <c:f>(Clocks!$C$132,Clocks!$C$134)</c:f>
              <c:numCache>
                <c:formatCode>General</c:formatCode>
                <c:ptCount val="2"/>
                <c:pt idx="0">
                  <c:v>0</c:v>
                </c:pt>
                <c:pt idx="1">
                  <c:v>0.79941645480615464</c:v>
                </c:pt>
              </c:numCache>
            </c:numRef>
          </c:xVal>
          <c:yVal>
            <c:numRef>
              <c:f>(Clocks!$D$132,Clocks!$D$134)</c:f>
              <c:numCache>
                <c:formatCode>General</c:formatCode>
                <c:ptCount val="2"/>
                <c:pt idx="0">
                  <c:v>0</c:v>
                </c:pt>
                <c:pt idx="1">
                  <c:v>-0.28884828506529026</c:v>
                </c:pt>
              </c:numCache>
            </c:numRef>
          </c:yVal>
          <c:smooth val="1"/>
          <c:extLst>
            <c:ext xmlns:c16="http://schemas.microsoft.com/office/drawing/2014/chart" uri="{C3380CC4-5D6E-409C-BE32-E72D297353CC}">
              <c16:uniqueId val="{00000010-23EA-4BCE-A58E-A4CA920BB596}"/>
            </c:ext>
          </c:extLst>
        </c:ser>
        <c:ser>
          <c:idx val="5"/>
          <c:order val="4"/>
          <c:tx>
            <c:strRef>
              <c:f>Clocks!$A$135</c:f>
              <c:strCache>
                <c:ptCount val="1"/>
                <c:pt idx="0">
                  <c:v>AM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xVal>
            <c:numRef>
              <c:f>Clocks!$C$135</c:f>
              <c:numCache>
                <c:formatCode>General</c:formatCode>
                <c:ptCount val="1"/>
                <c:pt idx="0">
                  <c:v>0.95</c:v>
                </c:pt>
              </c:numCache>
            </c:numRef>
          </c:xVal>
          <c:yVal>
            <c:numRef>
              <c:f>Clocks!$D$135</c:f>
              <c:numCache>
                <c:formatCode>General</c:formatCode>
                <c:ptCount val="1"/>
                <c:pt idx="0">
                  <c:v>-1</c:v>
                </c:pt>
              </c:numCache>
            </c:numRef>
          </c:yVal>
          <c:smooth val="1"/>
          <c:extLst>
            <c:ext xmlns:c16="http://schemas.microsoft.com/office/drawing/2014/chart" uri="{C3380CC4-5D6E-409C-BE32-E72D297353CC}">
              <c16:uniqueId val="{00000011-23EA-4BCE-A58E-A4CA920BB596}"/>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layout/>
              <c:tx>
                <c:rich>
                  <a:bodyPr/>
                  <a:lstStyle/>
                  <a:p>
                    <a:fld id="{9AB85524-8374-481C-8711-C4C6EEE31C8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0-556D-479F-9A26-82EBD95BEF22}"/>
                </c:ext>
              </c:extLst>
            </c:dLbl>
            <c:dLbl>
              <c:idx val="1"/>
              <c:layout/>
              <c:tx>
                <c:rich>
                  <a:bodyPr/>
                  <a:lstStyle/>
                  <a:p>
                    <a:fld id="{BB4B75A5-CE72-4EEF-8C72-CC37C274C5E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556D-479F-9A26-82EBD95BEF22}"/>
                </c:ext>
              </c:extLst>
            </c:dLbl>
            <c:dLbl>
              <c:idx val="2"/>
              <c:layout/>
              <c:tx>
                <c:rich>
                  <a:bodyPr/>
                  <a:lstStyle/>
                  <a:p>
                    <a:fld id="{8AEB15CF-D771-45A1-8E07-058506A60BC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556D-479F-9A26-82EBD95BEF22}"/>
                </c:ext>
              </c:extLst>
            </c:dLbl>
            <c:dLbl>
              <c:idx val="3"/>
              <c:layout/>
              <c:tx>
                <c:rich>
                  <a:bodyPr/>
                  <a:lstStyle/>
                  <a:p>
                    <a:fld id="{CA4F0B0D-040B-4C95-B616-A859202AA4F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556D-479F-9A26-82EBD95BEF22}"/>
                </c:ext>
              </c:extLst>
            </c:dLbl>
            <c:dLbl>
              <c:idx val="4"/>
              <c:layout/>
              <c:tx>
                <c:rich>
                  <a:bodyPr/>
                  <a:lstStyle/>
                  <a:p>
                    <a:fld id="{BE72BFD0-72C0-40EC-AC61-5DBA1A7763A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556D-479F-9A26-82EBD95BEF22}"/>
                </c:ext>
              </c:extLst>
            </c:dLbl>
            <c:dLbl>
              <c:idx val="5"/>
              <c:layout/>
              <c:tx>
                <c:rich>
                  <a:bodyPr/>
                  <a:lstStyle/>
                  <a:p>
                    <a:fld id="{0BF48B53-4981-45E5-BE30-705D815A5C1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556D-479F-9A26-82EBD95BEF22}"/>
                </c:ext>
              </c:extLst>
            </c:dLbl>
            <c:dLbl>
              <c:idx val="6"/>
              <c:layout/>
              <c:tx>
                <c:rich>
                  <a:bodyPr/>
                  <a:lstStyle/>
                  <a:p>
                    <a:fld id="{CA24AACC-BD13-4810-91FB-EEBAA3B0CF7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556D-479F-9A26-82EBD95BEF22}"/>
                </c:ext>
              </c:extLst>
            </c:dLbl>
            <c:dLbl>
              <c:idx val="7"/>
              <c:layout/>
              <c:tx>
                <c:rich>
                  <a:bodyPr/>
                  <a:lstStyle/>
                  <a:p>
                    <a:fld id="{119F9F7D-F5BE-4274-830C-552DA090658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556D-479F-9A26-82EBD95BEF22}"/>
                </c:ext>
              </c:extLst>
            </c:dLbl>
            <c:dLbl>
              <c:idx val="8"/>
              <c:layout/>
              <c:tx>
                <c:rich>
                  <a:bodyPr/>
                  <a:lstStyle/>
                  <a:p>
                    <a:fld id="{97C90C57-62E6-4208-8C52-97671120B9B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556D-479F-9A26-82EBD95BEF22}"/>
                </c:ext>
              </c:extLst>
            </c:dLbl>
            <c:dLbl>
              <c:idx val="9"/>
              <c:layout/>
              <c:tx>
                <c:rich>
                  <a:bodyPr/>
                  <a:lstStyle/>
                  <a:p>
                    <a:fld id="{D2812E7D-228B-47B6-856C-18CB63BF0AA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556D-479F-9A26-82EBD95BEF22}"/>
                </c:ext>
              </c:extLst>
            </c:dLbl>
            <c:dLbl>
              <c:idx val="10"/>
              <c:layout/>
              <c:tx>
                <c:rich>
                  <a:bodyPr/>
                  <a:lstStyle/>
                  <a:p>
                    <a:fld id="{85D52F77-45CD-48F2-9535-81CF2A18CF7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556D-479F-9A26-82EBD95BEF22}"/>
                </c:ext>
              </c:extLst>
            </c:dLbl>
            <c:dLbl>
              <c:idx val="11"/>
              <c:layout/>
              <c:tx>
                <c:rich>
                  <a:bodyPr/>
                  <a:lstStyle/>
                  <a:p>
                    <a:fld id="{CD2F3CC2-3E62-495B-BD8E-BE9AE1CDE8C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556D-479F-9A26-82EBD95BEF2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556D-479F-9A26-82EBD95BEF22}"/>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556D-479F-9A26-82EBD95BEF22}"/>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(Clocks!$C$147,Clocks!$C$148)</c:f>
              <c:numCache>
                <c:formatCode>General</c:formatCode>
                <c:ptCount val="2"/>
                <c:pt idx="0">
                  <c:v>0</c:v>
                </c:pt>
                <c:pt idx="1">
                  <c:v>0.46526108048141379</c:v>
                </c:pt>
              </c:numCache>
            </c:numRef>
          </c:xVal>
          <c:yVal>
            <c:numRef>
              <c:f>(Clocks!$D$147,Clocks!$D$148)</c:f>
              <c:numCache>
                <c:formatCode>General</c:formatCode>
                <c:ptCount val="2"/>
                <c:pt idx="0">
                  <c:v>0</c:v>
                </c:pt>
                <c:pt idx="1">
                  <c:v>-0.37885634083286429</c:v>
                </c:pt>
              </c:numCache>
            </c:numRef>
          </c:yVal>
          <c:smooth val="1"/>
          <c:extLst>
            <c:ext xmlns:c16="http://schemas.microsoft.com/office/drawing/2014/chart" uri="{C3380CC4-5D6E-409C-BE32-E72D297353CC}">
              <c16:uniqueId val="{0000000E-556D-479F-9A26-82EBD95BEF22}"/>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xVal>
            <c:numRef>
              <c:f>(Clocks!$C$147,Clocks!$C$149)</c:f>
              <c:numCache>
                <c:formatCode>General</c:formatCode>
                <c:ptCount val="2"/>
                <c:pt idx="0">
                  <c:v>0</c:v>
                </c:pt>
                <c:pt idx="1">
                  <c:v>0.79941645491179492</c:v>
                </c:pt>
              </c:numCache>
            </c:numRef>
          </c:xVal>
          <c:yVal>
            <c:numRef>
              <c:f>(Clocks!$D$147,Clocks!$D$149)</c:f>
              <c:numCache>
                <c:formatCode>General</c:formatCode>
                <c:ptCount val="2"/>
                <c:pt idx="0">
                  <c:v>0</c:v>
                </c:pt>
                <c:pt idx="1">
                  <c:v>-0.28884828477292052</c:v>
                </c:pt>
              </c:numCache>
            </c:numRef>
          </c:yVal>
          <c:smooth val="1"/>
          <c:extLst>
            <c:ext xmlns:c16="http://schemas.microsoft.com/office/drawing/2014/chart" uri="{C3380CC4-5D6E-409C-BE32-E72D297353CC}">
              <c16:uniqueId val="{0000000F-556D-479F-9A26-82EBD95BEF22}"/>
            </c:ext>
          </c:extLst>
        </c:ser>
        <c:ser>
          <c:idx val="5"/>
          <c:order val="4"/>
          <c:tx>
            <c:strRef>
              <c:f>Clocks!$A$150</c:f>
              <c:strCache>
                <c:ptCount val="1"/>
                <c:pt idx="0">
                  <c:v>AM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xVal>
            <c:numRef>
              <c:f>Clocks!$C$150</c:f>
              <c:numCache>
                <c:formatCode>General</c:formatCode>
                <c:ptCount val="1"/>
                <c:pt idx="0">
                  <c:v>0.95</c:v>
                </c:pt>
              </c:numCache>
            </c:numRef>
          </c:xVal>
          <c:yVal>
            <c:numRef>
              <c:f>Clocks!$D$150</c:f>
              <c:numCache>
                <c:formatCode>General</c:formatCode>
                <c:ptCount val="1"/>
                <c:pt idx="0">
                  <c:v>-1</c:v>
                </c:pt>
              </c:numCache>
            </c:numRef>
          </c:yVal>
          <c:smooth val="1"/>
          <c:extLst>
            <c:ext xmlns:c16="http://schemas.microsoft.com/office/drawing/2014/chart" uri="{C3380CC4-5D6E-409C-BE32-E72D297353CC}">
              <c16:uniqueId val="{00000010-556D-479F-9A26-82EBD95BEF22}"/>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layout/>
              <c:tx>
                <c:rich>
                  <a:bodyPr/>
                  <a:lstStyle/>
                  <a:p>
                    <a:fld id="{F0150940-19FC-467F-8E4B-606CC3BCC73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0-CDE8-44A2-A269-E3706643E537}"/>
                </c:ext>
              </c:extLst>
            </c:dLbl>
            <c:dLbl>
              <c:idx val="1"/>
              <c:layout/>
              <c:tx>
                <c:rich>
                  <a:bodyPr/>
                  <a:lstStyle/>
                  <a:p>
                    <a:fld id="{A6446A42-E34E-43DC-BC40-7BC67CA3956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CDE8-44A2-A269-E3706643E537}"/>
                </c:ext>
              </c:extLst>
            </c:dLbl>
            <c:dLbl>
              <c:idx val="2"/>
              <c:layout/>
              <c:tx>
                <c:rich>
                  <a:bodyPr/>
                  <a:lstStyle/>
                  <a:p>
                    <a:fld id="{07D02A2E-35CE-4538-BA11-33911995D83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CDE8-44A2-A269-E3706643E537}"/>
                </c:ext>
              </c:extLst>
            </c:dLbl>
            <c:dLbl>
              <c:idx val="3"/>
              <c:layout/>
              <c:tx>
                <c:rich>
                  <a:bodyPr/>
                  <a:lstStyle/>
                  <a:p>
                    <a:fld id="{CCC6F936-A13B-4D6A-9400-FE769E919DD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CDE8-44A2-A269-E3706643E537}"/>
                </c:ext>
              </c:extLst>
            </c:dLbl>
            <c:dLbl>
              <c:idx val="4"/>
              <c:layout/>
              <c:tx>
                <c:rich>
                  <a:bodyPr/>
                  <a:lstStyle/>
                  <a:p>
                    <a:fld id="{7B547573-155C-4DE9-8B88-514419A6186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CDE8-44A2-A269-E3706643E537}"/>
                </c:ext>
              </c:extLst>
            </c:dLbl>
            <c:dLbl>
              <c:idx val="5"/>
              <c:layout/>
              <c:tx>
                <c:rich>
                  <a:bodyPr/>
                  <a:lstStyle/>
                  <a:p>
                    <a:fld id="{C50D4E37-FB79-4EDE-8517-957C71BF833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CDE8-44A2-A269-E3706643E537}"/>
                </c:ext>
              </c:extLst>
            </c:dLbl>
            <c:dLbl>
              <c:idx val="6"/>
              <c:layout/>
              <c:tx>
                <c:rich>
                  <a:bodyPr/>
                  <a:lstStyle/>
                  <a:p>
                    <a:fld id="{7C68B6C3-F2CC-4BE3-8AFF-DCCA11A4AEB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CDE8-44A2-A269-E3706643E537}"/>
                </c:ext>
              </c:extLst>
            </c:dLbl>
            <c:dLbl>
              <c:idx val="7"/>
              <c:layout/>
              <c:tx>
                <c:rich>
                  <a:bodyPr/>
                  <a:lstStyle/>
                  <a:p>
                    <a:fld id="{E65EF270-32AC-44CC-813A-EBF49EC3780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CDE8-44A2-A269-E3706643E537}"/>
                </c:ext>
              </c:extLst>
            </c:dLbl>
            <c:dLbl>
              <c:idx val="8"/>
              <c:layout/>
              <c:tx>
                <c:rich>
                  <a:bodyPr/>
                  <a:lstStyle/>
                  <a:p>
                    <a:fld id="{BE453423-9C73-47C5-A8A1-1C71A387D67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CDE8-44A2-A269-E3706643E537}"/>
                </c:ext>
              </c:extLst>
            </c:dLbl>
            <c:dLbl>
              <c:idx val="9"/>
              <c:layout/>
              <c:tx>
                <c:rich>
                  <a:bodyPr/>
                  <a:lstStyle/>
                  <a:p>
                    <a:fld id="{0A496C59-5607-4388-8251-375F28648C5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CDE8-44A2-A269-E3706643E537}"/>
                </c:ext>
              </c:extLst>
            </c:dLbl>
            <c:dLbl>
              <c:idx val="10"/>
              <c:layout/>
              <c:tx>
                <c:rich>
                  <a:bodyPr/>
                  <a:lstStyle/>
                  <a:p>
                    <a:fld id="{6CCEA327-E013-464F-AC2B-3F0B4E74D8B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CDE8-44A2-A269-E3706643E537}"/>
                </c:ext>
              </c:extLst>
            </c:dLbl>
            <c:dLbl>
              <c:idx val="11"/>
              <c:layout/>
              <c:tx>
                <c:rich>
                  <a:bodyPr/>
                  <a:lstStyle/>
                  <a:p>
                    <a:fld id="{6F928721-6572-46E4-8C57-BDAAFB19CD8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CDE8-44A2-A269-E3706643E53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CDE8-44A2-A269-E3706643E537}"/>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CDE8-44A2-A269-E3706643E537}"/>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(Clocks!$C$162,Clocks!$C$163)</c:f>
              <c:numCache>
                <c:formatCode>General</c:formatCode>
                <c:ptCount val="2"/>
                <c:pt idx="0">
                  <c:v>0</c:v>
                </c:pt>
                <c:pt idx="1">
                  <c:v>-9.5468675323422778E-2</c:v>
                </c:pt>
              </c:numCache>
            </c:numRef>
          </c:xVal>
          <c:yVal>
            <c:numRef>
              <c:f>(Clocks!$D$162,Clocks!$D$163)</c:f>
              <c:numCache>
                <c:formatCode>General</c:formatCode>
                <c:ptCount val="2"/>
                <c:pt idx="0">
                  <c:v>0</c:v>
                </c:pt>
                <c:pt idx="1">
                  <c:v>-0.59235608550262309</c:v>
                </c:pt>
              </c:numCache>
            </c:numRef>
          </c:yVal>
          <c:smooth val="1"/>
          <c:extLst>
            <c:ext xmlns:c16="http://schemas.microsoft.com/office/drawing/2014/chart" uri="{C3380CC4-5D6E-409C-BE32-E72D297353CC}">
              <c16:uniqueId val="{0000000E-CDE8-44A2-A269-E3706643E537}"/>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xVal>
            <c:numRef>
              <c:f>(Clocks!$C$162,Clocks!$C$164)</c:f>
              <c:numCache>
                <c:formatCode>General</c:formatCode>
                <c:ptCount val="2"/>
                <c:pt idx="0">
                  <c:v>0</c:v>
                </c:pt>
                <c:pt idx="1">
                  <c:v>0.7994164548061532</c:v>
                </c:pt>
              </c:numCache>
            </c:numRef>
          </c:xVal>
          <c:yVal>
            <c:numRef>
              <c:f>(Clocks!$D$162,Clocks!$D$164)</c:f>
              <c:numCache>
                <c:formatCode>General</c:formatCode>
                <c:ptCount val="2"/>
                <c:pt idx="0">
                  <c:v>0</c:v>
                </c:pt>
                <c:pt idx="1">
                  <c:v>-0.28884828506529447</c:v>
                </c:pt>
              </c:numCache>
            </c:numRef>
          </c:yVal>
          <c:smooth val="1"/>
          <c:extLst>
            <c:ext xmlns:c16="http://schemas.microsoft.com/office/drawing/2014/chart" uri="{C3380CC4-5D6E-409C-BE32-E72D297353CC}">
              <c16:uniqueId val="{0000000F-CDE8-44A2-A269-E3706643E537}"/>
            </c:ext>
          </c:extLst>
        </c:ser>
        <c:ser>
          <c:idx val="5"/>
          <c:order val="4"/>
          <c:tx>
            <c:strRef>
              <c:f>Clocks!$A$165</c:f>
              <c:strCache>
                <c:ptCount val="1"/>
                <c:pt idx="0">
                  <c:v>PM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xVal>
            <c:numRef>
              <c:f>Clocks!$C$165</c:f>
              <c:numCache>
                <c:formatCode>General</c:formatCode>
                <c:ptCount val="1"/>
                <c:pt idx="0">
                  <c:v>0.95</c:v>
                </c:pt>
              </c:numCache>
            </c:numRef>
          </c:xVal>
          <c:yVal>
            <c:numRef>
              <c:f>Clocks!$D$165</c:f>
              <c:numCache>
                <c:formatCode>General</c:formatCode>
                <c:ptCount val="1"/>
                <c:pt idx="0">
                  <c:v>-1</c:v>
                </c:pt>
              </c:numCache>
            </c:numRef>
          </c:yVal>
          <c:smooth val="1"/>
          <c:extLst>
            <c:ext xmlns:c16="http://schemas.microsoft.com/office/drawing/2014/chart" uri="{C3380CC4-5D6E-409C-BE32-E72D297353CC}">
              <c16:uniqueId val="{00000010-CDE8-44A2-A269-E3706643E537}"/>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tx>
                <c:rich>
                  <a:bodyPr/>
                  <a:lstStyle/>
                  <a:p>
                    <a:fld id="{21A8BA0F-A230-4723-938B-08756A6A9E6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198-40E7-9702-67831473F1C8}"/>
                </c:ext>
              </c:extLst>
            </c:dLbl>
            <c:dLbl>
              <c:idx val="1"/>
              <c:tx>
                <c:rich>
                  <a:bodyPr/>
                  <a:lstStyle/>
                  <a:p>
                    <a:fld id="{D6C0993C-0A7E-4126-BB68-8ACA26D85FA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198-40E7-9702-67831473F1C8}"/>
                </c:ext>
              </c:extLst>
            </c:dLbl>
            <c:dLbl>
              <c:idx val="2"/>
              <c:tx>
                <c:rich>
                  <a:bodyPr/>
                  <a:lstStyle/>
                  <a:p>
                    <a:fld id="{266AFB40-D8A0-4EC4-807F-62E6D1E7BA3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198-40E7-9702-67831473F1C8}"/>
                </c:ext>
              </c:extLst>
            </c:dLbl>
            <c:dLbl>
              <c:idx val="3"/>
              <c:tx>
                <c:rich>
                  <a:bodyPr/>
                  <a:lstStyle/>
                  <a:p>
                    <a:fld id="{1480EBB7-D248-41CC-AF19-8F21361580D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198-40E7-9702-67831473F1C8}"/>
                </c:ext>
              </c:extLst>
            </c:dLbl>
            <c:dLbl>
              <c:idx val="4"/>
              <c:tx>
                <c:rich>
                  <a:bodyPr/>
                  <a:lstStyle/>
                  <a:p>
                    <a:fld id="{8796A784-474A-4777-81D7-7C21E74AB4F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198-40E7-9702-67831473F1C8}"/>
                </c:ext>
              </c:extLst>
            </c:dLbl>
            <c:dLbl>
              <c:idx val="5"/>
              <c:tx>
                <c:rich>
                  <a:bodyPr/>
                  <a:lstStyle/>
                  <a:p>
                    <a:fld id="{5BAA337B-9E5B-4CEC-BC66-E3E2510D671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198-40E7-9702-67831473F1C8}"/>
                </c:ext>
              </c:extLst>
            </c:dLbl>
            <c:dLbl>
              <c:idx val="6"/>
              <c:tx>
                <c:rich>
                  <a:bodyPr/>
                  <a:lstStyle/>
                  <a:p>
                    <a:fld id="{2DB1ACD9-0AE5-4348-9DF1-E0098A0B460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198-40E7-9702-67831473F1C8}"/>
                </c:ext>
              </c:extLst>
            </c:dLbl>
            <c:dLbl>
              <c:idx val="7"/>
              <c:tx>
                <c:rich>
                  <a:bodyPr/>
                  <a:lstStyle/>
                  <a:p>
                    <a:fld id="{D2C3ABC4-59E8-4B35-8DC7-99D3916119A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198-40E7-9702-67831473F1C8}"/>
                </c:ext>
              </c:extLst>
            </c:dLbl>
            <c:dLbl>
              <c:idx val="8"/>
              <c:tx>
                <c:rich>
                  <a:bodyPr/>
                  <a:lstStyle/>
                  <a:p>
                    <a:fld id="{91F57316-352F-43B3-8CE2-56430F9A803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198-40E7-9702-67831473F1C8}"/>
                </c:ext>
              </c:extLst>
            </c:dLbl>
            <c:dLbl>
              <c:idx val="9"/>
              <c:tx>
                <c:rich>
                  <a:bodyPr/>
                  <a:lstStyle/>
                  <a:p>
                    <a:fld id="{F4356E17-A58F-4D0C-A887-B1B9C7D0013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198-40E7-9702-67831473F1C8}"/>
                </c:ext>
              </c:extLst>
            </c:dLbl>
            <c:dLbl>
              <c:idx val="10"/>
              <c:tx>
                <c:rich>
                  <a:bodyPr/>
                  <a:lstStyle/>
                  <a:p>
                    <a:fld id="{73CA17E6-9D2B-4560-B065-35841FE8599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198-40E7-9702-67831473F1C8}"/>
                </c:ext>
              </c:extLst>
            </c:dLbl>
            <c:dLbl>
              <c:idx val="11"/>
              <c:tx>
                <c:rich>
                  <a:bodyPr/>
                  <a:lstStyle/>
                  <a:p>
                    <a:fld id="{D238D5D2-49C7-48D9-98FA-6234E383863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198-40E7-9702-67831473F1C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C198-40E7-9702-67831473F1C8}"/>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C198-40E7-9702-67831473F1C8}"/>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(Clocks!$C$177,Clocks!$C$178)</c:f>
              <c:numCache>
                <c:formatCode>General</c:formatCode>
                <c:ptCount val="2"/>
                <c:pt idx="0">
                  <c:v>0</c:v>
                </c:pt>
                <c:pt idx="1">
                  <c:v>0.56072975579979689</c:v>
                </c:pt>
              </c:numCache>
            </c:numRef>
          </c:xVal>
          <c:yVal>
            <c:numRef>
              <c:f>(Clocks!$D$177,Clocks!$D$178)</c:f>
              <c:numCache>
                <c:formatCode>General</c:formatCode>
                <c:ptCount val="2"/>
                <c:pt idx="0">
                  <c:v>0</c:v>
                </c:pt>
                <c:pt idx="1">
                  <c:v>0.2134997446384892</c:v>
                </c:pt>
              </c:numCache>
            </c:numRef>
          </c:yVal>
          <c:smooth val="1"/>
          <c:extLst>
            <c:ext xmlns:c16="http://schemas.microsoft.com/office/drawing/2014/chart" uri="{C3380CC4-5D6E-409C-BE32-E72D297353CC}">
              <c16:uniqueId val="{0000000E-C198-40E7-9702-67831473F1C8}"/>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xVal>
            <c:numRef>
              <c:f>(Clocks!$C$177,Clocks!$C$179)</c:f>
              <c:numCache>
                <c:formatCode>General</c:formatCode>
                <c:ptCount val="2"/>
                <c:pt idx="0">
                  <c:v>0</c:v>
                </c:pt>
                <c:pt idx="1">
                  <c:v>0.79941645470051437</c:v>
                </c:pt>
              </c:numCache>
            </c:numRef>
          </c:xVal>
          <c:yVal>
            <c:numRef>
              <c:f>(Clocks!$D$177,Clocks!$D$179)</c:f>
              <c:numCache>
                <c:formatCode>General</c:formatCode>
                <c:ptCount val="2"/>
                <c:pt idx="0">
                  <c:v>0</c:v>
                </c:pt>
                <c:pt idx="1">
                  <c:v>-0.28884828535766033</c:v>
                </c:pt>
              </c:numCache>
            </c:numRef>
          </c:yVal>
          <c:smooth val="1"/>
          <c:extLst>
            <c:ext xmlns:c16="http://schemas.microsoft.com/office/drawing/2014/chart" uri="{C3380CC4-5D6E-409C-BE32-E72D297353CC}">
              <c16:uniqueId val="{0000000F-C198-40E7-9702-67831473F1C8}"/>
            </c:ext>
          </c:extLst>
        </c:ser>
        <c:ser>
          <c:idx val="5"/>
          <c:order val="4"/>
          <c:tx>
            <c:strRef>
              <c:f>Clocks!$A$180</c:f>
              <c:strCache>
                <c:ptCount val="1"/>
                <c:pt idx="0">
                  <c:v>AM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Clocks!$C$180</c:f>
              <c:numCache>
                <c:formatCode>General</c:formatCode>
                <c:ptCount val="1"/>
                <c:pt idx="0">
                  <c:v>0.95</c:v>
                </c:pt>
              </c:numCache>
            </c:numRef>
          </c:xVal>
          <c:yVal>
            <c:numRef>
              <c:f>Clocks!$D$180</c:f>
              <c:numCache>
                <c:formatCode>General</c:formatCode>
                <c:ptCount val="1"/>
                <c:pt idx="0">
                  <c:v>-1</c:v>
                </c:pt>
              </c:numCache>
            </c:numRef>
          </c:yVal>
          <c:smooth val="1"/>
          <c:extLst>
            <c:ext xmlns:c16="http://schemas.microsoft.com/office/drawing/2014/chart" uri="{C3380CC4-5D6E-409C-BE32-E72D297353CC}">
              <c16:uniqueId val="{00000010-C198-40E7-9702-67831473F1C8}"/>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tx>
                <c:rich>
                  <a:bodyPr/>
                  <a:lstStyle/>
                  <a:p>
                    <a:fld id="{154BB855-FBE9-404C-A5A7-A8D3BC942B5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9E7-481D-85CB-EE591100E9A8}"/>
                </c:ext>
              </c:extLst>
            </c:dLbl>
            <c:dLbl>
              <c:idx val="1"/>
              <c:tx>
                <c:rich>
                  <a:bodyPr/>
                  <a:lstStyle/>
                  <a:p>
                    <a:fld id="{21E2C5AB-D6FF-428E-8E13-5F8DCACFFF1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9E7-481D-85CB-EE591100E9A8}"/>
                </c:ext>
              </c:extLst>
            </c:dLbl>
            <c:dLbl>
              <c:idx val="2"/>
              <c:tx>
                <c:rich>
                  <a:bodyPr/>
                  <a:lstStyle/>
                  <a:p>
                    <a:fld id="{4C987CA7-B85C-4A6E-89A6-F8B62E186EE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9E7-481D-85CB-EE591100E9A8}"/>
                </c:ext>
              </c:extLst>
            </c:dLbl>
            <c:dLbl>
              <c:idx val="3"/>
              <c:tx>
                <c:rich>
                  <a:bodyPr/>
                  <a:lstStyle/>
                  <a:p>
                    <a:fld id="{0B09798A-9927-41A8-B22C-ED7BB0C89F2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9E7-481D-85CB-EE591100E9A8}"/>
                </c:ext>
              </c:extLst>
            </c:dLbl>
            <c:dLbl>
              <c:idx val="4"/>
              <c:tx>
                <c:rich>
                  <a:bodyPr/>
                  <a:lstStyle/>
                  <a:p>
                    <a:fld id="{FBB09F97-86CC-4119-B449-B8715B5AC63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9E7-481D-85CB-EE591100E9A8}"/>
                </c:ext>
              </c:extLst>
            </c:dLbl>
            <c:dLbl>
              <c:idx val="5"/>
              <c:tx>
                <c:rich>
                  <a:bodyPr/>
                  <a:lstStyle/>
                  <a:p>
                    <a:fld id="{EE7FAB07-0544-4744-B4CA-005A7C964D6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9E7-481D-85CB-EE591100E9A8}"/>
                </c:ext>
              </c:extLst>
            </c:dLbl>
            <c:dLbl>
              <c:idx val="6"/>
              <c:tx>
                <c:rich>
                  <a:bodyPr/>
                  <a:lstStyle/>
                  <a:p>
                    <a:fld id="{DFFF443B-35EF-4F61-B25C-8FCE7415B54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9E7-481D-85CB-EE591100E9A8}"/>
                </c:ext>
              </c:extLst>
            </c:dLbl>
            <c:dLbl>
              <c:idx val="7"/>
              <c:tx>
                <c:rich>
                  <a:bodyPr/>
                  <a:lstStyle/>
                  <a:p>
                    <a:fld id="{AFC0F8FE-588B-428A-956A-8D8E34F53C3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9E7-481D-85CB-EE591100E9A8}"/>
                </c:ext>
              </c:extLst>
            </c:dLbl>
            <c:dLbl>
              <c:idx val="8"/>
              <c:tx>
                <c:rich>
                  <a:bodyPr/>
                  <a:lstStyle/>
                  <a:p>
                    <a:fld id="{B355E797-DA8E-4B42-BA75-4163588F2AF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9E7-481D-85CB-EE591100E9A8}"/>
                </c:ext>
              </c:extLst>
            </c:dLbl>
            <c:dLbl>
              <c:idx val="9"/>
              <c:tx>
                <c:rich>
                  <a:bodyPr/>
                  <a:lstStyle/>
                  <a:p>
                    <a:fld id="{2E24491E-2C33-47FA-B3FB-A374E17EBE5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9E7-481D-85CB-EE591100E9A8}"/>
                </c:ext>
              </c:extLst>
            </c:dLbl>
            <c:dLbl>
              <c:idx val="10"/>
              <c:tx>
                <c:rich>
                  <a:bodyPr/>
                  <a:lstStyle/>
                  <a:p>
                    <a:fld id="{43FFBEC3-B30F-4323-B971-FFC16661AC2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9E7-481D-85CB-EE591100E9A8}"/>
                </c:ext>
              </c:extLst>
            </c:dLbl>
            <c:dLbl>
              <c:idx val="11"/>
              <c:tx>
                <c:rich>
                  <a:bodyPr/>
                  <a:lstStyle/>
                  <a:p>
                    <a:fld id="{F4427E56-6F02-4259-A9B9-DB785D4B505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9E7-481D-85CB-EE591100E9A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39E7-481D-85CB-EE591100E9A8}"/>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39E7-481D-85CB-EE591100E9A8}"/>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(Clocks!$C$192,Clocks!$C$193)</c:f>
              <c:numCache>
                <c:formatCode>General</c:formatCode>
                <c:ptCount val="2"/>
                <c:pt idx="0">
                  <c:v>0</c:v>
                </c:pt>
                <c:pt idx="1">
                  <c:v>-0.56072975579979689</c:v>
                </c:pt>
              </c:numCache>
            </c:numRef>
          </c:xVal>
          <c:yVal>
            <c:numRef>
              <c:f>(Clocks!$D$192,Clocks!$D$193)</c:f>
              <c:numCache>
                <c:formatCode>General</c:formatCode>
                <c:ptCount val="2"/>
                <c:pt idx="0">
                  <c:v>0</c:v>
                </c:pt>
                <c:pt idx="1">
                  <c:v>-0.2134997446384892</c:v>
                </c:pt>
              </c:numCache>
            </c:numRef>
          </c:yVal>
          <c:smooth val="1"/>
          <c:extLst>
            <c:ext xmlns:c16="http://schemas.microsoft.com/office/drawing/2014/chart" uri="{C3380CC4-5D6E-409C-BE32-E72D297353CC}">
              <c16:uniqueId val="{0000000E-39E7-481D-85CB-EE591100E9A8}"/>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xVal>
            <c:numRef>
              <c:f>(Clocks!$C$192,Clocks!$C$194)</c:f>
              <c:numCache>
                <c:formatCode>General</c:formatCode>
                <c:ptCount val="2"/>
                <c:pt idx="0">
                  <c:v>0</c:v>
                </c:pt>
                <c:pt idx="1">
                  <c:v>0.79941645470051248</c:v>
                </c:pt>
              </c:numCache>
            </c:numRef>
          </c:xVal>
          <c:yVal>
            <c:numRef>
              <c:f>(Clocks!$D$192,Clocks!$D$194)</c:f>
              <c:numCache>
                <c:formatCode>General</c:formatCode>
                <c:ptCount val="2"/>
                <c:pt idx="0">
                  <c:v>0</c:v>
                </c:pt>
                <c:pt idx="1">
                  <c:v>-0.28884828535766544</c:v>
                </c:pt>
              </c:numCache>
            </c:numRef>
          </c:yVal>
          <c:smooth val="1"/>
          <c:extLst>
            <c:ext xmlns:c16="http://schemas.microsoft.com/office/drawing/2014/chart" uri="{C3380CC4-5D6E-409C-BE32-E72D297353CC}">
              <c16:uniqueId val="{0000000F-39E7-481D-85CB-EE591100E9A8}"/>
            </c:ext>
          </c:extLst>
        </c:ser>
        <c:ser>
          <c:idx val="5"/>
          <c:order val="4"/>
          <c:tx>
            <c:strRef>
              <c:f>Clocks!$A$195</c:f>
              <c:strCache>
                <c:ptCount val="1"/>
                <c:pt idx="0">
                  <c:v>PM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Clocks!$C$195</c:f>
              <c:numCache>
                <c:formatCode>General</c:formatCode>
                <c:ptCount val="1"/>
                <c:pt idx="0">
                  <c:v>0.95</c:v>
                </c:pt>
              </c:numCache>
            </c:numRef>
          </c:xVal>
          <c:yVal>
            <c:numRef>
              <c:f>Clocks!$D$195</c:f>
              <c:numCache>
                <c:formatCode>General</c:formatCode>
                <c:ptCount val="1"/>
                <c:pt idx="0">
                  <c:v>-1</c:v>
                </c:pt>
              </c:numCache>
            </c:numRef>
          </c:yVal>
          <c:smooth val="1"/>
          <c:extLst>
            <c:ext xmlns:c16="http://schemas.microsoft.com/office/drawing/2014/chart" uri="{C3380CC4-5D6E-409C-BE32-E72D297353CC}">
              <c16:uniqueId val="{00000010-39E7-481D-85CB-EE591100E9A8}"/>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tx>
                <c:rich>
                  <a:bodyPr/>
                  <a:lstStyle/>
                  <a:p>
                    <a:fld id="{EC4E9196-816B-4756-AF71-1929A7E6968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EC3B-4A38-AE81-D158755B1142}"/>
                </c:ext>
              </c:extLst>
            </c:dLbl>
            <c:dLbl>
              <c:idx val="1"/>
              <c:tx>
                <c:rich>
                  <a:bodyPr/>
                  <a:lstStyle/>
                  <a:p>
                    <a:fld id="{CE10DFA4-BD53-4E5A-89AD-27F20D05791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C3B-4A38-AE81-D158755B1142}"/>
                </c:ext>
              </c:extLst>
            </c:dLbl>
            <c:dLbl>
              <c:idx val="2"/>
              <c:tx>
                <c:rich>
                  <a:bodyPr/>
                  <a:lstStyle/>
                  <a:p>
                    <a:fld id="{221AD24C-2AC3-4187-A367-A464528040A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C3B-4A38-AE81-D158755B1142}"/>
                </c:ext>
              </c:extLst>
            </c:dLbl>
            <c:dLbl>
              <c:idx val="3"/>
              <c:tx>
                <c:rich>
                  <a:bodyPr/>
                  <a:lstStyle/>
                  <a:p>
                    <a:fld id="{15B31B2C-1394-43F0-BBD8-D24B950402D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C3B-4A38-AE81-D158755B1142}"/>
                </c:ext>
              </c:extLst>
            </c:dLbl>
            <c:dLbl>
              <c:idx val="4"/>
              <c:tx>
                <c:rich>
                  <a:bodyPr/>
                  <a:lstStyle/>
                  <a:p>
                    <a:fld id="{6EA1C672-46C2-4A45-88AA-62CCD440D45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C3B-4A38-AE81-D158755B1142}"/>
                </c:ext>
              </c:extLst>
            </c:dLbl>
            <c:dLbl>
              <c:idx val="5"/>
              <c:tx>
                <c:rich>
                  <a:bodyPr/>
                  <a:lstStyle/>
                  <a:p>
                    <a:fld id="{693BE439-D6CE-4A4C-88D5-3B4B8997AC8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C3B-4A38-AE81-D158755B1142}"/>
                </c:ext>
              </c:extLst>
            </c:dLbl>
            <c:dLbl>
              <c:idx val="6"/>
              <c:tx>
                <c:rich>
                  <a:bodyPr/>
                  <a:lstStyle/>
                  <a:p>
                    <a:fld id="{E3AF4554-1469-404E-8EF0-D63563CB721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C3B-4A38-AE81-D158755B1142}"/>
                </c:ext>
              </c:extLst>
            </c:dLbl>
            <c:dLbl>
              <c:idx val="7"/>
              <c:tx>
                <c:rich>
                  <a:bodyPr/>
                  <a:lstStyle/>
                  <a:p>
                    <a:fld id="{617D36B7-D202-4D97-A045-B20ECDDFADD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C3B-4A38-AE81-D158755B1142}"/>
                </c:ext>
              </c:extLst>
            </c:dLbl>
            <c:dLbl>
              <c:idx val="8"/>
              <c:tx>
                <c:rich>
                  <a:bodyPr/>
                  <a:lstStyle/>
                  <a:p>
                    <a:fld id="{5106E445-3039-446E-8A93-4BCC98E4221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C3B-4A38-AE81-D158755B1142}"/>
                </c:ext>
              </c:extLst>
            </c:dLbl>
            <c:dLbl>
              <c:idx val="9"/>
              <c:tx>
                <c:rich>
                  <a:bodyPr/>
                  <a:lstStyle/>
                  <a:p>
                    <a:fld id="{3BD18375-44AA-49D6-BE4D-86F1C7C295B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C3B-4A38-AE81-D158755B1142}"/>
                </c:ext>
              </c:extLst>
            </c:dLbl>
            <c:dLbl>
              <c:idx val="10"/>
              <c:tx>
                <c:rich>
                  <a:bodyPr/>
                  <a:lstStyle/>
                  <a:p>
                    <a:fld id="{55A9E998-5DAF-424D-8553-857C0E0CBD8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C3B-4A38-AE81-D158755B1142}"/>
                </c:ext>
              </c:extLst>
            </c:dLbl>
            <c:dLbl>
              <c:idx val="11"/>
              <c:tx>
                <c:rich>
                  <a:bodyPr/>
                  <a:lstStyle/>
                  <a:p>
                    <a:fld id="{2C252E38-F344-441A-B944-9679FEE8460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C3B-4A38-AE81-D158755B114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EC3B-4A38-AE81-D158755B1142}"/>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EC3B-4A38-AE81-D158755B1142}"/>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(Clocks!$C$207,Clocks!$C$208)</c:f>
              <c:numCache>
                <c:formatCode>General</c:formatCode>
                <c:ptCount val="2"/>
                <c:pt idx="0">
                  <c:v>0</c:v>
                </c:pt>
                <c:pt idx="1">
                  <c:v>-0.59235608550262309</c:v>
                </c:pt>
              </c:numCache>
            </c:numRef>
          </c:xVal>
          <c:yVal>
            <c:numRef>
              <c:f>(Clocks!$D$207,Clocks!$D$208)</c:f>
              <c:numCache>
                <c:formatCode>General</c:formatCode>
                <c:ptCount val="2"/>
                <c:pt idx="0">
                  <c:v>0</c:v>
                </c:pt>
                <c:pt idx="1">
                  <c:v>9.5468675323422722E-2</c:v>
                </c:pt>
              </c:numCache>
            </c:numRef>
          </c:yVal>
          <c:smooth val="1"/>
          <c:extLst>
            <c:ext xmlns:c16="http://schemas.microsoft.com/office/drawing/2014/chart" uri="{C3380CC4-5D6E-409C-BE32-E72D297353CC}">
              <c16:uniqueId val="{0000000E-EC3B-4A38-AE81-D158755B1142}"/>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xVal>
            <c:numRef>
              <c:f>(Clocks!$C$207,Clocks!$C$209)</c:f>
              <c:numCache>
                <c:formatCode>General</c:formatCode>
                <c:ptCount val="2"/>
                <c:pt idx="0">
                  <c:v>0</c:v>
                </c:pt>
                <c:pt idx="1">
                  <c:v>0.7994164548061542</c:v>
                </c:pt>
              </c:numCache>
            </c:numRef>
          </c:xVal>
          <c:yVal>
            <c:numRef>
              <c:f>(Clocks!$D$207,Clocks!$D$209)</c:f>
              <c:numCache>
                <c:formatCode>General</c:formatCode>
                <c:ptCount val="2"/>
                <c:pt idx="0">
                  <c:v>0</c:v>
                </c:pt>
                <c:pt idx="1">
                  <c:v>-0.28884828506529164</c:v>
                </c:pt>
              </c:numCache>
            </c:numRef>
          </c:yVal>
          <c:smooth val="1"/>
          <c:extLst>
            <c:ext xmlns:c16="http://schemas.microsoft.com/office/drawing/2014/chart" uri="{C3380CC4-5D6E-409C-BE32-E72D297353CC}">
              <c16:uniqueId val="{0000000F-EC3B-4A38-AE81-D158755B1142}"/>
            </c:ext>
          </c:extLst>
        </c:ser>
        <c:ser>
          <c:idx val="5"/>
          <c:order val="4"/>
          <c:tx>
            <c:strRef>
              <c:f>Clocks!$A$210</c:f>
              <c:strCache>
                <c:ptCount val="1"/>
                <c:pt idx="0">
                  <c:v>AM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Clocks!$C$210</c:f>
              <c:numCache>
                <c:formatCode>General</c:formatCode>
                <c:ptCount val="1"/>
                <c:pt idx="0">
                  <c:v>0.95</c:v>
                </c:pt>
              </c:numCache>
            </c:numRef>
          </c:xVal>
          <c:yVal>
            <c:numRef>
              <c:f>Clocks!$D$210</c:f>
              <c:numCache>
                <c:formatCode>General</c:formatCode>
                <c:ptCount val="1"/>
                <c:pt idx="0">
                  <c:v>-1</c:v>
                </c:pt>
              </c:numCache>
            </c:numRef>
          </c:yVal>
          <c:smooth val="1"/>
          <c:extLst>
            <c:ext xmlns:c16="http://schemas.microsoft.com/office/drawing/2014/chart" uri="{C3380CC4-5D6E-409C-BE32-E72D297353CC}">
              <c16:uniqueId val="{00000010-EC3B-4A38-AE81-D158755B1142}"/>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layout/>
              <c:tx>
                <c:rich>
                  <a:bodyPr/>
                  <a:lstStyle/>
                  <a:p>
                    <a:fld id="{61E3C309-7D3F-48A6-A2AE-8B91547CBB4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0-EF1D-4D18-BF49-EBB722697614}"/>
                </c:ext>
              </c:extLst>
            </c:dLbl>
            <c:dLbl>
              <c:idx val="1"/>
              <c:layout/>
              <c:tx>
                <c:rich>
                  <a:bodyPr/>
                  <a:lstStyle/>
                  <a:p>
                    <a:fld id="{4A75240B-16C1-410B-8A61-7E6B490679B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EF1D-4D18-BF49-EBB722697614}"/>
                </c:ext>
              </c:extLst>
            </c:dLbl>
            <c:dLbl>
              <c:idx val="2"/>
              <c:layout/>
              <c:tx>
                <c:rich>
                  <a:bodyPr/>
                  <a:lstStyle/>
                  <a:p>
                    <a:fld id="{9FCB34E4-5C3C-4B82-98B0-0E535EF47C8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EF1D-4D18-BF49-EBB722697614}"/>
                </c:ext>
              </c:extLst>
            </c:dLbl>
            <c:dLbl>
              <c:idx val="3"/>
              <c:layout/>
              <c:tx>
                <c:rich>
                  <a:bodyPr/>
                  <a:lstStyle/>
                  <a:p>
                    <a:fld id="{B1A0C9CE-736B-4872-BFFB-396C7D20E96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EF1D-4D18-BF49-EBB722697614}"/>
                </c:ext>
              </c:extLst>
            </c:dLbl>
            <c:dLbl>
              <c:idx val="4"/>
              <c:layout/>
              <c:tx>
                <c:rich>
                  <a:bodyPr/>
                  <a:lstStyle/>
                  <a:p>
                    <a:fld id="{D22127CF-D920-4012-B53A-286B8C19BA0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EF1D-4D18-BF49-EBB722697614}"/>
                </c:ext>
              </c:extLst>
            </c:dLbl>
            <c:dLbl>
              <c:idx val="5"/>
              <c:layout/>
              <c:tx>
                <c:rich>
                  <a:bodyPr/>
                  <a:lstStyle/>
                  <a:p>
                    <a:fld id="{13570133-6995-43B2-85E9-DF5B74321D9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EF1D-4D18-BF49-EBB722697614}"/>
                </c:ext>
              </c:extLst>
            </c:dLbl>
            <c:dLbl>
              <c:idx val="6"/>
              <c:layout/>
              <c:tx>
                <c:rich>
                  <a:bodyPr/>
                  <a:lstStyle/>
                  <a:p>
                    <a:fld id="{3EABC5BA-B621-48CD-A7A3-AB335F0B490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EF1D-4D18-BF49-EBB722697614}"/>
                </c:ext>
              </c:extLst>
            </c:dLbl>
            <c:dLbl>
              <c:idx val="7"/>
              <c:layout/>
              <c:tx>
                <c:rich>
                  <a:bodyPr/>
                  <a:lstStyle/>
                  <a:p>
                    <a:fld id="{5AB2521E-E559-454C-9185-93D2FF626D0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EF1D-4D18-BF49-EBB722697614}"/>
                </c:ext>
              </c:extLst>
            </c:dLbl>
            <c:dLbl>
              <c:idx val="8"/>
              <c:layout/>
              <c:tx>
                <c:rich>
                  <a:bodyPr/>
                  <a:lstStyle/>
                  <a:p>
                    <a:fld id="{AD97F495-C8FD-4ADC-9D1E-287596BE646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EF1D-4D18-BF49-EBB722697614}"/>
                </c:ext>
              </c:extLst>
            </c:dLbl>
            <c:dLbl>
              <c:idx val="9"/>
              <c:layout/>
              <c:tx>
                <c:rich>
                  <a:bodyPr/>
                  <a:lstStyle/>
                  <a:p>
                    <a:fld id="{C87DA448-8233-4E13-A4B9-93FD7A8DBEC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EF1D-4D18-BF49-EBB722697614}"/>
                </c:ext>
              </c:extLst>
            </c:dLbl>
            <c:dLbl>
              <c:idx val="10"/>
              <c:layout/>
              <c:tx>
                <c:rich>
                  <a:bodyPr/>
                  <a:lstStyle/>
                  <a:p>
                    <a:fld id="{F7C2AC7D-383E-452F-8C1F-BB26B7454A2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EF1D-4D18-BF49-EBB722697614}"/>
                </c:ext>
              </c:extLst>
            </c:dLbl>
            <c:dLbl>
              <c:idx val="11"/>
              <c:layout/>
              <c:tx>
                <c:rich>
                  <a:bodyPr/>
                  <a:lstStyle/>
                  <a:p>
                    <a:fld id="{064FE2C8-589A-42EE-8448-6ADFBD8A751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EF1D-4D18-BF49-EBB72269761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EF1D-4D18-BF49-EBB722697614}"/>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EF1D-4D18-BF49-EBB722697614}"/>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(Clocks!$C$132,Clocks!$C$133)</c:f>
              <c:numCache>
                <c:formatCode>General</c:formatCode>
                <c:ptCount val="2"/>
                <c:pt idx="0">
                  <c:v>0</c:v>
                </c:pt>
                <c:pt idx="1">
                  <c:v>0.59235608550262309</c:v>
                </c:pt>
              </c:numCache>
            </c:numRef>
          </c:xVal>
          <c:yVal>
            <c:numRef>
              <c:f>(Clocks!$D$132,Clocks!$D$133)</c:f>
              <c:numCache>
                <c:formatCode>General</c:formatCode>
                <c:ptCount val="2"/>
                <c:pt idx="0">
                  <c:v>0</c:v>
                </c:pt>
                <c:pt idx="1">
                  <c:v>-9.5468675323422805E-2</c:v>
                </c:pt>
              </c:numCache>
            </c:numRef>
          </c:yVal>
          <c:smooth val="1"/>
          <c:extLst>
            <c:ext xmlns:c16="http://schemas.microsoft.com/office/drawing/2014/chart" uri="{C3380CC4-5D6E-409C-BE32-E72D297353CC}">
              <c16:uniqueId val="{0000000E-EF1D-4D18-BF49-EBB722697614}"/>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xVal>
            <c:numRef>
              <c:f>(Clocks!$C$132,Clocks!$C$134)</c:f>
              <c:numCache>
                <c:formatCode>General</c:formatCode>
                <c:ptCount val="2"/>
                <c:pt idx="0">
                  <c:v>0</c:v>
                </c:pt>
                <c:pt idx="1">
                  <c:v>0.79941645480615464</c:v>
                </c:pt>
              </c:numCache>
            </c:numRef>
          </c:xVal>
          <c:yVal>
            <c:numRef>
              <c:f>(Clocks!$D$132,Clocks!$D$134)</c:f>
              <c:numCache>
                <c:formatCode>General</c:formatCode>
                <c:ptCount val="2"/>
                <c:pt idx="0">
                  <c:v>0</c:v>
                </c:pt>
                <c:pt idx="1">
                  <c:v>-0.28884828506529026</c:v>
                </c:pt>
              </c:numCache>
            </c:numRef>
          </c:yVal>
          <c:smooth val="1"/>
          <c:extLst>
            <c:ext xmlns:c16="http://schemas.microsoft.com/office/drawing/2014/chart" uri="{C3380CC4-5D6E-409C-BE32-E72D297353CC}">
              <c16:uniqueId val="{0000000F-EF1D-4D18-BF49-EBB722697614}"/>
            </c:ext>
          </c:extLst>
        </c:ser>
        <c:ser>
          <c:idx val="5"/>
          <c:order val="4"/>
          <c:tx>
            <c:strRef>
              <c:f>Clocks!$A$135</c:f>
              <c:strCache>
                <c:ptCount val="1"/>
                <c:pt idx="0">
                  <c:v>AM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xVal>
            <c:numRef>
              <c:f>Clocks!$C$135</c:f>
              <c:numCache>
                <c:formatCode>General</c:formatCode>
                <c:ptCount val="1"/>
                <c:pt idx="0">
                  <c:v>0.95</c:v>
                </c:pt>
              </c:numCache>
            </c:numRef>
          </c:xVal>
          <c:yVal>
            <c:numRef>
              <c:f>Clocks!$D$135</c:f>
              <c:numCache>
                <c:formatCode>General</c:formatCode>
                <c:ptCount val="1"/>
                <c:pt idx="0">
                  <c:v>-1</c:v>
                </c:pt>
              </c:numCache>
            </c:numRef>
          </c:yVal>
          <c:smooth val="1"/>
          <c:extLst>
            <c:ext xmlns:c16="http://schemas.microsoft.com/office/drawing/2014/chart" uri="{C3380CC4-5D6E-409C-BE32-E72D297353CC}">
              <c16:uniqueId val="{00000010-EF1D-4D18-BF49-EBB722697614}"/>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layout/>
              <c:tx>
                <c:rich>
                  <a:bodyPr/>
                  <a:lstStyle/>
                  <a:p>
                    <a:fld id="{B9D2E705-E673-4E5A-A2FF-B50D3F9CC5B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0-5DC0-4639-A054-33EAF1F30858}"/>
                </c:ext>
              </c:extLst>
            </c:dLbl>
            <c:dLbl>
              <c:idx val="1"/>
              <c:layout/>
              <c:tx>
                <c:rich>
                  <a:bodyPr/>
                  <a:lstStyle/>
                  <a:p>
                    <a:fld id="{96088617-C6CF-4194-B102-28CA2542877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5DC0-4639-A054-33EAF1F30858}"/>
                </c:ext>
              </c:extLst>
            </c:dLbl>
            <c:dLbl>
              <c:idx val="2"/>
              <c:layout/>
              <c:tx>
                <c:rich>
                  <a:bodyPr/>
                  <a:lstStyle/>
                  <a:p>
                    <a:fld id="{B0F1C2D8-17CB-47EE-A0FE-34AD56A8902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5DC0-4639-A054-33EAF1F30858}"/>
                </c:ext>
              </c:extLst>
            </c:dLbl>
            <c:dLbl>
              <c:idx val="3"/>
              <c:layout/>
              <c:tx>
                <c:rich>
                  <a:bodyPr/>
                  <a:lstStyle/>
                  <a:p>
                    <a:fld id="{F7D7DF85-7D5D-4E98-BE2D-08C3EBCB3BF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5DC0-4639-A054-33EAF1F30858}"/>
                </c:ext>
              </c:extLst>
            </c:dLbl>
            <c:dLbl>
              <c:idx val="4"/>
              <c:layout/>
              <c:tx>
                <c:rich>
                  <a:bodyPr/>
                  <a:lstStyle/>
                  <a:p>
                    <a:fld id="{7B000393-A840-43C5-9F69-60FEEBFF5FF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5DC0-4639-A054-33EAF1F30858}"/>
                </c:ext>
              </c:extLst>
            </c:dLbl>
            <c:dLbl>
              <c:idx val="5"/>
              <c:layout/>
              <c:tx>
                <c:rich>
                  <a:bodyPr/>
                  <a:lstStyle/>
                  <a:p>
                    <a:fld id="{1B8DCCB8-2831-4CE2-BA0A-C4F4B033F43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5DC0-4639-A054-33EAF1F30858}"/>
                </c:ext>
              </c:extLst>
            </c:dLbl>
            <c:dLbl>
              <c:idx val="6"/>
              <c:layout/>
              <c:tx>
                <c:rich>
                  <a:bodyPr/>
                  <a:lstStyle/>
                  <a:p>
                    <a:fld id="{486A8AE3-478C-4FA4-B6DE-EBD701E48AA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5DC0-4639-A054-33EAF1F30858}"/>
                </c:ext>
              </c:extLst>
            </c:dLbl>
            <c:dLbl>
              <c:idx val="7"/>
              <c:layout/>
              <c:tx>
                <c:rich>
                  <a:bodyPr/>
                  <a:lstStyle/>
                  <a:p>
                    <a:fld id="{55A467CE-DD2C-4474-AA8C-6862AA5FDD1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5DC0-4639-A054-33EAF1F30858}"/>
                </c:ext>
              </c:extLst>
            </c:dLbl>
            <c:dLbl>
              <c:idx val="8"/>
              <c:layout/>
              <c:tx>
                <c:rich>
                  <a:bodyPr/>
                  <a:lstStyle/>
                  <a:p>
                    <a:fld id="{455EF1EE-CFC1-4378-8F6A-EE9C0A72E5A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5DC0-4639-A054-33EAF1F30858}"/>
                </c:ext>
              </c:extLst>
            </c:dLbl>
            <c:dLbl>
              <c:idx val="9"/>
              <c:layout/>
              <c:tx>
                <c:rich>
                  <a:bodyPr/>
                  <a:lstStyle/>
                  <a:p>
                    <a:fld id="{CCADE062-3205-4959-AEFE-25A82E73D3F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5DC0-4639-A054-33EAF1F30858}"/>
                </c:ext>
              </c:extLst>
            </c:dLbl>
            <c:dLbl>
              <c:idx val="10"/>
              <c:layout/>
              <c:tx>
                <c:rich>
                  <a:bodyPr/>
                  <a:lstStyle/>
                  <a:p>
                    <a:fld id="{DA8AD1F2-0A10-49DC-8121-3F98DBD9BE2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5DC0-4639-A054-33EAF1F30858}"/>
                </c:ext>
              </c:extLst>
            </c:dLbl>
            <c:dLbl>
              <c:idx val="11"/>
              <c:layout/>
              <c:tx>
                <c:rich>
                  <a:bodyPr/>
                  <a:lstStyle/>
                  <a:p>
                    <a:fld id="{A593A60C-A238-4B66-AA49-6B7694320DD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5DC0-4639-A054-33EAF1F3085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5DC0-4639-A054-33EAF1F30858}"/>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5DC0-4639-A054-33EAF1F30858}"/>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(Clocks!$C$147,Clocks!$C$148)</c:f>
              <c:numCache>
                <c:formatCode>General</c:formatCode>
                <c:ptCount val="2"/>
                <c:pt idx="0">
                  <c:v>0</c:v>
                </c:pt>
                <c:pt idx="1">
                  <c:v>0.46526108048141379</c:v>
                </c:pt>
              </c:numCache>
            </c:numRef>
          </c:xVal>
          <c:yVal>
            <c:numRef>
              <c:f>(Clocks!$D$147,Clocks!$D$148)</c:f>
              <c:numCache>
                <c:formatCode>General</c:formatCode>
                <c:ptCount val="2"/>
                <c:pt idx="0">
                  <c:v>0</c:v>
                </c:pt>
                <c:pt idx="1">
                  <c:v>-0.37885634083286429</c:v>
                </c:pt>
              </c:numCache>
            </c:numRef>
          </c:yVal>
          <c:smooth val="1"/>
          <c:extLst>
            <c:ext xmlns:c16="http://schemas.microsoft.com/office/drawing/2014/chart" uri="{C3380CC4-5D6E-409C-BE32-E72D297353CC}">
              <c16:uniqueId val="{0000000E-5DC0-4639-A054-33EAF1F30858}"/>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xVal>
            <c:numRef>
              <c:f>(Clocks!$C$147,Clocks!$C$149)</c:f>
              <c:numCache>
                <c:formatCode>General</c:formatCode>
                <c:ptCount val="2"/>
                <c:pt idx="0">
                  <c:v>0</c:v>
                </c:pt>
                <c:pt idx="1">
                  <c:v>0.79941645491179492</c:v>
                </c:pt>
              </c:numCache>
            </c:numRef>
          </c:xVal>
          <c:yVal>
            <c:numRef>
              <c:f>(Clocks!$D$147,Clocks!$D$149)</c:f>
              <c:numCache>
                <c:formatCode>General</c:formatCode>
                <c:ptCount val="2"/>
                <c:pt idx="0">
                  <c:v>0</c:v>
                </c:pt>
                <c:pt idx="1">
                  <c:v>-0.28884828477292052</c:v>
                </c:pt>
              </c:numCache>
            </c:numRef>
          </c:yVal>
          <c:smooth val="1"/>
          <c:extLst>
            <c:ext xmlns:c16="http://schemas.microsoft.com/office/drawing/2014/chart" uri="{C3380CC4-5D6E-409C-BE32-E72D297353CC}">
              <c16:uniqueId val="{0000000F-5DC0-4639-A054-33EAF1F30858}"/>
            </c:ext>
          </c:extLst>
        </c:ser>
        <c:ser>
          <c:idx val="5"/>
          <c:order val="4"/>
          <c:tx>
            <c:strRef>
              <c:f>Clocks!$A$150</c:f>
              <c:strCache>
                <c:ptCount val="1"/>
                <c:pt idx="0">
                  <c:v>AM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xVal>
            <c:numRef>
              <c:f>Clocks!$C$150</c:f>
              <c:numCache>
                <c:formatCode>General</c:formatCode>
                <c:ptCount val="1"/>
                <c:pt idx="0">
                  <c:v>0.95</c:v>
                </c:pt>
              </c:numCache>
            </c:numRef>
          </c:xVal>
          <c:yVal>
            <c:numRef>
              <c:f>Clocks!$D$150</c:f>
              <c:numCache>
                <c:formatCode>General</c:formatCode>
                <c:ptCount val="1"/>
                <c:pt idx="0">
                  <c:v>-1</c:v>
                </c:pt>
              </c:numCache>
            </c:numRef>
          </c:yVal>
          <c:smooth val="1"/>
          <c:extLst>
            <c:ext xmlns:c16="http://schemas.microsoft.com/office/drawing/2014/chart" uri="{C3380CC4-5D6E-409C-BE32-E72D297353CC}">
              <c16:uniqueId val="{00000010-5DC0-4639-A054-33EAF1F30858}"/>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layout/>
              <c:tx>
                <c:rich>
                  <a:bodyPr/>
                  <a:lstStyle/>
                  <a:p>
                    <a:fld id="{65907444-85AB-46CC-9D03-003820AEC7F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0-6355-4CB1-BF72-946EC2B43A01}"/>
                </c:ext>
              </c:extLst>
            </c:dLbl>
            <c:dLbl>
              <c:idx val="1"/>
              <c:layout/>
              <c:tx>
                <c:rich>
                  <a:bodyPr/>
                  <a:lstStyle/>
                  <a:p>
                    <a:fld id="{C0B7EE37-1A10-413F-93C2-603266055DA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6355-4CB1-BF72-946EC2B43A01}"/>
                </c:ext>
              </c:extLst>
            </c:dLbl>
            <c:dLbl>
              <c:idx val="2"/>
              <c:layout/>
              <c:tx>
                <c:rich>
                  <a:bodyPr/>
                  <a:lstStyle/>
                  <a:p>
                    <a:fld id="{1614584A-24D4-480A-B893-7B16C66898E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6355-4CB1-BF72-946EC2B43A01}"/>
                </c:ext>
              </c:extLst>
            </c:dLbl>
            <c:dLbl>
              <c:idx val="3"/>
              <c:layout/>
              <c:tx>
                <c:rich>
                  <a:bodyPr/>
                  <a:lstStyle/>
                  <a:p>
                    <a:fld id="{DC2B1AB7-78BC-4B34-83F3-8F17DC35F5F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6355-4CB1-BF72-946EC2B43A01}"/>
                </c:ext>
              </c:extLst>
            </c:dLbl>
            <c:dLbl>
              <c:idx val="4"/>
              <c:layout/>
              <c:tx>
                <c:rich>
                  <a:bodyPr/>
                  <a:lstStyle/>
                  <a:p>
                    <a:fld id="{6EBB4624-F8C6-4C33-B1C4-BA5F77AC3A0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6355-4CB1-BF72-946EC2B43A01}"/>
                </c:ext>
              </c:extLst>
            </c:dLbl>
            <c:dLbl>
              <c:idx val="5"/>
              <c:layout/>
              <c:tx>
                <c:rich>
                  <a:bodyPr/>
                  <a:lstStyle/>
                  <a:p>
                    <a:fld id="{54F9B57F-94C7-4283-A280-3B4BE407044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6355-4CB1-BF72-946EC2B43A01}"/>
                </c:ext>
              </c:extLst>
            </c:dLbl>
            <c:dLbl>
              <c:idx val="6"/>
              <c:layout/>
              <c:tx>
                <c:rich>
                  <a:bodyPr/>
                  <a:lstStyle/>
                  <a:p>
                    <a:fld id="{33FEB648-7C80-4714-8AC0-2557FB8FB31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6355-4CB1-BF72-946EC2B43A01}"/>
                </c:ext>
              </c:extLst>
            </c:dLbl>
            <c:dLbl>
              <c:idx val="7"/>
              <c:layout/>
              <c:tx>
                <c:rich>
                  <a:bodyPr/>
                  <a:lstStyle/>
                  <a:p>
                    <a:fld id="{2594E895-2800-4DCE-AF96-3FBFF7D73B9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6355-4CB1-BF72-946EC2B43A01}"/>
                </c:ext>
              </c:extLst>
            </c:dLbl>
            <c:dLbl>
              <c:idx val="8"/>
              <c:layout/>
              <c:tx>
                <c:rich>
                  <a:bodyPr/>
                  <a:lstStyle/>
                  <a:p>
                    <a:fld id="{2C039E40-646F-42BF-86B7-BFF63B82EA4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6355-4CB1-BF72-946EC2B43A01}"/>
                </c:ext>
              </c:extLst>
            </c:dLbl>
            <c:dLbl>
              <c:idx val="9"/>
              <c:layout/>
              <c:tx>
                <c:rich>
                  <a:bodyPr/>
                  <a:lstStyle/>
                  <a:p>
                    <a:fld id="{1F4E1AA0-D2C7-453C-8A91-18B33A0979B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6355-4CB1-BF72-946EC2B43A01}"/>
                </c:ext>
              </c:extLst>
            </c:dLbl>
            <c:dLbl>
              <c:idx val="10"/>
              <c:layout/>
              <c:tx>
                <c:rich>
                  <a:bodyPr/>
                  <a:lstStyle/>
                  <a:p>
                    <a:fld id="{FAD72226-9694-4A33-85E7-A56EF589A9F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6355-4CB1-BF72-946EC2B43A01}"/>
                </c:ext>
              </c:extLst>
            </c:dLbl>
            <c:dLbl>
              <c:idx val="11"/>
              <c:layout/>
              <c:tx>
                <c:rich>
                  <a:bodyPr/>
                  <a:lstStyle/>
                  <a:p>
                    <a:fld id="{691E1B11-8447-43DC-AE6E-7EAA556DFD3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6355-4CB1-BF72-946EC2B43A0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6355-4CB1-BF72-946EC2B43A01}"/>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6355-4CB1-BF72-946EC2B43A01}"/>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(Clocks!$C$162,Clocks!$C$163)</c:f>
              <c:numCache>
                <c:formatCode>General</c:formatCode>
                <c:ptCount val="2"/>
                <c:pt idx="0">
                  <c:v>0</c:v>
                </c:pt>
                <c:pt idx="1">
                  <c:v>-9.5468675323422778E-2</c:v>
                </c:pt>
              </c:numCache>
            </c:numRef>
          </c:xVal>
          <c:yVal>
            <c:numRef>
              <c:f>(Clocks!$D$162,Clocks!$D$163)</c:f>
              <c:numCache>
                <c:formatCode>General</c:formatCode>
                <c:ptCount val="2"/>
                <c:pt idx="0">
                  <c:v>0</c:v>
                </c:pt>
                <c:pt idx="1">
                  <c:v>-0.59235608550262309</c:v>
                </c:pt>
              </c:numCache>
            </c:numRef>
          </c:yVal>
          <c:smooth val="1"/>
          <c:extLst>
            <c:ext xmlns:c16="http://schemas.microsoft.com/office/drawing/2014/chart" uri="{C3380CC4-5D6E-409C-BE32-E72D297353CC}">
              <c16:uniqueId val="{0000000E-6355-4CB1-BF72-946EC2B43A01}"/>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xVal>
            <c:numRef>
              <c:f>(Clocks!$C$162,Clocks!$C$164)</c:f>
              <c:numCache>
                <c:formatCode>General</c:formatCode>
                <c:ptCount val="2"/>
                <c:pt idx="0">
                  <c:v>0</c:v>
                </c:pt>
                <c:pt idx="1">
                  <c:v>0.7994164548061532</c:v>
                </c:pt>
              </c:numCache>
            </c:numRef>
          </c:xVal>
          <c:yVal>
            <c:numRef>
              <c:f>(Clocks!$D$162,Clocks!$D$164)</c:f>
              <c:numCache>
                <c:formatCode>General</c:formatCode>
                <c:ptCount val="2"/>
                <c:pt idx="0">
                  <c:v>0</c:v>
                </c:pt>
                <c:pt idx="1">
                  <c:v>-0.28884828506529447</c:v>
                </c:pt>
              </c:numCache>
            </c:numRef>
          </c:yVal>
          <c:smooth val="1"/>
          <c:extLst>
            <c:ext xmlns:c16="http://schemas.microsoft.com/office/drawing/2014/chart" uri="{C3380CC4-5D6E-409C-BE32-E72D297353CC}">
              <c16:uniqueId val="{0000000F-6355-4CB1-BF72-946EC2B43A01}"/>
            </c:ext>
          </c:extLst>
        </c:ser>
        <c:ser>
          <c:idx val="5"/>
          <c:order val="4"/>
          <c:tx>
            <c:strRef>
              <c:f>Clocks!$A$165</c:f>
              <c:strCache>
                <c:ptCount val="1"/>
                <c:pt idx="0">
                  <c:v>PM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xVal>
            <c:numRef>
              <c:f>Clocks!$C$165</c:f>
              <c:numCache>
                <c:formatCode>General</c:formatCode>
                <c:ptCount val="1"/>
                <c:pt idx="0">
                  <c:v>0.95</c:v>
                </c:pt>
              </c:numCache>
            </c:numRef>
          </c:xVal>
          <c:yVal>
            <c:numRef>
              <c:f>Clocks!$D$165</c:f>
              <c:numCache>
                <c:formatCode>General</c:formatCode>
                <c:ptCount val="1"/>
                <c:pt idx="0">
                  <c:v>-1</c:v>
                </c:pt>
              </c:numCache>
            </c:numRef>
          </c:yVal>
          <c:smooth val="1"/>
          <c:extLst>
            <c:ext xmlns:c16="http://schemas.microsoft.com/office/drawing/2014/chart" uri="{C3380CC4-5D6E-409C-BE32-E72D297353CC}">
              <c16:uniqueId val="{00000010-6355-4CB1-BF72-946EC2B43A01}"/>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layout/>
              <c:tx>
                <c:rich>
                  <a:bodyPr/>
                  <a:lstStyle/>
                  <a:p>
                    <a:fld id="{D8D4D1DD-958A-4F54-A78B-42C042F87CF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0-B9C4-4039-A2C2-EBDE38C1ACCC}"/>
                </c:ext>
              </c:extLst>
            </c:dLbl>
            <c:dLbl>
              <c:idx val="1"/>
              <c:layout/>
              <c:tx>
                <c:rich>
                  <a:bodyPr/>
                  <a:lstStyle/>
                  <a:p>
                    <a:fld id="{50BF54DB-0531-42A9-B0F2-EF07F7CD9CD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B9C4-4039-A2C2-EBDE38C1ACCC}"/>
                </c:ext>
              </c:extLst>
            </c:dLbl>
            <c:dLbl>
              <c:idx val="2"/>
              <c:layout/>
              <c:tx>
                <c:rich>
                  <a:bodyPr/>
                  <a:lstStyle/>
                  <a:p>
                    <a:fld id="{A1DA5DD2-B394-4BEB-B845-5404D950A15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B9C4-4039-A2C2-EBDE38C1ACCC}"/>
                </c:ext>
              </c:extLst>
            </c:dLbl>
            <c:dLbl>
              <c:idx val="3"/>
              <c:layout/>
              <c:tx>
                <c:rich>
                  <a:bodyPr/>
                  <a:lstStyle/>
                  <a:p>
                    <a:fld id="{2DC35648-FFFE-4FDE-A717-CF455C59F50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B9C4-4039-A2C2-EBDE38C1ACCC}"/>
                </c:ext>
              </c:extLst>
            </c:dLbl>
            <c:dLbl>
              <c:idx val="4"/>
              <c:layout/>
              <c:tx>
                <c:rich>
                  <a:bodyPr/>
                  <a:lstStyle/>
                  <a:p>
                    <a:fld id="{08D6363F-AC5C-41F8-8D70-601D80C4598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B9C4-4039-A2C2-EBDE38C1ACCC}"/>
                </c:ext>
              </c:extLst>
            </c:dLbl>
            <c:dLbl>
              <c:idx val="5"/>
              <c:layout/>
              <c:tx>
                <c:rich>
                  <a:bodyPr/>
                  <a:lstStyle/>
                  <a:p>
                    <a:fld id="{8EEFE4B5-25C2-4EAE-8703-35B043DBE8D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B9C4-4039-A2C2-EBDE38C1ACCC}"/>
                </c:ext>
              </c:extLst>
            </c:dLbl>
            <c:dLbl>
              <c:idx val="6"/>
              <c:layout/>
              <c:tx>
                <c:rich>
                  <a:bodyPr/>
                  <a:lstStyle/>
                  <a:p>
                    <a:fld id="{56E996C1-39CC-4934-BAE6-AAD11852DC8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B9C4-4039-A2C2-EBDE38C1ACCC}"/>
                </c:ext>
              </c:extLst>
            </c:dLbl>
            <c:dLbl>
              <c:idx val="7"/>
              <c:layout/>
              <c:tx>
                <c:rich>
                  <a:bodyPr/>
                  <a:lstStyle/>
                  <a:p>
                    <a:fld id="{703DE6DC-2A2E-42EA-93A3-D89B7BFBAE6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B9C4-4039-A2C2-EBDE38C1ACCC}"/>
                </c:ext>
              </c:extLst>
            </c:dLbl>
            <c:dLbl>
              <c:idx val="8"/>
              <c:layout/>
              <c:tx>
                <c:rich>
                  <a:bodyPr/>
                  <a:lstStyle/>
                  <a:p>
                    <a:fld id="{A0490138-C537-4E08-9F52-03A6BD2FD86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B9C4-4039-A2C2-EBDE38C1ACCC}"/>
                </c:ext>
              </c:extLst>
            </c:dLbl>
            <c:dLbl>
              <c:idx val="9"/>
              <c:layout/>
              <c:tx>
                <c:rich>
                  <a:bodyPr/>
                  <a:lstStyle/>
                  <a:p>
                    <a:fld id="{8AB63E7E-312D-443A-B170-BF498BEE5CB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B9C4-4039-A2C2-EBDE38C1ACCC}"/>
                </c:ext>
              </c:extLst>
            </c:dLbl>
            <c:dLbl>
              <c:idx val="10"/>
              <c:layout/>
              <c:tx>
                <c:rich>
                  <a:bodyPr/>
                  <a:lstStyle/>
                  <a:p>
                    <a:fld id="{11E5737A-F307-45F6-817A-07A374D7B79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B9C4-4039-A2C2-EBDE38C1ACCC}"/>
                </c:ext>
              </c:extLst>
            </c:dLbl>
            <c:dLbl>
              <c:idx val="11"/>
              <c:layout/>
              <c:tx>
                <c:rich>
                  <a:bodyPr/>
                  <a:lstStyle/>
                  <a:p>
                    <a:fld id="{567EE098-3E04-4D14-99E7-778278AD142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B9C4-4039-A2C2-EBDE38C1ACC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B9C4-4039-A2C2-EBDE38C1ACCC}"/>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B9C4-4039-A2C2-EBDE38C1ACCC}"/>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(Clocks!$C$177,Clocks!$C$178)</c:f>
              <c:numCache>
                <c:formatCode>General</c:formatCode>
                <c:ptCount val="2"/>
                <c:pt idx="0">
                  <c:v>0</c:v>
                </c:pt>
                <c:pt idx="1">
                  <c:v>0.56072975579979689</c:v>
                </c:pt>
              </c:numCache>
            </c:numRef>
          </c:xVal>
          <c:yVal>
            <c:numRef>
              <c:f>(Clocks!$D$177,Clocks!$D$178)</c:f>
              <c:numCache>
                <c:formatCode>General</c:formatCode>
                <c:ptCount val="2"/>
                <c:pt idx="0">
                  <c:v>0</c:v>
                </c:pt>
                <c:pt idx="1">
                  <c:v>0.2134997446384892</c:v>
                </c:pt>
              </c:numCache>
            </c:numRef>
          </c:yVal>
          <c:smooth val="1"/>
          <c:extLst>
            <c:ext xmlns:c16="http://schemas.microsoft.com/office/drawing/2014/chart" uri="{C3380CC4-5D6E-409C-BE32-E72D297353CC}">
              <c16:uniqueId val="{0000000E-B9C4-4039-A2C2-EBDE38C1ACCC}"/>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xVal>
            <c:numRef>
              <c:f>(Clocks!$C$177,Clocks!$C$179)</c:f>
              <c:numCache>
                <c:formatCode>General</c:formatCode>
                <c:ptCount val="2"/>
                <c:pt idx="0">
                  <c:v>0</c:v>
                </c:pt>
                <c:pt idx="1">
                  <c:v>0.79941645470051437</c:v>
                </c:pt>
              </c:numCache>
            </c:numRef>
          </c:xVal>
          <c:yVal>
            <c:numRef>
              <c:f>(Clocks!$D$177,Clocks!$D$179)</c:f>
              <c:numCache>
                <c:formatCode>General</c:formatCode>
                <c:ptCount val="2"/>
                <c:pt idx="0">
                  <c:v>0</c:v>
                </c:pt>
                <c:pt idx="1">
                  <c:v>-0.28884828535766033</c:v>
                </c:pt>
              </c:numCache>
            </c:numRef>
          </c:yVal>
          <c:smooth val="1"/>
          <c:extLst>
            <c:ext xmlns:c16="http://schemas.microsoft.com/office/drawing/2014/chart" uri="{C3380CC4-5D6E-409C-BE32-E72D297353CC}">
              <c16:uniqueId val="{0000000F-B9C4-4039-A2C2-EBDE38C1ACCC}"/>
            </c:ext>
          </c:extLst>
        </c:ser>
        <c:ser>
          <c:idx val="5"/>
          <c:order val="4"/>
          <c:tx>
            <c:strRef>
              <c:f>Clocks!$A$180</c:f>
              <c:strCache>
                <c:ptCount val="1"/>
                <c:pt idx="0">
                  <c:v>AM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xVal>
            <c:numRef>
              <c:f>Clocks!$C$180</c:f>
              <c:numCache>
                <c:formatCode>General</c:formatCode>
                <c:ptCount val="1"/>
                <c:pt idx="0">
                  <c:v>0.95</c:v>
                </c:pt>
              </c:numCache>
            </c:numRef>
          </c:xVal>
          <c:yVal>
            <c:numRef>
              <c:f>Clocks!$D$180</c:f>
              <c:numCache>
                <c:formatCode>General</c:formatCode>
                <c:ptCount val="1"/>
                <c:pt idx="0">
                  <c:v>-1</c:v>
                </c:pt>
              </c:numCache>
            </c:numRef>
          </c:yVal>
          <c:smooth val="1"/>
          <c:extLst>
            <c:ext xmlns:c16="http://schemas.microsoft.com/office/drawing/2014/chart" uri="{C3380CC4-5D6E-409C-BE32-E72D297353CC}">
              <c16:uniqueId val="{00000010-B9C4-4039-A2C2-EBDE38C1ACCC}"/>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layout/>
              <c:tx>
                <c:rich>
                  <a:bodyPr/>
                  <a:lstStyle/>
                  <a:p>
                    <a:fld id="{BE4B9BF5-0F4B-4C99-9166-EADFDECBBFD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0-FF1D-422F-B077-F5D9880A9164}"/>
                </c:ext>
              </c:extLst>
            </c:dLbl>
            <c:dLbl>
              <c:idx val="1"/>
              <c:layout/>
              <c:tx>
                <c:rich>
                  <a:bodyPr/>
                  <a:lstStyle/>
                  <a:p>
                    <a:fld id="{F16579ED-F28F-43E8-8DC0-D0E54B78DA0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FF1D-422F-B077-F5D9880A9164}"/>
                </c:ext>
              </c:extLst>
            </c:dLbl>
            <c:dLbl>
              <c:idx val="2"/>
              <c:layout/>
              <c:tx>
                <c:rich>
                  <a:bodyPr/>
                  <a:lstStyle/>
                  <a:p>
                    <a:fld id="{1C5638C3-2C8C-4C20-AB98-79C520EC793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FF1D-422F-B077-F5D9880A9164}"/>
                </c:ext>
              </c:extLst>
            </c:dLbl>
            <c:dLbl>
              <c:idx val="3"/>
              <c:layout/>
              <c:tx>
                <c:rich>
                  <a:bodyPr/>
                  <a:lstStyle/>
                  <a:p>
                    <a:fld id="{65A7A2DA-3AF3-4E91-82DE-EA48BD5DE39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FF1D-422F-B077-F5D9880A9164}"/>
                </c:ext>
              </c:extLst>
            </c:dLbl>
            <c:dLbl>
              <c:idx val="4"/>
              <c:layout/>
              <c:tx>
                <c:rich>
                  <a:bodyPr/>
                  <a:lstStyle/>
                  <a:p>
                    <a:fld id="{554EA7A0-A601-492F-8049-68E383A0616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FF1D-422F-B077-F5D9880A9164}"/>
                </c:ext>
              </c:extLst>
            </c:dLbl>
            <c:dLbl>
              <c:idx val="5"/>
              <c:layout/>
              <c:tx>
                <c:rich>
                  <a:bodyPr/>
                  <a:lstStyle/>
                  <a:p>
                    <a:fld id="{571D6688-2E67-4D61-A2AC-9C01BDE56DD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FF1D-422F-B077-F5D9880A9164}"/>
                </c:ext>
              </c:extLst>
            </c:dLbl>
            <c:dLbl>
              <c:idx val="6"/>
              <c:layout/>
              <c:tx>
                <c:rich>
                  <a:bodyPr/>
                  <a:lstStyle/>
                  <a:p>
                    <a:fld id="{129B6018-2AAF-4684-BA0C-42EBB1923D5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FF1D-422F-B077-F5D9880A9164}"/>
                </c:ext>
              </c:extLst>
            </c:dLbl>
            <c:dLbl>
              <c:idx val="7"/>
              <c:layout/>
              <c:tx>
                <c:rich>
                  <a:bodyPr/>
                  <a:lstStyle/>
                  <a:p>
                    <a:fld id="{1948A740-7039-422D-80A7-DB0BC2A95AC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FF1D-422F-B077-F5D9880A9164}"/>
                </c:ext>
              </c:extLst>
            </c:dLbl>
            <c:dLbl>
              <c:idx val="8"/>
              <c:layout/>
              <c:tx>
                <c:rich>
                  <a:bodyPr/>
                  <a:lstStyle/>
                  <a:p>
                    <a:fld id="{420A9C1C-C472-4310-B899-0FC564B15AF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FF1D-422F-B077-F5D9880A9164}"/>
                </c:ext>
              </c:extLst>
            </c:dLbl>
            <c:dLbl>
              <c:idx val="9"/>
              <c:layout/>
              <c:tx>
                <c:rich>
                  <a:bodyPr/>
                  <a:lstStyle/>
                  <a:p>
                    <a:fld id="{BB351F58-E701-41DB-85CD-53DA1EA77CC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FF1D-422F-B077-F5D9880A9164}"/>
                </c:ext>
              </c:extLst>
            </c:dLbl>
            <c:dLbl>
              <c:idx val="10"/>
              <c:layout/>
              <c:tx>
                <c:rich>
                  <a:bodyPr/>
                  <a:lstStyle/>
                  <a:p>
                    <a:fld id="{5BD3F46E-1680-49E9-B7FD-CF4451A63D8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FF1D-422F-B077-F5D9880A9164}"/>
                </c:ext>
              </c:extLst>
            </c:dLbl>
            <c:dLbl>
              <c:idx val="11"/>
              <c:layout/>
              <c:tx>
                <c:rich>
                  <a:bodyPr/>
                  <a:lstStyle/>
                  <a:p>
                    <a:fld id="{2F77BBE1-574B-48B4-AD96-5CE2D6467DE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FF1D-422F-B077-F5D9880A916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FF1D-422F-B077-F5D9880A9164}"/>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FF1D-422F-B077-F5D9880A9164}"/>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(Clocks!$C$192,Clocks!$C$193)</c:f>
              <c:numCache>
                <c:formatCode>General</c:formatCode>
                <c:ptCount val="2"/>
                <c:pt idx="0">
                  <c:v>0</c:v>
                </c:pt>
                <c:pt idx="1">
                  <c:v>-0.56072975579979689</c:v>
                </c:pt>
              </c:numCache>
            </c:numRef>
          </c:xVal>
          <c:yVal>
            <c:numRef>
              <c:f>(Clocks!$D$192,Clocks!$D$193)</c:f>
              <c:numCache>
                <c:formatCode>General</c:formatCode>
                <c:ptCount val="2"/>
                <c:pt idx="0">
                  <c:v>0</c:v>
                </c:pt>
                <c:pt idx="1">
                  <c:v>-0.2134997446384892</c:v>
                </c:pt>
              </c:numCache>
            </c:numRef>
          </c:yVal>
          <c:smooth val="1"/>
          <c:extLst>
            <c:ext xmlns:c16="http://schemas.microsoft.com/office/drawing/2014/chart" uri="{C3380CC4-5D6E-409C-BE32-E72D297353CC}">
              <c16:uniqueId val="{0000000E-FF1D-422F-B077-F5D9880A9164}"/>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xVal>
            <c:numRef>
              <c:f>(Clocks!$C$192,Clocks!$C$194)</c:f>
              <c:numCache>
                <c:formatCode>General</c:formatCode>
                <c:ptCount val="2"/>
                <c:pt idx="0">
                  <c:v>0</c:v>
                </c:pt>
                <c:pt idx="1">
                  <c:v>0.79941645470051248</c:v>
                </c:pt>
              </c:numCache>
            </c:numRef>
          </c:xVal>
          <c:yVal>
            <c:numRef>
              <c:f>(Clocks!$D$192,Clocks!$D$194)</c:f>
              <c:numCache>
                <c:formatCode>General</c:formatCode>
                <c:ptCount val="2"/>
                <c:pt idx="0">
                  <c:v>0</c:v>
                </c:pt>
                <c:pt idx="1">
                  <c:v>-0.28884828535766544</c:v>
                </c:pt>
              </c:numCache>
            </c:numRef>
          </c:yVal>
          <c:smooth val="1"/>
          <c:extLst>
            <c:ext xmlns:c16="http://schemas.microsoft.com/office/drawing/2014/chart" uri="{C3380CC4-5D6E-409C-BE32-E72D297353CC}">
              <c16:uniqueId val="{0000000F-FF1D-422F-B077-F5D9880A9164}"/>
            </c:ext>
          </c:extLst>
        </c:ser>
        <c:ser>
          <c:idx val="5"/>
          <c:order val="4"/>
          <c:tx>
            <c:strRef>
              <c:f>Clocks!$A$195</c:f>
              <c:strCache>
                <c:ptCount val="1"/>
                <c:pt idx="0">
                  <c:v>PM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xVal>
            <c:numRef>
              <c:f>Clocks!$C$195</c:f>
              <c:numCache>
                <c:formatCode>General</c:formatCode>
                <c:ptCount val="1"/>
                <c:pt idx="0">
                  <c:v>0.95</c:v>
                </c:pt>
              </c:numCache>
            </c:numRef>
          </c:xVal>
          <c:yVal>
            <c:numRef>
              <c:f>Clocks!$D$195</c:f>
              <c:numCache>
                <c:formatCode>General</c:formatCode>
                <c:ptCount val="1"/>
                <c:pt idx="0">
                  <c:v>-1</c:v>
                </c:pt>
              </c:numCache>
            </c:numRef>
          </c:yVal>
          <c:smooth val="1"/>
          <c:extLst>
            <c:ext xmlns:c16="http://schemas.microsoft.com/office/drawing/2014/chart" uri="{C3380CC4-5D6E-409C-BE32-E72D297353CC}">
              <c16:uniqueId val="{00000010-FF1D-422F-B077-F5D9880A9164}"/>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layout/>
              <c:tx>
                <c:rich>
                  <a:bodyPr/>
                  <a:lstStyle/>
                  <a:p>
                    <a:fld id="{3214BF6A-B990-49BF-B7B5-64D35D87B47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0-3607-4A96-894D-F168E73903E7}"/>
                </c:ext>
              </c:extLst>
            </c:dLbl>
            <c:dLbl>
              <c:idx val="1"/>
              <c:layout/>
              <c:tx>
                <c:rich>
                  <a:bodyPr/>
                  <a:lstStyle/>
                  <a:p>
                    <a:fld id="{ACC0ECE1-1FB4-44EF-B311-D546768780D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3607-4A96-894D-F168E73903E7}"/>
                </c:ext>
              </c:extLst>
            </c:dLbl>
            <c:dLbl>
              <c:idx val="2"/>
              <c:layout/>
              <c:tx>
                <c:rich>
                  <a:bodyPr/>
                  <a:lstStyle/>
                  <a:p>
                    <a:fld id="{0BAB949E-BB18-40F9-ADF2-59F6685F0AF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3607-4A96-894D-F168E73903E7}"/>
                </c:ext>
              </c:extLst>
            </c:dLbl>
            <c:dLbl>
              <c:idx val="3"/>
              <c:layout/>
              <c:tx>
                <c:rich>
                  <a:bodyPr/>
                  <a:lstStyle/>
                  <a:p>
                    <a:fld id="{F45CB6DC-00C3-4A02-8215-FE8E7DEFDD2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3607-4A96-894D-F168E73903E7}"/>
                </c:ext>
              </c:extLst>
            </c:dLbl>
            <c:dLbl>
              <c:idx val="4"/>
              <c:layout/>
              <c:tx>
                <c:rich>
                  <a:bodyPr/>
                  <a:lstStyle/>
                  <a:p>
                    <a:fld id="{DE8B82AC-1F12-4597-A755-DC7445531FB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3607-4A96-894D-F168E73903E7}"/>
                </c:ext>
              </c:extLst>
            </c:dLbl>
            <c:dLbl>
              <c:idx val="5"/>
              <c:layout/>
              <c:tx>
                <c:rich>
                  <a:bodyPr/>
                  <a:lstStyle/>
                  <a:p>
                    <a:fld id="{6BD1F738-8742-45DD-9E41-C479A4A3DAB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3607-4A96-894D-F168E73903E7}"/>
                </c:ext>
              </c:extLst>
            </c:dLbl>
            <c:dLbl>
              <c:idx val="6"/>
              <c:layout/>
              <c:tx>
                <c:rich>
                  <a:bodyPr/>
                  <a:lstStyle/>
                  <a:p>
                    <a:fld id="{ED654481-6894-448C-B976-2F426E60E16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3607-4A96-894D-F168E73903E7}"/>
                </c:ext>
              </c:extLst>
            </c:dLbl>
            <c:dLbl>
              <c:idx val="7"/>
              <c:layout/>
              <c:tx>
                <c:rich>
                  <a:bodyPr/>
                  <a:lstStyle/>
                  <a:p>
                    <a:fld id="{60DC60C7-89A5-453D-8F43-DAF5835A577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3607-4A96-894D-F168E73903E7}"/>
                </c:ext>
              </c:extLst>
            </c:dLbl>
            <c:dLbl>
              <c:idx val="8"/>
              <c:layout/>
              <c:tx>
                <c:rich>
                  <a:bodyPr/>
                  <a:lstStyle/>
                  <a:p>
                    <a:fld id="{3E2DE038-26E9-45D9-B2A7-727AE189AFE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3607-4A96-894D-F168E73903E7}"/>
                </c:ext>
              </c:extLst>
            </c:dLbl>
            <c:dLbl>
              <c:idx val="9"/>
              <c:layout/>
              <c:tx>
                <c:rich>
                  <a:bodyPr/>
                  <a:lstStyle/>
                  <a:p>
                    <a:fld id="{009CB43C-4587-4112-88E9-8C1ED9DFFF3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3607-4A96-894D-F168E73903E7}"/>
                </c:ext>
              </c:extLst>
            </c:dLbl>
            <c:dLbl>
              <c:idx val="10"/>
              <c:layout/>
              <c:tx>
                <c:rich>
                  <a:bodyPr/>
                  <a:lstStyle/>
                  <a:p>
                    <a:fld id="{42172437-9C3B-4BE9-ABA5-1E9F265E2AF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3607-4A96-894D-F168E73903E7}"/>
                </c:ext>
              </c:extLst>
            </c:dLbl>
            <c:dLbl>
              <c:idx val="11"/>
              <c:layout/>
              <c:tx>
                <c:rich>
                  <a:bodyPr/>
                  <a:lstStyle/>
                  <a:p>
                    <a:fld id="{CC959797-5DDC-489F-823D-4DA07053987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3607-4A96-894D-F168E73903E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3607-4A96-894D-F168E73903E7}"/>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3607-4A96-894D-F168E73903E7}"/>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(Clocks!$C$207,Clocks!$C$208)</c:f>
              <c:numCache>
                <c:formatCode>General</c:formatCode>
                <c:ptCount val="2"/>
                <c:pt idx="0">
                  <c:v>0</c:v>
                </c:pt>
                <c:pt idx="1">
                  <c:v>-0.59235608550262309</c:v>
                </c:pt>
              </c:numCache>
            </c:numRef>
          </c:xVal>
          <c:yVal>
            <c:numRef>
              <c:f>(Clocks!$D$207,Clocks!$D$208)</c:f>
              <c:numCache>
                <c:formatCode>General</c:formatCode>
                <c:ptCount val="2"/>
                <c:pt idx="0">
                  <c:v>0</c:v>
                </c:pt>
                <c:pt idx="1">
                  <c:v>9.5468675323422722E-2</c:v>
                </c:pt>
              </c:numCache>
            </c:numRef>
          </c:yVal>
          <c:smooth val="1"/>
          <c:extLst>
            <c:ext xmlns:c16="http://schemas.microsoft.com/office/drawing/2014/chart" uri="{C3380CC4-5D6E-409C-BE32-E72D297353CC}">
              <c16:uniqueId val="{0000000E-3607-4A96-894D-F168E73903E7}"/>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xVal>
            <c:numRef>
              <c:f>(Clocks!$C$207,Clocks!$C$209)</c:f>
              <c:numCache>
                <c:formatCode>General</c:formatCode>
                <c:ptCount val="2"/>
                <c:pt idx="0">
                  <c:v>0</c:v>
                </c:pt>
                <c:pt idx="1">
                  <c:v>0.7994164548061542</c:v>
                </c:pt>
              </c:numCache>
            </c:numRef>
          </c:xVal>
          <c:yVal>
            <c:numRef>
              <c:f>(Clocks!$D$207,Clocks!$D$209)</c:f>
              <c:numCache>
                <c:formatCode>General</c:formatCode>
                <c:ptCount val="2"/>
                <c:pt idx="0">
                  <c:v>0</c:v>
                </c:pt>
                <c:pt idx="1">
                  <c:v>-0.28884828506529164</c:v>
                </c:pt>
              </c:numCache>
            </c:numRef>
          </c:yVal>
          <c:smooth val="1"/>
          <c:extLst>
            <c:ext xmlns:c16="http://schemas.microsoft.com/office/drawing/2014/chart" uri="{C3380CC4-5D6E-409C-BE32-E72D297353CC}">
              <c16:uniqueId val="{0000000F-3607-4A96-894D-F168E73903E7}"/>
            </c:ext>
          </c:extLst>
        </c:ser>
        <c:ser>
          <c:idx val="5"/>
          <c:order val="4"/>
          <c:tx>
            <c:strRef>
              <c:f>Clocks!$A$210</c:f>
              <c:strCache>
                <c:ptCount val="1"/>
                <c:pt idx="0">
                  <c:v>AM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xVal>
            <c:numRef>
              <c:f>Clocks!$C$210</c:f>
              <c:numCache>
                <c:formatCode>General</c:formatCode>
                <c:ptCount val="1"/>
                <c:pt idx="0">
                  <c:v>0.95</c:v>
                </c:pt>
              </c:numCache>
            </c:numRef>
          </c:xVal>
          <c:yVal>
            <c:numRef>
              <c:f>Clocks!$D$210</c:f>
              <c:numCache>
                <c:formatCode>General</c:formatCode>
                <c:ptCount val="1"/>
                <c:pt idx="0">
                  <c:v>-1</c:v>
                </c:pt>
              </c:numCache>
            </c:numRef>
          </c:yVal>
          <c:smooth val="1"/>
          <c:extLst>
            <c:ext xmlns:c16="http://schemas.microsoft.com/office/drawing/2014/chart" uri="{C3380CC4-5D6E-409C-BE32-E72D297353CC}">
              <c16:uniqueId val="{00000010-3607-4A96-894D-F168E73903E7}"/>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5380825059205909"/>
          <c:h val="0.95422031473533619"/>
        </c:manualLayout>
      </c:layout>
      <c:scatterChart>
        <c:scatterStyle val="smoothMarker"/>
        <c:varyColors val="0"/>
        <c:ser>
          <c:idx val="0"/>
          <c:order val="0"/>
          <c:tx>
            <c:v>Labels</c:v>
          </c:tx>
          <c:spPr>
            <a:ln w="19050" cap="rnd">
              <a:noFill/>
              <a:round/>
            </a:ln>
            <a:effectLst/>
          </c:spPr>
          <c:marker>
            <c:symbol val="none"/>
          </c:marker>
          <c:dLbls>
            <c:dLbl>
              <c:idx val="0"/>
              <c:tx>
                <c:rich>
                  <a:bodyPr/>
                  <a:lstStyle/>
                  <a:p>
                    <a:fld id="{6AB3917C-EA6B-42A4-A2FA-6049ECD0039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098-4E07-8694-CBAE48344BD9}"/>
                </c:ext>
              </c:extLst>
            </c:dLbl>
            <c:dLbl>
              <c:idx val="1"/>
              <c:tx>
                <c:rich>
                  <a:bodyPr/>
                  <a:lstStyle/>
                  <a:p>
                    <a:fld id="{8A322890-A0BE-44CF-B6BF-78693B5ED54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098-4E07-8694-CBAE48344BD9}"/>
                </c:ext>
              </c:extLst>
            </c:dLbl>
            <c:dLbl>
              <c:idx val="2"/>
              <c:tx>
                <c:rich>
                  <a:bodyPr/>
                  <a:lstStyle/>
                  <a:p>
                    <a:fld id="{E7A4661B-5B32-4E51-A999-B7C0E942F2E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098-4E07-8694-CBAE48344BD9}"/>
                </c:ext>
              </c:extLst>
            </c:dLbl>
            <c:dLbl>
              <c:idx val="3"/>
              <c:tx>
                <c:rich>
                  <a:bodyPr/>
                  <a:lstStyle/>
                  <a:p>
                    <a:fld id="{D39D1A20-1ABF-4EEE-8C29-FFC3BFAC539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098-4E07-8694-CBAE48344BD9}"/>
                </c:ext>
              </c:extLst>
            </c:dLbl>
            <c:dLbl>
              <c:idx val="4"/>
              <c:tx>
                <c:rich>
                  <a:bodyPr/>
                  <a:lstStyle/>
                  <a:p>
                    <a:fld id="{A0388F61-1821-4067-AEA0-F823D4E32FF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098-4E07-8694-CBAE48344BD9}"/>
                </c:ext>
              </c:extLst>
            </c:dLbl>
            <c:dLbl>
              <c:idx val="5"/>
              <c:tx>
                <c:rich>
                  <a:bodyPr/>
                  <a:lstStyle/>
                  <a:p>
                    <a:fld id="{4CDAC717-4F46-4A10-9E00-1683F80C3AF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2098-4E07-8694-CBAE48344BD9}"/>
                </c:ext>
              </c:extLst>
            </c:dLbl>
            <c:dLbl>
              <c:idx val="6"/>
              <c:tx>
                <c:rich>
                  <a:bodyPr/>
                  <a:lstStyle/>
                  <a:p>
                    <a:fld id="{4F95583C-C5C3-459C-88D6-6E8D883BD1F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2098-4E07-8694-CBAE48344BD9}"/>
                </c:ext>
              </c:extLst>
            </c:dLbl>
            <c:dLbl>
              <c:idx val="7"/>
              <c:tx>
                <c:rich>
                  <a:bodyPr/>
                  <a:lstStyle/>
                  <a:p>
                    <a:fld id="{73D26EB5-72E5-4924-8D42-A2E9DC1EEBA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2098-4E07-8694-CBAE48344BD9}"/>
                </c:ext>
              </c:extLst>
            </c:dLbl>
            <c:dLbl>
              <c:idx val="8"/>
              <c:tx>
                <c:rich>
                  <a:bodyPr/>
                  <a:lstStyle/>
                  <a:p>
                    <a:fld id="{CFDBCC37-E027-45CB-93C5-3FFC20C25C4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2098-4E07-8694-CBAE48344BD9}"/>
                </c:ext>
              </c:extLst>
            </c:dLbl>
            <c:dLbl>
              <c:idx val="9"/>
              <c:tx>
                <c:rich>
                  <a:bodyPr/>
                  <a:lstStyle/>
                  <a:p>
                    <a:fld id="{A67EB6C6-9071-4016-9D40-03027FF1192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2098-4E07-8694-CBAE48344BD9}"/>
                </c:ext>
              </c:extLst>
            </c:dLbl>
            <c:dLbl>
              <c:idx val="10"/>
              <c:tx>
                <c:rich>
                  <a:bodyPr/>
                  <a:lstStyle/>
                  <a:p>
                    <a:fld id="{5013489E-1128-45F4-87AB-454B3287C92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2098-4E07-8694-CBAE48344BD9}"/>
                </c:ext>
              </c:extLst>
            </c:dLbl>
            <c:dLbl>
              <c:idx val="11"/>
              <c:tx>
                <c:rich>
                  <a:bodyPr/>
                  <a:lstStyle/>
                  <a:p>
                    <a:fld id="{A5C78B42-B134-4B8D-A8D6-E0643A4CB61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2098-4E07-8694-CBAE48344BD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0-2098-4E07-8694-CBAE48344BD9}"/>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1-2098-4E07-8694-CBAE48344BD9}"/>
            </c:ext>
          </c:extLst>
        </c:ser>
        <c:ser>
          <c:idx val="2"/>
          <c:order val="2"/>
          <c:tx>
            <c:v>Hour</c:v>
          </c:tx>
          <c:spPr>
            <a:ln w="25400" cap="rnd">
              <a:solidFill>
                <a:schemeClr val="accent1">
                  <a:lumMod val="75000"/>
                </a:schemeClr>
              </a:solidFill>
              <a:round/>
              <a:headEnd type="oval"/>
              <a:tailEnd type="arrow"/>
            </a:ln>
            <a:effectLst/>
          </c:spPr>
          <c:marker>
            <c:symbol val="none"/>
          </c:marker>
          <c:dPt>
            <c:idx val="1"/>
            <c:marker>
              <c:symbol val="none"/>
            </c:marker>
            <c:bubble3D val="0"/>
            <c:spPr>
              <a:ln w="31750" cap="rnd">
                <a:solidFill>
                  <a:schemeClr val="accent1">
                    <a:lumMod val="75000"/>
                  </a:schemeClr>
                </a:solidFill>
                <a:round/>
                <a:headEnd type="oval"/>
                <a:tailEnd type="arrow"/>
              </a:ln>
              <a:effectLst/>
            </c:spPr>
            <c:extLst>
              <c:ext xmlns:c16="http://schemas.microsoft.com/office/drawing/2014/chart" uri="{C3380CC4-5D6E-409C-BE32-E72D297353CC}">
                <c16:uniqueId val="{00000006-2098-4E07-8694-CBAE48344BD9}"/>
              </c:ext>
            </c:extLst>
          </c:dPt>
          <c:xVal>
            <c:numRef>
              <c:f>(Clocks!$C$24,Clocks!$C$25)</c:f>
              <c:numCache>
                <c:formatCode>General</c:formatCode>
                <c:ptCount val="2"/>
                <c:pt idx="0">
                  <c:v>0</c:v>
                </c:pt>
                <c:pt idx="1">
                  <c:v>0.56072975579979689</c:v>
                </c:pt>
              </c:numCache>
            </c:numRef>
          </c:xVal>
          <c:yVal>
            <c:numRef>
              <c:f>(Clocks!$D$24,Clocks!$D$25)</c:f>
              <c:numCache>
                <c:formatCode>General</c:formatCode>
                <c:ptCount val="2"/>
                <c:pt idx="0">
                  <c:v>0</c:v>
                </c:pt>
                <c:pt idx="1">
                  <c:v>0.2134997446384892</c:v>
                </c:pt>
              </c:numCache>
            </c:numRef>
          </c:yVal>
          <c:smooth val="1"/>
          <c:extLst>
            <c:ext xmlns:c16="http://schemas.microsoft.com/office/drawing/2014/chart" uri="{C3380CC4-5D6E-409C-BE32-E72D297353CC}">
              <c16:uniqueId val="{00000002-2098-4E07-8694-CBAE48344BD9}"/>
            </c:ext>
          </c:extLst>
        </c:ser>
        <c:ser>
          <c:idx val="3"/>
          <c:order val="3"/>
          <c:tx>
            <c:v>Minute</c:v>
          </c:tx>
          <c:spPr>
            <a:ln w="25400" cap="rnd">
              <a:solidFill>
                <a:schemeClr val="accent1">
                  <a:lumMod val="75000"/>
                </a:schemeClr>
              </a:solidFill>
              <a:round/>
              <a:headEnd type="oval"/>
              <a:tailEnd type="arrow"/>
            </a:ln>
            <a:effectLst/>
          </c:spPr>
          <c:marker>
            <c:symbol val="none"/>
          </c:marker>
          <c:dPt>
            <c:idx val="1"/>
            <c:marker>
              <c:symbol val="none"/>
            </c:marker>
            <c:bubble3D val="0"/>
            <c:spPr>
              <a:ln w="31750" cap="rnd">
                <a:solidFill>
                  <a:schemeClr val="accent1">
                    <a:lumMod val="75000"/>
                  </a:schemeClr>
                </a:solidFill>
                <a:round/>
                <a:headEnd type="oval"/>
                <a:tailEnd type="arrow"/>
              </a:ln>
              <a:effectLst/>
            </c:spPr>
            <c:extLst>
              <c:ext xmlns:c16="http://schemas.microsoft.com/office/drawing/2014/chart" uri="{C3380CC4-5D6E-409C-BE32-E72D297353CC}">
                <c16:uniqueId val="{00000005-2098-4E07-8694-CBAE48344BD9}"/>
              </c:ext>
            </c:extLst>
          </c:dPt>
          <c:xVal>
            <c:numRef>
              <c:f>(Clocks!$C$24,Clocks!$C$26)</c:f>
              <c:numCache>
                <c:formatCode>General</c:formatCode>
                <c:ptCount val="2"/>
                <c:pt idx="0">
                  <c:v>0</c:v>
                </c:pt>
                <c:pt idx="1">
                  <c:v>0.79941645480903045</c:v>
                </c:pt>
              </c:numCache>
            </c:numRef>
          </c:xVal>
          <c:yVal>
            <c:numRef>
              <c:f>(Clocks!$D$24,Clocks!$D$26)</c:f>
              <c:numCache>
                <c:formatCode>General</c:formatCode>
                <c:ptCount val="2"/>
                <c:pt idx="0">
                  <c:v>0</c:v>
                </c:pt>
                <c:pt idx="1">
                  <c:v>-0.28884828505733129</c:v>
                </c:pt>
              </c:numCache>
            </c:numRef>
          </c:yVal>
          <c:smooth val="1"/>
          <c:extLst>
            <c:ext xmlns:c16="http://schemas.microsoft.com/office/drawing/2014/chart" uri="{C3380CC4-5D6E-409C-BE32-E72D297353CC}">
              <c16:uniqueId val="{00000003-2098-4E07-8694-CBAE48344BD9}"/>
            </c:ext>
          </c:extLst>
        </c:ser>
        <c:ser>
          <c:idx val="4"/>
          <c:order val="4"/>
          <c:tx>
            <c:v>Second</c:v>
          </c:tx>
          <c:spPr>
            <a:ln w="19050" cap="rnd">
              <a:solidFill>
                <a:schemeClr val="accent2">
                  <a:lumMod val="75000"/>
                </a:schemeClr>
              </a:solidFill>
              <a:round/>
              <a:headEnd type="oval" w="sm" len="sm"/>
            </a:ln>
            <a:effectLst/>
          </c:spPr>
          <c:marker>
            <c:symbol val="none"/>
          </c:marker>
          <c:xVal>
            <c:numRef>
              <c:f>(Clocks!$C$24,Clocks!$C$27)</c:f>
              <c:numCache>
                <c:formatCode>General</c:formatCode>
                <c:ptCount val="2"/>
                <c:pt idx="0">
                  <c:v>0</c:v>
                </c:pt>
                <c:pt idx="1">
                  <c:v>0.88107290193366117</c:v>
                </c:pt>
              </c:numCache>
            </c:numRef>
          </c:xVal>
          <c:yVal>
            <c:numRef>
              <c:f>(Clocks!$D$24,Clocks!$D$27)</c:f>
              <c:numCache>
                <c:formatCode>General</c:formatCode>
                <c:ptCount val="2"/>
                <c:pt idx="0">
                  <c:v>0</c:v>
                </c:pt>
                <c:pt idx="1">
                  <c:v>-0.35526122991145115</c:v>
                </c:pt>
              </c:numCache>
            </c:numRef>
          </c:yVal>
          <c:smooth val="1"/>
          <c:extLst>
            <c:ext xmlns:c16="http://schemas.microsoft.com/office/drawing/2014/chart" uri="{C3380CC4-5D6E-409C-BE32-E72D297353CC}">
              <c16:uniqueId val="{00000004-2098-4E07-8694-CBAE48344BD9}"/>
            </c:ext>
          </c:extLst>
        </c:ser>
        <c:ser>
          <c:idx val="5"/>
          <c:order val="5"/>
          <c:tx>
            <c:strRef>
              <c:f>Clocks!$A$28</c:f>
              <c:strCache>
                <c:ptCount val="1"/>
                <c:pt idx="0">
                  <c:v>AM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Clocks!$C$28</c:f>
              <c:numCache>
                <c:formatCode>General</c:formatCode>
                <c:ptCount val="1"/>
                <c:pt idx="0">
                  <c:v>0.95</c:v>
                </c:pt>
              </c:numCache>
            </c:numRef>
          </c:xVal>
          <c:yVal>
            <c:numRef>
              <c:f>Clocks!$D$28</c:f>
              <c:numCache>
                <c:formatCode>General</c:formatCode>
                <c:ptCount val="1"/>
                <c:pt idx="0">
                  <c:v>-1</c:v>
                </c:pt>
              </c:numCache>
            </c:numRef>
          </c:yVal>
          <c:smooth val="1"/>
          <c:extLst>
            <c:ext xmlns:c16="http://schemas.microsoft.com/office/drawing/2014/chart" uri="{C3380CC4-5D6E-409C-BE32-E72D297353CC}">
              <c16:uniqueId val="{00000007-2098-4E07-8694-CBAE48344BD9}"/>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none"/>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none"/>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95874703970443E-2"/>
          <c:y val="2.2889842632331903E-2"/>
          <c:w val="0.94414617836066672"/>
          <c:h val="0.95422031473533619"/>
        </c:manualLayout>
      </c:layout>
      <c:scatterChart>
        <c:scatterStyle val="smoothMarker"/>
        <c:varyColors val="0"/>
        <c:ser>
          <c:idx val="0"/>
          <c:order val="0"/>
          <c:tx>
            <c:v>Labels</c:v>
          </c:tx>
          <c:spPr>
            <a:ln w="19050" cap="rnd">
              <a:noFill/>
              <a:round/>
            </a:ln>
            <a:effectLst/>
          </c:spPr>
          <c:marker>
            <c:symbol val="none"/>
          </c:marker>
          <c:dLbls>
            <c:dLbl>
              <c:idx val="0"/>
              <c:layout/>
              <c:tx>
                <c:rich>
                  <a:bodyPr/>
                  <a:lstStyle/>
                  <a:p>
                    <a:fld id="{193B6AE2-A9D7-4BAF-BB2B-B6AC7BB0C6F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0-BC69-4EBC-AE6F-57EC1B891A9F}"/>
                </c:ext>
              </c:extLst>
            </c:dLbl>
            <c:dLbl>
              <c:idx val="1"/>
              <c:layout/>
              <c:tx>
                <c:rich>
                  <a:bodyPr/>
                  <a:lstStyle/>
                  <a:p>
                    <a:fld id="{6EC1CFA3-D043-459A-950C-1D51BA9E264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BC69-4EBC-AE6F-57EC1B891A9F}"/>
                </c:ext>
              </c:extLst>
            </c:dLbl>
            <c:dLbl>
              <c:idx val="2"/>
              <c:layout/>
              <c:tx>
                <c:rich>
                  <a:bodyPr/>
                  <a:lstStyle/>
                  <a:p>
                    <a:fld id="{B1CA0DCD-85CB-4FEB-88F0-A516ADFDF5E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BC69-4EBC-AE6F-57EC1B891A9F}"/>
                </c:ext>
              </c:extLst>
            </c:dLbl>
            <c:dLbl>
              <c:idx val="3"/>
              <c:layout/>
              <c:tx>
                <c:rich>
                  <a:bodyPr/>
                  <a:lstStyle/>
                  <a:p>
                    <a:fld id="{E940462D-27AE-4C38-B92C-13A9BE612E3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BC69-4EBC-AE6F-57EC1B891A9F}"/>
                </c:ext>
              </c:extLst>
            </c:dLbl>
            <c:dLbl>
              <c:idx val="4"/>
              <c:layout/>
              <c:tx>
                <c:rich>
                  <a:bodyPr/>
                  <a:lstStyle/>
                  <a:p>
                    <a:fld id="{C169F5A4-2C40-4675-9975-E5D8377F0B9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BC69-4EBC-AE6F-57EC1B891A9F}"/>
                </c:ext>
              </c:extLst>
            </c:dLbl>
            <c:dLbl>
              <c:idx val="5"/>
              <c:layout/>
              <c:tx>
                <c:rich>
                  <a:bodyPr/>
                  <a:lstStyle/>
                  <a:p>
                    <a:fld id="{CA552629-D4E0-4BC1-8A75-249CDABD3A7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BC69-4EBC-AE6F-57EC1B891A9F}"/>
                </c:ext>
              </c:extLst>
            </c:dLbl>
            <c:dLbl>
              <c:idx val="6"/>
              <c:layout/>
              <c:tx>
                <c:rich>
                  <a:bodyPr/>
                  <a:lstStyle/>
                  <a:p>
                    <a:fld id="{42398382-0D32-4C04-B8E4-DD59E8410BE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BC69-4EBC-AE6F-57EC1B891A9F}"/>
                </c:ext>
              </c:extLst>
            </c:dLbl>
            <c:dLbl>
              <c:idx val="7"/>
              <c:layout/>
              <c:tx>
                <c:rich>
                  <a:bodyPr/>
                  <a:lstStyle/>
                  <a:p>
                    <a:fld id="{ADF20758-D9C3-42DC-9BB8-1A89C39A8D4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BC69-4EBC-AE6F-57EC1B891A9F}"/>
                </c:ext>
              </c:extLst>
            </c:dLbl>
            <c:dLbl>
              <c:idx val="8"/>
              <c:layout/>
              <c:tx>
                <c:rich>
                  <a:bodyPr/>
                  <a:lstStyle/>
                  <a:p>
                    <a:fld id="{FDF44C63-2D05-4165-92DF-5CDB7544390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BC69-4EBC-AE6F-57EC1B891A9F}"/>
                </c:ext>
              </c:extLst>
            </c:dLbl>
            <c:dLbl>
              <c:idx val="9"/>
              <c:layout/>
              <c:tx>
                <c:rich>
                  <a:bodyPr/>
                  <a:lstStyle/>
                  <a:p>
                    <a:fld id="{DFCF4A21-BF86-412A-9357-41495BA7195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BC69-4EBC-AE6F-57EC1B891A9F}"/>
                </c:ext>
              </c:extLst>
            </c:dLbl>
            <c:dLbl>
              <c:idx val="10"/>
              <c:layout/>
              <c:tx>
                <c:rich>
                  <a:bodyPr/>
                  <a:lstStyle/>
                  <a:p>
                    <a:fld id="{D11592D0-98F7-429A-858F-A4E215420B2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BC69-4EBC-AE6F-57EC1B891A9F}"/>
                </c:ext>
              </c:extLst>
            </c:dLbl>
            <c:dLbl>
              <c:idx val="11"/>
              <c:layout/>
              <c:tx>
                <c:rich>
                  <a:bodyPr/>
                  <a:lstStyle/>
                  <a:p>
                    <a:fld id="{74269F55-F972-40B6-A1A0-70041852063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BC69-4EBC-AE6F-57EC1B891A9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Clocks!$C$31:$C$42</c:f>
              <c:numCache>
                <c:formatCode>0.000</c:formatCode>
                <c:ptCount val="12"/>
                <c:pt idx="0">
                  <c:v>-1.7642137750684129E-16</c:v>
                </c:pt>
                <c:pt idx="1">
                  <c:v>0.48000000000000009</c:v>
                </c:pt>
                <c:pt idx="2">
                  <c:v>0.83138438763306111</c:v>
                </c:pt>
                <c:pt idx="3">
                  <c:v>0.96</c:v>
                </c:pt>
                <c:pt idx="4">
                  <c:v>0.83138438763306111</c:v>
                </c:pt>
                <c:pt idx="5">
                  <c:v>0.48000000000000009</c:v>
                </c:pt>
                <c:pt idx="6">
                  <c:v>5.8807125835613758E-17</c:v>
                </c:pt>
                <c:pt idx="7">
                  <c:v>-0.47999999999999976</c:v>
                </c:pt>
                <c:pt idx="8">
                  <c:v>-0.83138438763306111</c:v>
                </c:pt>
                <c:pt idx="9">
                  <c:v>-0.96</c:v>
                </c:pt>
                <c:pt idx="10">
                  <c:v>-0.83138438763306099</c:v>
                </c:pt>
                <c:pt idx="11">
                  <c:v>-0.48000000000000043</c:v>
                </c:pt>
              </c:numCache>
            </c:numRef>
          </c:xVal>
          <c:yVal>
            <c:numRef>
              <c:f>Clocks!$D$31:$D$42</c:f>
              <c:numCache>
                <c:formatCode>0.000</c:formatCode>
                <c:ptCount val="12"/>
                <c:pt idx="0">
                  <c:v>0.96</c:v>
                </c:pt>
                <c:pt idx="1">
                  <c:v>0.83138438763306099</c:v>
                </c:pt>
                <c:pt idx="2">
                  <c:v>0.47999999999999993</c:v>
                </c:pt>
                <c:pt idx="3">
                  <c:v>0</c:v>
                </c:pt>
                <c:pt idx="4">
                  <c:v>-0.47999999999999993</c:v>
                </c:pt>
                <c:pt idx="5">
                  <c:v>-0.83138438763306099</c:v>
                </c:pt>
                <c:pt idx="6">
                  <c:v>-0.96</c:v>
                </c:pt>
                <c:pt idx="7">
                  <c:v>-0.83138438763306111</c:v>
                </c:pt>
                <c:pt idx="8">
                  <c:v>-0.47999999999999993</c:v>
                </c:pt>
                <c:pt idx="9">
                  <c:v>-1.1761425167122752E-16</c:v>
                </c:pt>
                <c:pt idx="10">
                  <c:v>0.48000000000000009</c:v>
                </c:pt>
                <c:pt idx="11">
                  <c:v>0.83138438763306077</c:v>
                </c:pt>
              </c:numCache>
            </c:numRef>
          </c:yVal>
          <c:smooth val="1"/>
          <c:extLst>
            <c:ext xmlns:c15="http://schemas.microsoft.com/office/drawing/2012/chart" uri="{02D57815-91ED-43cb-92C2-25804820EDAC}">
              <c15:datalabelsRange>
                <c15:f>Clocks!$A$31:$A$42</c15:f>
                <c15:dlblRangeCache>
                  <c:ptCount val="12"/>
                  <c:pt idx="0">
                    <c:v>12</c:v>
                  </c:pt>
                  <c:pt idx="1">
                    <c:v>1</c:v>
                  </c:pt>
                  <c:pt idx="2">
                    <c:v>2</c:v>
                  </c:pt>
                  <c:pt idx="3">
                    <c:v>3</c:v>
                  </c:pt>
                  <c:pt idx="4">
                    <c:v>4</c:v>
                  </c:pt>
                  <c:pt idx="5">
                    <c:v>5</c:v>
                  </c:pt>
                  <c:pt idx="6">
                    <c:v>6</c:v>
                  </c:pt>
                  <c:pt idx="7">
                    <c:v>7</c:v>
                  </c:pt>
                  <c:pt idx="8">
                    <c:v>8</c:v>
                  </c:pt>
                  <c:pt idx="9">
                    <c:v>9</c:v>
                  </c:pt>
                  <c:pt idx="10">
                    <c:v>10</c:v>
                  </c:pt>
                  <c:pt idx="11">
                    <c:v>11</c:v>
                  </c:pt>
                </c15:dlblRangeCache>
              </c15:datalabelsRange>
            </c:ext>
            <c:ext xmlns:c16="http://schemas.microsoft.com/office/drawing/2014/chart" uri="{C3380CC4-5D6E-409C-BE32-E72D297353CC}">
              <c16:uniqueId val="{0000000C-BC69-4EBC-AE6F-57EC1B891A9F}"/>
            </c:ext>
          </c:extLst>
        </c:ser>
        <c:ser>
          <c:idx val="1"/>
          <c:order val="1"/>
          <c:tx>
            <c:v>Ticks</c:v>
          </c:tx>
          <c:spPr>
            <a:ln w="19050" cap="rnd">
              <a:solidFill>
                <a:schemeClr val="accent1">
                  <a:lumMod val="75000"/>
                </a:schemeClr>
              </a:solidFill>
              <a:round/>
            </a:ln>
            <a:effectLst/>
          </c:spPr>
          <c:marker>
            <c:symbol val="none"/>
          </c:marker>
          <c:xVal>
            <c:numRef>
              <c:f>Clocks!$C$45:$C$105</c:f>
              <c:numCache>
                <c:formatCode>General</c:formatCode>
                <c:ptCount val="61"/>
                <c:pt idx="0">
                  <c:v>7.0446036157245651E-17</c:v>
                </c:pt>
                <c:pt idx="1">
                  <c:v>0.12020773275780147</c:v>
                </c:pt>
                <c:pt idx="2">
                  <c:v>0.23909844444042336</c:v>
                </c:pt>
                <c:pt idx="3">
                  <c:v>0.35536954353118955</c:v>
                </c:pt>
                <c:pt idx="4">
                  <c:v>0.46774713953717018</c:v>
                </c:pt>
                <c:pt idx="5">
                  <c:v>0.57500000000000007</c:v>
                </c:pt>
                <c:pt idx="6">
                  <c:v>0.67595304013634405</c:v>
                </c:pt>
                <c:pt idx="7">
                  <c:v>0.76950019731268693</c:v>
                </c:pt>
                <c:pt idx="8">
                  <c:v>0.85461654929900333</c:v>
                </c:pt>
                <c:pt idx="9">
                  <c:v>0.9303695435311895</c:v>
                </c:pt>
                <c:pt idx="10">
                  <c:v>0.99592921435210446</c:v>
                </c:pt>
                <c:pt idx="11">
                  <c:v>1.0505772762889909</c:v>
                </c:pt>
                <c:pt idx="12">
                  <c:v>1.0937149937394264</c:v>
                </c:pt>
                <c:pt idx="13">
                  <c:v>1.1248697408438764</c:v>
                </c:pt>
                <c:pt idx="14">
                  <c:v>1.1437001796735142</c:v>
                </c:pt>
                <c:pt idx="15">
                  <c:v>1.1499999999999999</c:v>
                </c:pt>
                <c:pt idx="16">
                  <c:v>1.1437001796735142</c:v>
                </c:pt>
                <c:pt idx="17">
                  <c:v>1.1248697408438764</c:v>
                </c:pt>
                <c:pt idx="18">
                  <c:v>1.0937149937394264</c:v>
                </c:pt>
                <c:pt idx="19">
                  <c:v>1.0505772762889909</c:v>
                </c:pt>
                <c:pt idx="20">
                  <c:v>0.99592921435210446</c:v>
                </c:pt>
                <c:pt idx="21">
                  <c:v>0.9303695435311895</c:v>
                </c:pt>
                <c:pt idx="22">
                  <c:v>0.85461654929900333</c:v>
                </c:pt>
                <c:pt idx="23">
                  <c:v>0.76950019731268693</c:v>
                </c:pt>
                <c:pt idx="24">
                  <c:v>0.67595304013634405</c:v>
                </c:pt>
                <c:pt idx="25">
                  <c:v>0.57500000000000007</c:v>
                </c:pt>
                <c:pt idx="26">
                  <c:v>0.46774713953717018</c:v>
                </c:pt>
                <c:pt idx="27">
                  <c:v>0.35536954353118955</c:v>
                </c:pt>
                <c:pt idx="28">
                  <c:v>0.23909844444042336</c:v>
                </c:pt>
                <c:pt idx="29">
                  <c:v>0.12020773275780147</c:v>
                </c:pt>
                <c:pt idx="30">
                  <c:v>7.0446036157245651E-17</c:v>
                </c:pt>
                <c:pt idx="31">
                  <c:v>-0.12020773275780158</c:v>
                </c:pt>
                <c:pt idx="32">
                  <c:v>-0.23909844444042322</c:v>
                </c:pt>
                <c:pt idx="33">
                  <c:v>-0.35536954353118944</c:v>
                </c:pt>
                <c:pt idx="34">
                  <c:v>-0.46774713953717029</c:v>
                </c:pt>
                <c:pt idx="35">
                  <c:v>-0.57499999999999973</c:v>
                </c:pt>
                <c:pt idx="36">
                  <c:v>-0.67595304013634394</c:v>
                </c:pt>
                <c:pt idx="37">
                  <c:v>-0.76950019731268693</c:v>
                </c:pt>
                <c:pt idx="38">
                  <c:v>-0.8546165492990031</c:v>
                </c:pt>
                <c:pt idx="39">
                  <c:v>-0.93036954353118939</c:v>
                </c:pt>
                <c:pt idx="40">
                  <c:v>-0.99592921435210446</c:v>
                </c:pt>
                <c:pt idx="41">
                  <c:v>-1.0505772762889909</c:v>
                </c:pt>
                <c:pt idx="42">
                  <c:v>-1.0937149937394264</c:v>
                </c:pt>
                <c:pt idx="43">
                  <c:v>-1.1248697408438764</c:v>
                </c:pt>
                <c:pt idx="44">
                  <c:v>-1.1437001796735142</c:v>
                </c:pt>
                <c:pt idx="45">
                  <c:v>-1.1499999999999999</c:v>
                </c:pt>
                <c:pt idx="46">
                  <c:v>-1.1437001796735142</c:v>
                </c:pt>
                <c:pt idx="47">
                  <c:v>-1.1248697408438764</c:v>
                </c:pt>
                <c:pt idx="48">
                  <c:v>-1.0937149937394266</c:v>
                </c:pt>
                <c:pt idx="49">
                  <c:v>-1.0505772762889909</c:v>
                </c:pt>
                <c:pt idx="50">
                  <c:v>-0.99592921435210435</c:v>
                </c:pt>
                <c:pt idx="51">
                  <c:v>-0.93036954353118961</c:v>
                </c:pt>
                <c:pt idx="52">
                  <c:v>-0.85461654929900333</c:v>
                </c:pt>
                <c:pt idx="53">
                  <c:v>-0.76950019731268682</c:v>
                </c:pt>
                <c:pt idx="54">
                  <c:v>-0.67595304013634416</c:v>
                </c:pt>
                <c:pt idx="55">
                  <c:v>-0.57500000000000051</c:v>
                </c:pt>
                <c:pt idx="56">
                  <c:v>-0.46774713953717006</c:v>
                </c:pt>
                <c:pt idx="57">
                  <c:v>-0.35536954353118966</c:v>
                </c:pt>
                <c:pt idx="58">
                  <c:v>-0.23909844444042375</c:v>
                </c:pt>
                <c:pt idx="59">
                  <c:v>-0.12020773275780136</c:v>
                </c:pt>
                <c:pt idx="60">
                  <c:v>-2.1133810847173693E-16</c:v>
                </c:pt>
              </c:numCache>
            </c:numRef>
          </c:xVal>
          <c:yVal>
            <c:numRef>
              <c:f>Clocks!$D$45:$D$105</c:f>
              <c:numCache>
                <c:formatCode>General</c:formatCode>
                <c:ptCount val="61"/>
                <c:pt idx="0">
                  <c:v>1.1499999999999999</c:v>
                </c:pt>
                <c:pt idx="1">
                  <c:v>1.1437001796735142</c:v>
                </c:pt>
                <c:pt idx="2">
                  <c:v>1.1248697408438764</c:v>
                </c:pt>
                <c:pt idx="3">
                  <c:v>1.0937149937394264</c:v>
                </c:pt>
                <c:pt idx="4">
                  <c:v>1.0505772762889909</c:v>
                </c:pt>
                <c:pt idx="5">
                  <c:v>0.99592921435210435</c:v>
                </c:pt>
                <c:pt idx="6">
                  <c:v>0.9303695435311895</c:v>
                </c:pt>
                <c:pt idx="7">
                  <c:v>0.85461654929900333</c:v>
                </c:pt>
                <c:pt idx="8">
                  <c:v>0.76950019731268693</c:v>
                </c:pt>
                <c:pt idx="9">
                  <c:v>0.67595304013634405</c:v>
                </c:pt>
                <c:pt idx="10">
                  <c:v>0.57499999999999984</c:v>
                </c:pt>
                <c:pt idx="11">
                  <c:v>0.46774713953717018</c:v>
                </c:pt>
                <c:pt idx="12">
                  <c:v>0.35536954353118949</c:v>
                </c:pt>
                <c:pt idx="13">
                  <c:v>0.23909844444042322</c:v>
                </c:pt>
                <c:pt idx="14">
                  <c:v>0.12020773275780149</c:v>
                </c:pt>
                <c:pt idx="15">
                  <c:v>0</c:v>
                </c:pt>
                <c:pt idx="16">
                  <c:v>-0.12020773275780149</c:v>
                </c:pt>
                <c:pt idx="17">
                  <c:v>-0.23909844444042322</c:v>
                </c:pt>
                <c:pt idx="18">
                  <c:v>-0.35536954353118949</c:v>
                </c:pt>
                <c:pt idx="19">
                  <c:v>-0.46774713953717018</c:v>
                </c:pt>
                <c:pt idx="20">
                  <c:v>-0.57499999999999984</c:v>
                </c:pt>
                <c:pt idx="21">
                  <c:v>-0.67595304013634405</c:v>
                </c:pt>
                <c:pt idx="22">
                  <c:v>-0.76950019731268693</c:v>
                </c:pt>
                <c:pt idx="23">
                  <c:v>-0.85461654929900333</c:v>
                </c:pt>
                <c:pt idx="24">
                  <c:v>-0.9303695435311895</c:v>
                </c:pt>
                <c:pt idx="25">
                  <c:v>-0.99592921435210435</c:v>
                </c:pt>
                <c:pt idx="26">
                  <c:v>-1.0505772762889909</c:v>
                </c:pt>
                <c:pt idx="27">
                  <c:v>-1.0937149937394264</c:v>
                </c:pt>
                <c:pt idx="28">
                  <c:v>-1.1248697408438764</c:v>
                </c:pt>
                <c:pt idx="29">
                  <c:v>-1.1437001796735142</c:v>
                </c:pt>
                <c:pt idx="30">
                  <c:v>-1.1499999999999999</c:v>
                </c:pt>
                <c:pt idx="31">
                  <c:v>-1.1437001796735142</c:v>
                </c:pt>
                <c:pt idx="32">
                  <c:v>-1.1248697408438764</c:v>
                </c:pt>
                <c:pt idx="33">
                  <c:v>-1.0937149937394266</c:v>
                </c:pt>
                <c:pt idx="34">
                  <c:v>-1.0505772762889909</c:v>
                </c:pt>
                <c:pt idx="35">
                  <c:v>-0.99592921435210446</c:v>
                </c:pt>
                <c:pt idx="36">
                  <c:v>-0.9303695435311895</c:v>
                </c:pt>
                <c:pt idx="37">
                  <c:v>-0.85461654929900333</c:v>
                </c:pt>
                <c:pt idx="38">
                  <c:v>-0.76950019731268704</c:v>
                </c:pt>
                <c:pt idx="39">
                  <c:v>-0.67595304013634416</c:v>
                </c:pt>
                <c:pt idx="40">
                  <c:v>-0.57499999999999984</c:v>
                </c:pt>
                <c:pt idx="41">
                  <c:v>-0.46774713953717045</c:v>
                </c:pt>
                <c:pt idx="42">
                  <c:v>-0.3553695435311896</c:v>
                </c:pt>
                <c:pt idx="43">
                  <c:v>-0.23909844444042319</c:v>
                </c:pt>
                <c:pt idx="44">
                  <c:v>-0.12020773275780179</c:v>
                </c:pt>
                <c:pt idx="45">
                  <c:v>-1.408920723144913E-16</c:v>
                </c:pt>
                <c:pt idx="46">
                  <c:v>0.12020773275780151</c:v>
                </c:pt>
                <c:pt idx="47">
                  <c:v>0.23909844444042341</c:v>
                </c:pt>
                <c:pt idx="48">
                  <c:v>0.35536954353118932</c:v>
                </c:pt>
                <c:pt idx="49">
                  <c:v>0.46774713953717018</c:v>
                </c:pt>
                <c:pt idx="50">
                  <c:v>0.57500000000000007</c:v>
                </c:pt>
                <c:pt idx="51">
                  <c:v>0.67595304013634394</c:v>
                </c:pt>
                <c:pt idx="52">
                  <c:v>0.76950019731268693</c:v>
                </c:pt>
                <c:pt idx="53">
                  <c:v>0.85461654929900344</c:v>
                </c:pt>
                <c:pt idx="54">
                  <c:v>0.93036954353118939</c:v>
                </c:pt>
                <c:pt idx="55">
                  <c:v>0.99592921435210402</c:v>
                </c:pt>
                <c:pt idx="56">
                  <c:v>1.0505772762889911</c:v>
                </c:pt>
                <c:pt idx="57">
                  <c:v>1.0937149937394264</c:v>
                </c:pt>
                <c:pt idx="58">
                  <c:v>1.1248697408438764</c:v>
                </c:pt>
                <c:pt idx="59">
                  <c:v>1.1437001796735142</c:v>
                </c:pt>
                <c:pt idx="60">
                  <c:v>1.1499999999999999</c:v>
                </c:pt>
              </c:numCache>
            </c:numRef>
          </c:yVal>
          <c:smooth val="1"/>
          <c:extLst>
            <c:ext xmlns:c16="http://schemas.microsoft.com/office/drawing/2014/chart" uri="{C3380CC4-5D6E-409C-BE32-E72D297353CC}">
              <c16:uniqueId val="{0000000D-BC69-4EBC-AE6F-57EC1B891A9F}"/>
            </c:ext>
          </c:extLst>
        </c:ser>
        <c:ser>
          <c:idx val="2"/>
          <c:order val="2"/>
          <c:tx>
            <c:v>Hour</c:v>
          </c:tx>
          <c:spPr>
            <a:ln w="25400" cap="rnd">
              <a:solidFill>
                <a:schemeClr val="accent1">
                  <a:lumMod val="75000"/>
                </a:schemeClr>
              </a:solidFill>
              <a:round/>
              <a:headEnd type="oval"/>
              <a:tailEnd type="arrow" w="sm" len="med"/>
            </a:ln>
            <a:effectLst/>
          </c:spPr>
          <c:marker>
            <c:symbol val="none"/>
          </c:marker>
          <c:xVal>
            <c:numRef>
              <c:f>(Clocks!$C$117,Clocks!$C$118)</c:f>
              <c:numCache>
                <c:formatCode>General</c:formatCode>
                <c:ptCount val="2"/>
                <c:pt idx="0">
                  <c:v>0</c:v>
                </c:pt>
                <c:pt idx="1">
                  <c:v>0.56072975579979689</c:v>
                </c:pt>
              </c:numCache>
            </c:numRef>
          </c:xVal>
          <c:yVal>
            <c:numRef>
              <c:f>(Clocks!$D$117,Clocks!$D$118)</c:f>
              <c:numCache>
                <c:formatCode>General</c:formatCode>
                <c:ptCount val="2"/>
                <c:pt idx="0">
                  <c:v>0</c:v>
                </c:pt>
                <c:pt idx="1">
                  <c:v>0.2134997446384892</c:v>
                </c:pt>
              </c:numCache>
            </c:numRef>
          </c:yVal>
          <c:smooth val="1"/>
          <c:extLst>
            <c:ext xmlns:c16="http://schemas.microsoft.com/office/drawing/2014/chart" uri="{C3380CC4-5D6E-409C-BE32-E72D297353CC}">
              <c16:uniqueId val="{00000010-BC69-4EBC-AE6F-57EC1B891A9F}"/>
            </c:ext>
          </c:extLst>
        </c:ser>
        <c:ser>
          <c:idx val="3"/>
          <c:order val="3"/>
          <c:tx>
            <c:v>Minute</c:v>
          </c:tx>
          <c:spPr>
            <a:ln w="25400" cap="rnd">
              <a:solidFill>
                <a:schemeClr val="accent1">
                  <a:lumMod val="75000"/>
                </a:schemeClr>
              </a:solidFill>
              <a:round/>
              <a:headEnd type="oval" w="sm" len="sm"/>
              <a:tailEnd type="arrow" w="sm" len="med"/>
            </a:ln>
            <a:effectLst/>
          </c:spPr>
          <c:marker>
            <c:symbol val="none"/>
          </c:marker>
          <c:xVal>
            <c:numRef>
              <c:f>(Clocks!$C$117,Clocks!$C$119)</c:f>
              <c:numCache>
                <c:formatCode>General</c:formatCode>
                <c:ptCount val="2"/>
                <c:pt idx="0">
                  <c:v>0</c:v>
                </c:pt>
                <c:pt idx="1">
                  <c:v>0.79941645470051437</c:v>
                </c:pt>
              </c:numCache>
            </c:numRef>
          </c:xVal>
          <c:yVal>
            <c:numRef>
              <c:f>(Clocks!$D$117,Clocks!$D$119)</c:f>
              <c:numCache>
                <c:formatCode>General</c:formatCode>
                <c:ptCount val="2"/>
                <c:pt idx="0">
                  <c:v>0</c:v>
                </c:pt>
                <c:pt idx="1">
                  <c:v>-0.28884828535766033</c:v>
                </c:pt>
              </c:numCache>
            </c:numRef>
          </c:yVal>
          <c:smooth val="1"/>
          <c:extLst>
            <c:ext xmlns:c16="http://schemas.microsoft.com/office/drawing/2014/chart" uri="{C3380CC4-5D6E-409C-BE32-E72D297353CC}">
              <c16:uniqueId val="{00000013-BC69-4EBC-AE6F-57EC1B891A9F}"/>
            </c:ext>
          </c:extLst>
        </c:ser>
        <c:ser>
          <c:idx val="5"/>
          <c:order val="4"/>
          <c:tx>
            <c:strRef>
              <c:f>Clocks!$A$120</c:f>
              <c:strCache>
                <c:ptCount val="1"/>
                <c:pt idx="0">
                  <c:v>AM</c:v>
                </c:pt>
              </c:strCache>
            </c:strRef>
          </c:tx>
          <c:spPr>
            <a:ln w="25400" cap="rnd">
              <a:noFill/>
              <a:round/>
            </a:ln>
            <a:effectLst/>
          </c:spPr>
          <c:marker>
            <c:symbol val="none"/>
          </c:marker>
          <c:dLbls>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xVal>
            <c:numRef>
              <c:f>Clocks!$C$120</c:f>
              <c:numCache>
                <c:formatCode>General</c:formatCode>
                <c:ptCount val="1"/>
                <c:pt idx="0">
                  <c:v>0.95</c:v>
                </c:pt>
              </c:numCache>
            </c:numRef>
          </c:xVal>
          <c:yVal>
            <c:numRef>
              <c:f>Clocks!$D$120</c:f>
              <c:numCache>
                <c:formatCode>General</c:formatCode>
                <c:ptCount val="1"/>
                <c:pt idx="0">
                  <c:v>-1</c:v>
                </c:pt>
              </c:numCache>
            </c:numRef>
          </c:yVal>
          <c:smooth val="1"/>
          <c:extLst>
            <c:ext xmlns:c16="http://schemas.microsoft.com/office/drawing/2014/chart" uri="{C3380CC4-5D6E-409C-BE32-E72D297353CC}">
              <c16:uniqueId val="{00000015-BC69-4EBC-AE6F-57EC1B891A9F}"/>
            </c:ext>
          </c:extLst>
        </c:ser>
        <c:dLbls>
          <c:showLegendKey val="0"/>
          <c:showVal val="0"/>
          <c:showCatName val="0"/>
          <c:showSerName val="0"/>
          <c:showPercent val="0"/>
          <c:showBubbleSize val="0"/>
        </c:dLbls>
        <c:axId val="513117200"/>
        <c:axId val="513116544"/>
      </c:scatterChart>
      <c:valAx>
        <c:axId val="513117200"/>
        <c:scaling>
          <c:orientation val="minMax"/>
          <c:max val="1.2"/>
          <c:min val="-1.2"/>
        </c:scaling>
        <c:delete val="1"/>
        <c:axPos val="b"/>
        <c:numFmt formatCode="0.000" sourceLinked="1"/>
        <c:majorTickMark val="out"/>
        <c:minorTickMark val="none"/>
        <c:tickLblPos val="nextTo"/>
        <c:crossAx val="513116544"/>
        <c:crosses val="autoZero"/>
        <c:crossBetween val="midCat"/>
      </c:valAx>
      <c:valAx>
        <c:axId val="513116544"/>
        <c:scaling>
          <c:orientation val="minMax"/>
          <c:max val="1.2"/>
          <c:min val="-1.2"/>
        </c:scaling>
        <c:delete val="1"/>
        <c:axPos val="l"/>
        <c:numFmt formatCode="0.000" sourceLinked="1"/>
        <c:majorTickMark val="out"/>
        <c:minorTickMark val="none"/>
        <c:tickLblPos val="nextTo"/>
        <c:crossAx val="513117200"/>
        <c:crosses val="autoZero"/>
        <c:crossBetween val="midCat"/>
      </c:valAx>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oneCellAnchor>
    <xdr:from>
      <xdr:col>1</xdr:col>
      <xdr:colOff>47625</xdr:colOff>
      <xdr:row>15</xdr:row>
      <xdr:rowOff>76200</xdr:rowOff>
    </xdr:from>
    <xdr:ext cx="1120313" cy="1104900"/>
    <xdr:graphicFrame macro="">
      <xdr:nvGraphicFramePr>
        <xdr:cNvPr id="5" name="Chart 4" title="Clock">
          <a:extLst>
            <a:ext uri="{FF2B5EF4-FFF2-40B4-BE49-F238E27FC236}">
              <a16:creationId xmlns:a16="http://schemas.microsoft.com/office/drawing/2014/main" id="{06CB00E4-5B01-4DBF-A338-69CA3AFE4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2</xdr:col>
      <xdr:colOff>19050</xdr:colOff>
      <xdr:row>15</xdr:row>
      <xdr:rowOff>76200</xdr:rowOff>
    </xdr:from>
    <xdr:ext cx="1120313" cy="1104900"/>
    <xdr:graphicFrame macro="">
      <xdr:nvGraphicFramePr>
        <xdr:cNvPr id="6" name="Chart 5" title="Clock">
          <a:extLst>
            <a:ext uri="{FF2B5EF4-FFF2-40B4-BE49-F238E27FC236}">
              <a16:creationId xmlns:a16="http://schemas.microsoft.com/office/drawing/2014/main" id="{C944737F-BA6B-44C8-BAED-C0A60F3DE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3</xdr:col>
      <xdr:colOff>0</xdr:colOff>
      <xdr:row>15</xdr:row>
      <xdr:rowOff>76200</xdr:rowOff>
    </xdr:from>
    <xdr:ext cx="1120313" cy="1104900"/>
    <xdr:graphicFrame macro="">
      <xdr:nvGraphicFramePr>
        <xdr:cNvPr id="7" name="Chart 6" title="Clock">
          <a:extLst>
            <a:ext uri="{FF2B5EF4-FFF2-40B4-BE49-F238E27FC236}">
              <a16:creationId xmlns:a16="http://schemas.microsoft.com/office/drawing/2014/main" id="{D6C8F926-D005-419E-B576-9D7B564A0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4</xdr:col>
      <xdr:colOff>0</xdr:colOff>
      <xdr:row>15</xdr:row>
      <xdr:rowOff>76200</xdr:rowOff>
    </xdr:from>
    <xdr:ext cx="1120313" cy="1104900"/>
    <xdr:graphicFrame macro="">
      <xdr:nvGraphicFramePr>
        <xdr:cNvPr id="8" name="Chart 7" title="Clock">
          <a:extLst>
            <a:ext uri="{FF2B5EF4-FFF2-40B4-BE49-F238E27FC236}">
              <a16:creationId xmlns:a16="http://schemas.microsoft.com/office/drawing/2014/main" id="{FAAFA173-FDF4-4B87-991F-7C0C3C825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5</xdr:col>
      <xdr:colOff>0</xdr:colOff>
      <xdr:row>15</xdr:row>
      <xdr:rowOff>76200</xdr:rowOff>
    </xdr:from>
    <xdr:ext cx="1120313" cy="1104900"/>
    <xdr:graphicFrame macro="">
      <xdr:nvGraphicFramePr>
        <xdr:cNvPr id="9" name="Chart 8" title="Clock">
          <a:extLst>
            <a:ext uri="{FF2B5EF4-FFF2-40B4-BE49-F238E27FC236}">
              <a16:creationId xmlns:a16="http://schemas.microsoft.com/office/drawing/2014/main" id="{E001EF2B-F10B-4C5C-90E0-9F234D3D9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oneCellAnchor>
    <xdr:from>
      <xdr:col>6</xdr:col>
      <xdr:colOff>0</xdr:colOff>
      <xdr:row>15</xdr:row>
      <xdr:rowOff>76200</xdr:rowOff>
    </xdr:from>
    <xdr:ext cx="1120313" cy="1104900"/>
    <xdr:graphicFrame macro="">
      <xdr:nvGraphicFramePr>
        <xdr:cNvPr id="10" name="Chart 9" title="Clock">
          <a:extLst>
            <a:ext uri="{FF2B5EF4-FFF2-40B4-BE49-F238E27FC236}">
              <a16:creationId xmlns:a16="http://schemas.microsoft.com/office/drawing/2014/main" id="{F27B84EE-1C5E-44AD-A201-B7AA9AB9F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oneCellAnchor>
  <xdr:oneCellAnchor>
    <xdr:from>
      <xdr:col>7</xdr:col>
      <xdr:colOff>0</xdr:colOff>
      <xdr:row>15</xdr:row>
      <xdr:rowOff>76200</xdr:rowOff>
    </xdr:from>
    <xdr:ext cx="1120313" cy="1104900"/>
    <xdr:graphicFrame macro="">
      <xdr:nvGraphicFramePr>
        <xdr:cNvPr id="11" name="Chart 10" title="Clock">
          <a:extLst>
            <a:ext uri="{FF2B5EF4-FFF2-40B4-BE49-F238E27FC236}">
              <a16:creationId xmlns:a16="http://schemas.microsoft.com/office/drawing/2014/main" id="{7C508C28-EDE9-4D5D-B6FE-990EECE81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12</xdr:row>
      <xdr:rowOff>123825</xdr:rowOff>
    </xdr:from>
    <xdr:to>
      <xdr:col>3</xdr:col>
      <xdr:colOff>395470</xdr:colOff>
      <xdr:row>21</xdr:row>
      <xdr:rowOff>76200</xdr:rowOff>
    </xdr:to>
    <xdr:graphicFrame macro="">
      <xdr:nvGraphicFramePr>
        <xdr:cNvPr id="3" name="Chart 2" title="Clock">
          <a:extLst>
            <a:ext uri="{FF2B5EF4-FFF2-40B4-BE49-F238E27FC236}">
              <a16:creationId xmlns:a16="http://schemas.microsoft.com/office/drawing/2014/main" id="{10160E53-AF14-4071-84BE-046499BB31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504825</xdr:colOff>
      <xdr:row>108</xdr:row>
      <xdr:rowOff>95250</xdr:rowOff>
    </xdr:from>
    <xdr:ext cx="1120313" cy="1104900"/>
    <xdr:graphicFrame macro="">
      <xdr:nvGraphicFramePr>
        <xdr:cNvPr id="4" name="Chart 3" title="Clock">
          <a:extLst>
            <a:ext uri="{FF2B5EF4-FFF2-40B4-BE49-F238E27FC236}">
              <a16:creationId xmlns:a16="http://schemas.microsoft.com/office/drawing/2014/main" id="{0BFF73E8-9F7A-48F2-9403-11CBB9197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1</xdr:col>
      <xdr:colOff>504825</xdr:colOff>
      <xdr:row>123</xdr:row>
      <xdr:rowOff>95250</xdr:rowOff>
    </xdr:from>
    <xdr:ext cx="1120313" cy="1104900"/>
    <xdr:graphicFrame macro="">
      <xdr:nvGraphicFramePr>
        <xdr:cNvPr id="5" name="Chart 4" title="Clock">
          <a:extLst>
            <a:ext uri="{FF2B5EF4-FFF2-40B4-BE49-F238E27FC236}">
              <a16:creationId xmlns:a16="http://schemas.microsoft.com/office/drawing/2014/main" id="{C8CC5A15-5CFE-48B4-915F-7710FBF89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1</xdr:col>
      <xdr:colOff>504825</xdr:colOff>
      <xdr:row>138</xdr:row>
      <xdr:rowOff>95250</xdr:rowOff>
    </xdr:from>
    <xdr:ext cx="1120313" cy="1104900"/>
    <xdr:graphicFrame macro="">
      <xdr:nvGraphicFramePr>
        <xdr:cNvPr id="6" name="Chart 5" title="Clock">
          <a:extLst>
            <a:ext uri="{FF2B5EF4-FFF2-40B4-BE49-F238E27FC236}">
              <a16:creationId xmlns:a16="http://schemas.microsoft.com/office/drawing/2014/main" id="{5E697515-91C9-44F1-BF9D-57A8299C0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1</xdr:col>
      <xdr:colOff>504825</xdr:colOff>
      <xdr:row>153</xdr:row>
      <xdr:rowOff>95250</xdr:rowOff>
    </xdr:from>
    <xdr:ext cx="1120313" cy="1104900"/>
    <xdr:graphicFrame macro="">
      <xdr:nvGraphicFramePr>
        <xdr:cNvPr id="7" name="Chart 6" title="Clock">
          <a:extLst>
            <a:ext uri="{FF2B5EF4-FFF2-40B4-BE49-F238E27FC236}">
              <a16:creationId xmlns:a16="http://schemas.microsoft.com/office/drawing/2014/main" id="{E3C6903D-28F4-44F7-9BC4-2C6711754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oneCellAnchor>
    <xdr:from>
      <xdr:col>1</xdr:col>
      <xdr:colOff>504825</xdr:colOff>
      <xdr:row>168</xdr:row>
      <xdr:rowOff>95250</xdr:rowOff>
    </xdr:from>
    <xdr:ext cx="1120313" cy="1104900"/>
    <xdr:graphicFrame macro="">
      <xdr:nvGraphicFramePr>
        <xdr:cNvPr id="8" name="Chart 7" title="Clock">
          <a:extLst>
            <a:ext uri="{FF2B5EF4-FFF2-40B4-BE49-F238E27FC236}">
              <a16:creationId xmlns:a16="http://schemas.microsoft.com/office/drawing/2014/main" id="{D8503070-A20F-4D04-BBE3-63AE794C7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oneCellAnchor>
  <xdr:oneCellAnchor>
    <xdr:from>
      <xdr:col>1</xdr:col>
      <xdr:colOff>504825</xdr:colOff>
      <xdr:row>183</xdr:row>
      <xdr:rowOff>95250</xdr:rowOff>
    </xdr:from>
    <xdr:ext cx="1120313" cy="1104900"/>
    <xdr:graphicFrame macro="">
      <xdr:nvGraphicFramePr>
        <xdr:cNvPr id="9" name="Chart 8" title="Clock">
          <a:extLst>
            <a:ext uri="{FF2B5EF4-FFF2-40B4-BE49-F238E27FC236}">
              <a16:creationId xmlns:a16="http://schemas.microsoft.com/office/drawing/2014/main" id="{FAF25BE6-83FA-4B77-8830-2557A86CF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oneCellAnchor>
  <xdr:oneCellAnchor>
    <xdr:from>
      <xdr:col>1</xdr:col>
      <xdr:colOff>504825</xdr:colOff>
      <xdr:row>198</xdr:row>
      <xdr:rowOff>95250</xdr:rowOff>
    </xdr:from>
    <xdr:ext cx="1120313" cy="1104900"/>
    <xdr:graphicFrame macro="">
      <xdr:nvGraphicFramePr>
        <xdr:cNvPr id="10" name="Chart 9" title="Clock">
          <a:extLst>
            <a:ext uri="{FF2B5EF4-FFF2-40B4-BE49-F238E27FC236}">
              <a16:creationId xmlns:a16="http://schemas.microsoft.com/office/drawing/2014/main" id="{43D21C61-D2E8-4202-A52C-6F19F7AA0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oneCellAnchor>
</xdr:wsDr>
</file>

<file path=xl/theme/theme1.xml><?xml version="1.0" encoding="utf-8"?>
<a:theme xmlns:a="http://schemas.openxmlformats.org/drawingml/2006/main" name="Office Theme">
  <a:themeElements>
    <a:clrScheme name="Vertex42 - Calendar Blue">
      <a:dk1>
        <a:sysClr val="windowText" lastClr="000000"/>
      </a:dk1>
      <a:lt1>
        <a:sysClr val="window" lastClr="FFFFFF"/>
      </a:lt1>
      <a:dk2>
        <a:srgbClr val="2B4575"/>
      </a:dk2>
      <a:lt2>
        <a:srgbClr val="F7F2E9"/>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Vertex42 Calendars">
      <a:majorFont>
        <a:latin typeface="Century Gothic"/>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en.wikipedia.org/wiki/List_of_UTC_time_offset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Daylight_saving_time_by_countr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72"/>
  <sheetViews>
    <sheetView showGridLines="0" tabSelected="1" zoomScaleNormal="100" workbookViewId="0">
      <selection activeCell="F7" sqref="F7"/>
    </sheetView>
  </sheetViews>
  <sheetFormatPr defaultRowHeight="14.25" x14ac:dyDescent="0.2"/>
  <cols>
    <col min="1" max="1" width="17.25" customWidth="1"/>
    <col min="2" max="8" width="15.75" customWidth="1"/>
    <col min="10" max="10" width="15.25" customWidth="1"/>
  </cols>
  <sheetData>
    <row r="1" spans="1:10" ht="33.75" customHeight="1" x14ac:dyDescent="0.2">
      <c r="A1" s="60" t="s">
        <v>115</v>
      </c>
      <c r="B1" s="61"/>
      <c r="C1" s="61"/>
      <c r="D1" s="61"/>
      <c r="E1" s="61"/>
      <c r="F1" s="61"/>
      <c r="G1" s="61"/>
      <c r="H1" s="61"/>
    </row>
    <row r="2" spans="1:10" ht="15" x14ac:dyDescent="0.25">
      <c r="A2" s="68"/>
      <c r="B2" s="59"/>
      <c r="C2" s="59"/>
      <c r="D2" s="59"/>
      <c r="E2" s="59"/>
      <c r="F2" s="59"/>
      <c r="G2" s="59"/>
      <c r="H2" s="69"/>
      <c r="J2" s="41" t="s">
        <v>67</v>
      </c>
    </row>
    <row r="3" spans="1:10" ht="17.25" customHeight="1" x14ac:dyDescent="0.2">
      <c r="J3" s="42" t="s">
        <v>68</v>
      </c>
    </row>
    <row r="4" spans="1:10" ht="20.25" customHeight="1" x14ac:dyDescent="0.2">
      <c r="B4" s="43" t="s">
        <v>60</v>
      </c>
      <c r="C4" s="26"/>
      <c r="D4" s="26"/>
      <c r="E4" s="71" t="s">
        <v>61</v>
      </c>
      <c r="F4" s="49"/>
      <c r="J4" s="42" t="s">
        <v>69</v>
      </c>
    </row>
    <row r="5" spans="1:10" ht="21.75" customHeight="1" x14ac:dyDescent="0.2">
      <c r="A5" s="23" t="s">
        <v>99</v>
      </c>
      <c r="B5" s="64">
        <f ca="1">TODAY()</f>
        <v>44880</v>
      </c>
      <c r="D5" s="70"/>
      <c r="E5" s="72">
        <f ca="1">INT(B5+B6+D6/24)</f>
        <v>44880</v>
      </c>
      <c r="F5" s="49"/>
      <c r="G5" s="23" t="s">
        <v>64</v>
      </c>
      <c r="H5" s="29">
        <f ca="1">TODAY()</f>
        <v>44880</v>
      </c>
      <c r="J5" s="42" t="s">
        <v>114</v>
      </c>
    </row>
    <row r="6" spans="1:10" ht="21.75" customHeight="1" x14ac:dyDescent="0.2">
      <c r="A6" s="23" t="s">
        <v>100</v>
      </c>
      <c r="B6" s="65">
        <f ca="1">NOW()-TODAY()</f>
        <v>9.6049305553606246E-2</v>
      </c>
      <c r="C6" s="23" t="s">
        <v>62</v>
      </c>
      <c r="D6" s="66">
        <v>4</v>
      </c>
      <c r="E6" s="30">
        <f ca="1">B6+D6/24</f>
        <v>0.26271597222027288</v>
      </c>
      <c r="G6" s="23" t="s">
        <v>63</v>
      </c>
      <c r="H6" s="30">
        <f ca="1">MOD(NOW(),1)</f>
        <v>9.6049305553606246E-2</v>
      </c>
      <c r="J6" s="42" t="s">
        <v>70</v>
      </c>
    </row>
    <row r="7" spans="1:10" ht="19.5" customHeight="1" x14ac:dyDescent="0.2">
      <c r="A7" s="23" t="s">
        <v>101</v>
      </c>
      <c r="B7" s="33">
        <f ca="1">B5+B6</f>
        <v>44880.096049305554</v>
      </c>
      <c r="E7" s="33">
        <f ca="1">E5+MOD(E6,1)</f>
        <v>44880.262715972218</v>
      </c>
      <c r="J7" s="42"/>
    </row>
    <row r="8" spans="1:10" ht="19.5" customHeight="1" x14ac:dyDescent="0.2">
      <c r="A8" s="23" t="s">
        <v>102</v>
      </c>
      <c r="B8" s="33">
        <f ca="1">B7-($B$11+IF($B$13="n/a",FALSE,IF($B$13&gt;$B$14,OR(B7&gt;=$B$13,B7&lt;=$B$14),AND(B7&gt;=$B$13,B7&lt;=$B$14))))/24</f>
        <v>44880.387715972218</v>
      </c>
      <c r="E8" s="33">
        <f ca="1">E7-($B$11+IF($B$13="n/a",FALSE,IF($B$13&gt;$B$14,OR(E7&gt;=$B$13,E7&lt;=$B$14),AND(E7&gt;=$B$13,E7&lt;=$B$14))))/24</f>
        <v>44880.554382638882</v>
      </c>
    </row>
    <row r="9" spans="1:10" x14ac:dyDescent="0.2">
      <c r="B9" s="73" t="s">
        <v>91</v>
      </c>
    </row>
    <row r="10" spans="1:10" ht="23.25" customHeight="1" x14ac:dyDescent="0.2">
      <c r="A10" s="80" t="s">
        <v>103</v>
      </c>
      <c r="B10" s="62" t="s">
        <v>59</v>
      </c>
      <c r="C10" s="62" t="s">
        <v>57</v>
      </c>
      <c r="D10" s="62" t="s">
        <v>0</v>
      </c>
      <c r="E10" s="62" t="s">
        <v>116</v>
      </c>
      <c r="F10" s="62" t="s">
        <v>1</v>
      </c>
      <c r="G10" s="62" t="s">
        <v>66</v>
      </c>
      <c r="H10" s="62" t="s">
        <v>58</v>
      </c>
    </row>
    <row r="11" spans="1:10" ht="19.5" customHeight="1" x14ac:dyDescent="0.2">
      <c r="A11" s="80" t="s">
        <v>111</v>
      </c>
      <c r="B11" s="63">
        <v>-7</v>
      </c>
      <c r="C11" s="63">
        <v>-6</v>
      </c>
      <c r="D11" s="63">
        <v>-5</v>
      </c>
      <c r="E11" s="63">
        <v>9</v>
      </c>
      <c r="F11" s="63">
        <v>-7</v>
      </c>
      <c r="G11" s="63">
        <v>10</v>
      </c>
      <c r="H11" s="63">
        <v>0</v>
      </c>
      <c r="J11" s="81" t="s">
        <v>113</v>
      </c>
    </row>
    <row r="12" spans="1:10" ht="19.5" customHeight="1" x14ac:dyDescent="0.2">
      <c r="A12" s="80" t="s">
        <v>112</v>
      </c>
      <c r="B12" s="63" t="s">
        <v>46</v>
      </c>
      <c r="C12" s="63" t="s">
        <v>46</v>
      </c>
      <c r="D12" s="63" t="s">
        <v>46</v>
      </c>
      <c r="E12" s="63" t="s">
        <v>29</v>
      </c>
      <c r="F12" s="63" t="s">
        <v>29</v>
      </c>
      <c r="G12" s="63" t="s">
        <v>2</v>
      </c>
      <c r="H12" s="63" t="s">
        <v>47</v>
      </c>
      <c r="J12" s="42" t="s">
        <v>65</v>
      </c>
    </row>
    <row r="13" spans="1:10" x14ac:dyDescent="0.2">
      <c r="A13" s="78" t="s">
        <v>104</v>
      </c>
      <c r="B13" s="39">
        <f ca="1">INDEX('DST Rules'!$B$10:$B$21,MATCH(B12,'DST Rules'!$D$10:$D$21,0))</f>
        <v>44633</v>
      </c>
      <c r="C13" s="39">
        <f ca="1">INDEX('DST Rules'!$B$10:$B$21,MATCH(C12,'DST Rules'!$D$10:$D$21,0))</f>
        <v>44633</v>
      </c>
      <c r="D13" s="39">
        <f ca="1">INDEX('DST Rules'!$B$10:$B$21,MATCH(D12,'DST Rules'!$D$10:$D$21,0))</f>
        <v>44633</v>
      </c>
      <c r="E13" s="39" t="str">
        <f>INDEX('DST Rules'!$B$10:$B$21,MATCH(E12,'DST Rules'!$D$10:$D$21,0))</f>
        <v>n/a</v>
      </c>
      <c r="F13" s="39" t="str">
        <f>INDEX('DST Rules'!$B$10:$B$21,MATCH(F12,'DST Rules'!$D$10:$D$21,0))</f>
        <v>n/a</v>
      </c>
      <c r="G13" s="39">
        <f ca="1">INDEX('DST Rules'!$B$10:$B$21,MATCH(G12,'DST Rules'!$D$10:$D$21,0))</f>
        <v>44836</v>
      </c>
      <c r="H13" s="39">
        <f ca="1">INDEX('DST Rules'!$B$10:$B$21,MATCH(H12,'DST Rules'!$D$10:$D$21,0))</f>
        <v>44647</v>
      </c>
    </row>
    <row r="14" spans="1:10" x14ac:dyDescent="0.2">
      <c r="A14" s="78" t="s">
        <v>105</v>
      </c>
      <c r="B14" s="39">
        <f ca="1">INDEX('DST Rules'!$C$10:$C$21,MATCH(B12,'DST Rules'!$D$10:$D$21,0))</f>
        <v>44871</v>
      </c>
      <c r="C14" s="39">
        <f ca="1">INDEX('DST Rules'!$C$10:$C$21,MATCH(C12,'DST Rules'!$D$10:$D$21,0))</f>
        <v>44871</v>
      </c>
      <c r="D14" s="39">
        <f ca="1">INDEX('DST Rules'!$C$10:$C$21,MATCH(D12,'DST Rules'!$D$10:$D$21,0))</f>
        <v>44871</v>
      </c>
      <c r="E14" s="39" t="str">
        <f>INDEX('DST Rules'!$C$10:$C$21,MATCH(E12,'DST Rules'!$D$10:$D$21,0))</f>
        <v>n/a</v>
      </c>
      <c r="F14" s="39" t="str">
        <f>INDEX('DST Rules'!$C$10:$C$21,MATCH(F12,'DST Rules'!$D$10:$D$21,0))</f>
        <v>n/a</v>
      </c>
      <c r="G14" s="39">
        <f ca="1">INDEX('DST Rules'!$C$10:$C$21,MATCH(G12,'DST Rules'!$D$10:$D$21,0))</f>
        <v>44654</v>
      </c>
      <c r="H14" s="39">
        <f ca="1">INDEX('DST Rules'!$C$10:$C$21,MATCH(H12,'DST Rules'!$D$10:$D$21,0))</f>
        <v>44864</v>
      </c>
    </row>
    <row r="15" spans="1:10" x14ac:dyDescent="0.2">
      <c r="A15" s="78" t="s">
        <v>106</v>
      </c>
      <c r="B15" s="40">
        <f t="shared" ref="B15:H15" ca="1" si="0">1*IF(B13="n/a",FALSE,IF(B13&gt;B14,OR($B$7&gt;=B13,$B$7&lt;=B14),AND($B$7&gt;=B13,$B$7&lt;=B14)))</f>
        <v>0</v>
      </c>
      <c r="C15" s="40">
        <f t="shared" ca="1" si="0"/>
        <v>0</v>
      </c>
      <c r="D15" s="40">
        <f t="shared" ca="1" si="0"/>
        <v>0</v>
      </c>
      <c r="E15" s="40">
        <f t="shared" si="0"/>
        <v>0</v>
      </c>
      <c r="F15" s="40">
        <f t="shared" si="0"/>
        <v>0</v>
      </c>
      <c r="G15" s="40">
        <f t="shared" ca="1" si="0"/>
        <v>1</v>
      </c>
      <c r="H15" s="40">
        <f t="shared" ca="1" si="0"/>
        <v>0</v>
      </c>
    </row>
    <row r="17" spans="1:11" s="38" customFormat="1" x14ac:dyDescent="0.2"/>
    <row r="18" spans="1:11" s="38" customFormat="1" x14ac:dyDescent="0.2"/>
    <row r="19" spans="1:11" s="38" customFormat="1" x14ac:dyDescent="0.2"/>
    <row r="20" spans="1:11" s="38" customFormat="1" x14ac:dyDescent="0.2"/>
    <row r="21" spans="1:11" s="38" customFormat="1" x14ac:dyDescent="0.2"/>
    <row r="22" spans="1:11" s="38" customFormat="1" x14ac:dyDescent="0.2"/>
    <row r="23" spans="1:11" ht="18.75" customHeight="1" x14ac:dyDescent="0.2">
      <c r="A23" s="79" t="s">
        <v>107</v>
      </c>
      <c r="B23" s="37">
        <f t="shared" ref="B23:H23" ca="1" si="1">$B$8+(B11+B15)/24</f>
        <v>44880.096049305554</v>
      </c>
      <c r="C23" s="37">
        <f t="shared" ca="1" si="1"/>
        <v>44880.137715972218</v>
      </c>
      <c r="D23" s="37">
        <f t="shared" ca="1" si="1"/>
        <v>44880.179382638882</v>
      </c>
      <c r="E23" s="37">
        <f t="shared" ca="1" si="1"/>
        <v>44880.762715972218</v>
      </c>
      <c r="F23" s="37">
        <f t="shared" ca="1" si="1"/>
        <v>44880.096049305554</v>
      </c>
      <c r="G23" s="37">
        <f t="shared" ca="1" si="1"/>
        <v>44880.846049305554</v>
      </c>
      <c r="H23" s="37">
        <f t="shared" ca="1" si="1"/>
        <v>44880.387715972218</v>
      </c>
    </row>
    <row r="24" spans="1:11" ht="18.75" customHeight="1" x14ac:dyDescent="0.2">
      <c r="A24" s="79" t="s">
        <v>108</v>
      </c>
      <c r="B24" s="37">
        <f t="shared" ref="B24:H24" ca="1" si="2">$E$8+(B11+B15)/24</f>
        <v>44880.262715972218</v>
      </c>
      <c r="C24" s="37">
        <f t="shared" ca="1" si="2"/>
        <v>44880.304382638882</v>
      </c>
      <c r="D24" s="37">
        <f t="shared" ca="1" si="2"/>
        <v>44880.346049305546</v>
      </c>
      <c r="E24" s="37">
        <f t="shared" ca="1" si="2"/>
        <v>44880.929382638882</v>
      </c>
      <c r="F24" s="37">
        <f t="shared" ca="1" si="2"/>
        <v>44880.262715972218</v>
      </c>
      <c r="G24" s="37">
        <f t="shared" ca="1" si="2"/>
        <v>44881.012715972218</v>
      </c>
      <c r="H24" s="37">
        <f t="shared" ca="1" si="2"/>
        <v>44880.554382638882</v>
      </c>
    </row>
    <row r="25" spans="1:11" s="38" customFormat="1" x14ac:dyDescent="0.2"/>
    <row r="26" spans="1:11" ht="19.5" customHeight="1" x14ac:dyDescent="0.2">
      <c r="A26" s="23" t="s">
        <v>109</v>
      </c>
      <c r="B26" s="67">
        <v>0.25</v>
      </c>
      <c r="C26" s="67">
        <v>0.25</v>
      </c>
      <c r="D26" s="67">
        <v>0.25</v>
      </c>
      <c r="E26" s="67">
        <v>0.25</v>
      </c>
      <c r="F26" s="67">
        <v>0.25</v>
      </c>
      <c r="G26" s="67">
        <v>0.25</v>
      </c>
      <c r="H26" s="67">
        <v>0.25</v>
      </c>
      <c r="J26" s="75" t="s">
        <v>93</v>
      </c>
      <c r="K26" s="76">
        <v>1</v>
      </c>
    </row>
    <row r="27" spans="1:11" ht="19.5" customHeight="1" x14ac:dyDescent="0.2">
      <c r="A27" s="23" t="s">
        <v>110</v>
      </c>
      <c r="B27" s="67">
        <v>0.75</v>
      </c>
      <c r="C27" s="67">
        <v>0.75</v>
      </c>
      <c r="D27" s="67">
        <v>0.75</v>
      </c>
      <c r="E27" s="67">
        <v>0.75</v>
      </c>
      <c r="F27" s="67">
        <v>0.75</v>
      </c>
      <c r="G27" s="67">
        <v>0.75</v>
      </c>
      <c r="H27" s="67">
        <v>0.75</v>
      </c>
      <c r="J27" s="75" t="s">
        <v>94</v>
      </c>
      <c r="K27" s="76">
        <v>3</v>
      </c>
    </row>
    <row r="29" spans="1:11" ht="15.75" customHeight="1" x14ac:dyDescent="0.25">
      <c r="A29" s="31" t="s">
        <v>55</v>
      </c>
      <c r="B29" s="31"/>
      <c r="C29" s="31"/>
      <c r="D29" s="31"/>
      <c r="E29" s="31"/>
      <c r="F29" s="31"/>
      <c r="G29" s="31"/>
      <c r="H29" s="31"/>
    </row>
    <row r="30" spans="1:11" hidden="1" x14ac:dyDescent="0.2">
      <c r="A30" s="36" t="s">
        <v>54</v>
      </c>
      <c r="B30" s="34">
        <f ca="1">B5</f>
        <v>44880</v>
      </c>
      <c r="C30" s="35"/>
      <c r="D30" s="35"/>
      <c r="E30" s="35"/>
      <c r="F30" s="35"/>
      <c r="G30" s="35"/>
      <c r="H30" s="35"/>
    </row>
    <row r="31" spans="1:11" hidden="1" x14ac:dyDescent="0.2">
      <c r="A31" s="36" t="s">
        <v>53</v>
      </c>
      <c r="B31" s="34">
        <f ca="1">B30-(B11+IF(B14="n/a",FALSE,IF(B14&gt;B14,OR(B30&gt;=B14,B30&lt;=B14),AND(B30&gt;=B14,B30&lt;=B14))))/24</f>
        <v>44880.291666666664</v>
      </c>
      <c r="C31" s="35"/>
      <c r="D31" s="35"/>
      <c r="E31" s="35"/>
      <c r="F31" s="35"/>
      <c r="G31" s="35"/>
      <c r="H31" s="35"/>
    </row>
    <row r="32" spans="1:11" hidden="1" x14ac:dyDescent="0.2">
      <c r="A32" s="36" t="s">
        <v>52</v>
      </c>
      <c r="B32" s="34">
        <f t="shared" ref="B32:H32" ca="1" si="3">$B$31+(B11+B15)/24</f>
        <v>44880</v>
      </c>
      <c r="C32" s="34">
        <f t="shared" ca="1" si="3"/>
        <v>44880.041666666664</v>
      </c>
      <c r="D32" s="34">
        <f t="shared" ca="1" si="3"/>
        <v>44880.083333333328</v>
      </c>
      <c r="E32" s="34">
        <f t="shared" ca="1" si="3"/>
        <v>44880.666666666664</v>
      </c>
      <c r="F32" s="34">
        <f t="shared" ca="1" si="3"/>
        <v>44880</v>
      </c>
      <c r="G32" s="34">
        <f t="shared" ca="1" si="3"/>
        <v>44880.75</v>
      </c>
      <c r="H32" s="34">
        <f t="shared" ca="1" si="3"/>
        <v>44880.291666666664</v>
      </c>
    </row>
    <row r="33" spans="1:10" ht="18.75" customHeight="1" thickBot="1" x14ac:dyDescent="0.25">
      <c r="A33" s="32" t="s">
        <v>56</v>
      </c>
      <c r="B33" s="32" t="str">
        <f t="shared" ref="B33:H33" si="4">B10</f>
        <v>Denver</v>
      </c>
      <c r="C33" s="32" t="str">
        <f t="shared" si="4"/>
        <v>St. Louis</v>
      </c>
      <c r="D33" s="32" t="str">
        <f t="shared" si="4"/>
        <v>New York</v>
      </c>
      <c r="E33" s="32" t="str">
        <f t="shared" si="4"/>
        <v>Tokyo, Japan</v>
      </c>
      <c r="F33" s="32" t="str">
        <f t="shared" si="4"/>
        <v>Arizona</v>
      </c>
      <c r="G33" s="32" t="str">
        <f t="shared" si="4"/>
        <v>Sydney, AU</v>
      </c>
      <c r="H33" s="32" t="str">
        <f t="shared" si="4"/>
        <v>London, UK</v>
      </c>
    </row>
    <row r="34" spans="1:10" x14ac:dyDescent="0.2">
      <c r="A34" s="24">
        <f ca="1">B31</f>
        <v>44880.291666666664</v>
      </c>
      <c r="B34" s="27">
        <f t="shared" ref="B34:H34" ca="1" si="5">B32</f>
        <v>44880</v>
      </c>
      <c r="C34" s="27">
        <f t="shared" ca="1" si="5"/>
        <v>44880.041666666664</v>
      </c>
      <c r="D34" s="27">
        <f t="shared" ca="1" si="5"/>
        <v>44880.083333333328</v>
      </c>
      <c r="E34" s="27">
        <f t="shared" ca="1" si="5"/>
        <v>44880.666666666664</v>
      </c>
      <c r="F34" s="27">
        <f t="shared" ca="1" si="5"/>
        <v>44880</v>
      </c>
      <c r="G34" s="27">
        <f t="shared" ca="1" si="5"/>
        <v>44880.75</v>
      </c>
      <c r="H34" s="27">
        <f t="shared" ca="1" si="5"/>
        <v>44880.291666666664</v>
      </c>
    </row>
    <row r="35" spans="1:10" x14ac:dyDescent="0.2">
      <c r="A35" s="24">
        <f ca="1">A34+1/24</f>
        <v>44880.333333333328</v>
      </c>
      <c r="B35" s="27">
        <f ca="1">B34+1/24</f>
        <v>44880.041666666664</v>
      </c>
      <c r="C35" s="27">
        <f t="shared" ref="C35:H50" ca="1" si="6">C34+1/24</f>
        <v>44880.083333333328</v>
      </c>
      <c r="D35" s="27">
        <f t="shared" ca="1" si="6"/>
        <v>44880.124999999993</v>
      </c>
      <c r="E35" s="27">
        <f t="shared" ca="1" si="6"/>
        <v>44880.708333333328</v>
      </c>
      <c r="F35" s="27">
        <f t="shared" ca="1" si="6"/>
        <v>44880.041666666664</v>
      </c>
      <c r="G35" s="27">
        <f t="shared" ca="1" si="6"/>
        <v>44880.791666666664</v>
      </c>
      <c r="H35" s="27">
        <f t="shared" ca="1" si="6"/>
        <v>44880.333333333328</v>
      </c>
      <c r="J35" s="28"/>
    </row>
    <row r="36" spans="1:10" x14ac:dyDescent="0.2">
      <c r="A36" s="24">
        <f t="shared" ref="A36:H51" ca="1" si="7">A35+1/24</f>
        <v>44880.374999999993</v>
      </c>
      <c r="B36" s="27">
        <f t="shared" ca="1" si="7"/>
        <v>44880.083333333328</v>
      </c>
      <c r="C36" s="27">
        <f t="shared" ca="1" si="6"/>
        <v>44880.124999999993</v>
      </c>
      <c r="D36" s="27">
        <f t="shared" ca="1" si="6"/>
        <v>44880.166666666657</v>
      </c>
      <c r="E36" s="27">
        <f t="shared" ca="1" si="6"/>
        <v>44880.749999999993</v>
      </c>
      <c r="F36" s="27">
        <f t="shared" ca="1" si="6"/>
        <v>44880.083333333328</v>
      </c>
      <c r="G36" s="27">
        <f t="shared" ca="1" si="6"/>
        <v>44880.833333333328</v>
      </c>
      <c r="H36" s="27">
        <f t="shared" ca="1" si="6"/>
        <v>44880.374999999993</v>
      </c>
    </row>
    <row r="37" spans="1:10" x14ac:dyDescent="0.2">
      <c r="A37" s="24">
        <f t="shared" ca="1" si="7"/>
        <v>44880.416666666657</v>
      </c>
      <c r="B37" s="27">
        <f t="shared" ca="1" si="7"/>
        <v>44880.124999999993</v>
      </c>
      <c r="C37" s="27">
        <f t="shared" ca="1" si="6"/>
        <v>44880.166666666657</v>
      </c>
      <c r="D37" s="27">
        <f t="shared" ca="1" si="6"/>
        <v>44880.208333333321</v>
      </c>
      <c r="E37" s="27">
        <f t="shared" ca="1" si="6"/>
        <v>44880.791666666657</v>
      </c>
      <c r="F37" s="27">
        <f t="shared" ca="1" si="6"/>
        <v>44880.124999999993</v>
      </c>
      <c r="G37" s="27">
        <f t="shared" ca="1" si="6"/>
        <v>44880.874999999993</v>
      </c>
      <c r="H37" s="27">
        <f t="shared" ca="1" si="6"/>
        <v>44880.416666666657</v>
      </c>
    </row>
    <row r="38" spans="1:10" x14ac:dyDescent="0.2">
      <c r="A38" s="24">
        <f t="shared" ca="1" si="7"/>
        <v>44880.458333333321</v>
      </c>
      <c r="B38" s="27">
        <f t="shared" ca="1" si="7"/>
        <v>44880.166666666657</v>
      </c>
      <c r="C38" s="27">
        <f t="shared" ca="1" si="6"/>
        <v>44880.208333333321</v>
      </c>
      <c r="D38" s="27">
        <f t="shared" ca="1" si="6"/>
        <v>44880.249999999985</v>
      </c>
      <c r="E38" s="27">
        <f t="shared" ca="1" si="6"/>
        <v>44880.833333333321</v>
      </c>
      <c r="F38" s="27">
        <f t="shared" ca="1" si="6"/>
        <v>44880.166666666657</v>
      </c>
      <c r="G38" s="27">
        <f t="shared" ca="1" si="6"/>
        <v>44880.916666666657</v>
      </c>
      <c r="H38" s="27">
        <f t="shared" ca="1" si="6"/>
        <v>44880.458333333321</v>
      </c>
    </row>
    <row r="39" spans="1:10" x14ac:dyDescent="0.2">
      <c r="A39" s="24">
        <f t="shared" ca="1" si="7"/>
        <v>44880.499999999985</v>
      </c>
      <c r="B39" s="27">
        <f t="shared" ca="1" si="7"/>
        <v>44880.208333333321</v>
      </c>
      <c r="C39" s="27">
        <f t="shared" ca="1" si="6"/>
        <v>44880.249999999985</v>
      </c>
      <c r="D39" s="27">
        <f t="shared" ca="1" si="6"/>
        <v>44880.29166666665</v>
      </c>
      <c r="E39" s="27">
        <f t="shared" ca="1" si="6"/>
        <v>44880.874999999985</v>
      </c>
      <c r="F39" s="27">
        <f t="shared" ca="1" si="6"/>
        <v>44880.208333333321</v>
      </c>
      <c r="G39" s="27">
        <f t="shared" ca="1" si="6"/>
        <v>44880.958333333321</v>
      </c>
      <c r="H39" s="27">
        <f t="shared" ca="1" si="6"/>
        <v>44880.499999999985</v>
      </c>
    </row>
    <row r="40" spans="1:10" x14ac:dyDescent="0.2">
      <c r="A40" s="24">
        <f t="shared" ca="1" si="7"/>
        <v>44880.54166666665</v>
      </c>
      <c r="B40" s="27">
        <f t="shared" ca="1" si="7"/>
        <v>44880.249999999985</v>
      </c>
      <c r="C40" s="27">
        <f t="shared" ca="1" si="6"/>
        <v>44880.29166666665</v>
      </c>
      <c r="D40" s="27">
        <f t="shared" ca="1" si="6"/>
        <v>44880.333333333314</v>
      </c>
      <c r="E40" s="27">
        <f t="shared" ca="1" si="6"/>
        <v>44880.91666666665</v>
      </c>
      <c r="F40" s="27">
        <f t="shared" ca="1" si="6"/>
        <v>44880.249999999985</v>
      </c>
      <c r="G40" s="27">
        <f t="shared" ca="1" si="6"/>
        <v>44880.999999999985</v>
      </c>
      <c r="H40" s="27">
        <f t="shared" ca="1" si="6"/>
        <v>44880.54166666665</v>
      </c>
    </row>
    <row r="41" spans="1:10" x14ac:dyDescent="0.2">
      <c r="A41" s="24">
        <f t="shared" ca="1" si="7"/>
        <v>44880.583333333314</v>
      </c>
      <c r="B41" s="27">
        <f t="shared" ca="1" si="7"/>
        <v>44880.29166666665</v>
      </c>
      <c r="C41" s="27">
        <f t="shared" ca="1" si="6"/>
        <v>44880.333333333314</v>
      </c>
      <c r="D41" s="27">
        <f t="shared" ca="1" si="6"/>
        <v>44880.374999999978</v>
      </c>
      <c r="E41" s="27">
        <f t="shared" ca="1" si="6"/>
        <v>44880.958333333314</v>
      </c>
      <c r="F41" s="27">
        <f t="shared" ca="1" si="6"/>
        <v>44880.29166666665</v>
      </c>
      <c r="G41" s="27">
        <f t="shared" ca="1" si="6"/>
        <v>44881.04166666665</v>
      </c>
      <c r="H41" s="27">
        <f t="shared" ca="1" si="6"/>
        <v>44880.583333333314</v>
      </c>
    </row>
    <row r="42" spans="1:10" x14ac:dyDescent="0.2">
      <c r="A42" s="24">
        <f t="shared" ca="1" si="7"/>
        <v>44880.624999999978</v>
      </c>
      <c r="B42" s="27">
        <f t="shared" ca="1" si="7"/>
        <v>44880.333333333314</v>
      </c>
      <c r="C42" s="27">
        <f t="shared" ca="1" si="6"/>
        <v>44880.374999999978</v>
      </c>
      <c r="D42" s="27">
        <f t="shared" ca="1" si="6"/>
        <v>44880.416666666642</v>
      </c>
      <c r="E42" s="27">
        <f t="shared" ca="1" si="6"/>
        <v>44880.999999999978</v>
      </c>
      <c r="F42" s="27">
        <f t="shared" ca="1" si="6"/>
        <v>44880.333333333314</v>
      </c>
      <c r="G42" s="27">
        <f t="shared" ca="1" si="6"/>
        <v>44881.083333333314</v>
      </c>
      <c r="H42" s="27">
        <f t="shared" ca="1" si="6"/>
        <v>44880.624999999978</v>
      </c>
    </row>
    <row r="43" spans="1:10" x14ac:dyDescent="0.2">
      <c r="A43" s="24">
        <f t="shared" ca="1" si="7"/>
        <v>44880.666666666642</v>
      </c>
      <c r="B43" s="27">
        <f t="shared" ca="1" si="7"/>
        <v>44880.374999999978</v>
      </c>
      <c r="C43" s="27">
        <f t="shared" ca="1" si="6"/>
        <v>44880.416666666642</v>
      </c>
      <c r="D43" s="27">
        <f t="shared" ca="1" si="6"/>
        <v>44880.458333333307</v>
      </c>
      <c r="E43" s="27">
        <f t="shared" ca="1" si="6"/>
        <v>44881.041666666642</v>
      </c>
      <c r="F43" s="27">
        <f t="shared" ca="1" si="6"/>
        <v>44880.374999999978</v>
      </c>
      <c r="G43" s="27">
        <f t="shared" ca="1" si="6"/>
        <v>44881.124999999978</v>
      </c>
      <c r="H43" s="27">
        <f t="shared" ca="1" si="6"/>
        <v>44880.666666666642</v>
      </c>
    </row>
    <row r="44" spans="1:10" x14ac:dyDescent="0.2">
      <c r="A44" s="24">
        <f t="shared" ca="1" si="7"/>
        <v>44880.708333333307</v>
      </c>
      <c r="B44" s="27">
        <f t="shared" ca="1" si="7"/>
        <v>44880.416666666642</v>
      </c>
      <c r="C44" s="27">
        <f t="shared" ca="1" si="6"/>
        <v>44880.458333333307</v>
      </c>
      <c r="D44" s="27">
        <f t="shared" ca="1" si="6"/>
        <v>44880.499999999971</v>
      </c>
      <c r="E44" s="27">
        <f t="shared" ca="1" si="6"/>
        <v>44881.083333333307</v>
      </c>
      <c r="F44" s="27">
        <f t="shared" ca="1" si="6"/>
        <v>44880.416666666642</v>
      </c>
      <c r="G44" s="27">
        <f t="shared" ca="1" si="6"/>
        <v>44881.166666666642</v>
      </c>
      <c r="H44" s="27">
        <f t="shared" ca="1" si="6"/>
        <v>44880.708333333307</v>
      </c>
    </row>
    <row r="45" spans="1:10" x14ac:dyDescent="0.2">
      <c r="A45" s="24">
        <f t="shared" ca="1" si="7"/>
        <v>44880.749999999971</v>
      </c>
      <c r="B45" s="27">
        <f t="shared" ca="1" si="7"/>
        <v>44880.458333333307</v>
      </c>
      <c r="C45" s="27">
        <f t="shared" ca="1" si="6"/>
        <v>44880.499999999971</v>
      </c>
      <c r="D45" s="27">
        <f t="shared" ca="1" si="6"/>
        <v>44880.541666666635</v>
      </c>
      <c r="E45" s="27">
        <f t="shared" ca="1" si="6"/>
        <v>44881.124999999971</v>
      </c>
      <c r="F45" s="27">
        <f t="shared" ca="1" si="6"/>
        <v>44880.458333333307</v>
      </c>
      <c r="G45" s="27">
        <f t="shared" ca="1" si="6"/>
        <v>44881.208333333307</v>
      </c>
      <c r="H45" s="27">
        <f t="shared" ca="1" si="6"/>
        <v>44880.749999999971</v>
      </c>
    </row>
    <row r="46" spans="1:10" x14ac:dyDescent="0.2">
      <c r="A46" s="24">
        <f t="shared" ca="1" si="7"/>
        <v>44880.791666666635</v>
      </c>
      <c r="B46" s="27">
        <f t="shared" ca="1" si="7"/>
        <v>44880.499999999971</v>
      </c>
      <c r="C46" s="27">
        <f t="shared" ca="1" si="6"/>
        <v>44880.541666666635</v>
      </c>
      <c r="D46" s="27">
        <f t="shared" ca="1" si="6"/>
        <v>44880.583333333299</v>
      </c>
      <c r="E46" s="27">
        <f t="shared" ca="1" si="6"/>
        <v>44881.166666666635</v>
      </c>
      <c r="F46" s="27">
        <f t="shared" ca="1" si="6"/>
        <v>44880.499999999971</v>
      </c>
      <c r="G46" s="27">
        <f t="shared" ca="1" si="6"/>
        <v>44881.249999999971</v>
      </c>
      <c r="H46" s="27">
        <f t="shared" ca="1" si="6"/>
        <v>44880.791666666635</v>
      </c>
    </row>
    <row r="47" spans="1:10" x14ac:dyDescent="0.2">
      <c r="A47" s="24">
        <f t="shared" ca="1" si="7"/>
        <v>44880.833333333299</v>
      </c>
      <c r="B47" s="27">
        <f t="shared" ca="1" si="7"/>
        <v>44880.541666666635</v>
      </c>
      <c r="C47" s="27">
        <f t="shared" ca="1" si="6"/>
        <v>44880.583333333299</v>
      </c>
      <c r="D47" s="27">
        <f t="shared" ca="1" si="6"/>
        <v>44880.624999999964</v>
      </c>
      <c r="E47" s="27">
        <f t="shared" ca="1" si="6"/>
        <v>44881.208333333299</v>
      </c>
      <c r="F47" s="27">
        <f t="shared" ca="1" si="6"/>
        <v>44880.541666666635</v>
      </c>
      <c r="G47" s="27">
        <f t="shared" ca="1" si="6"/>
        <v>44881.291666666635</v>
      </c>
      <c r="H47" s="27">
        <f t="shared" ca="1" si="6"/>
        <v>44880.833333333299</v>
      </c>
    </row>
    <row r="48" spans="1:10" x14ac:dyDescent="0.2">
      <c r="A48" s="24">
        <f t="shared" ca="1" si="7"/>
        <v>44880.874999999964</v>
      </c>
      <c r="B48" s="27">
        <f t="shared" ca="1" si="7"/>
        <v>44880.583333333299</v>
      </c>
      <c r="C48" s="27">
        <f t="shared" ca="1" si="6"/>
        <v>44880.624999999964</v>
      </c>
      <c r="D48" s="27">
        <f t="shared" ca="1" si="6"/>
        <v>44880.666666666628</v>
      </c>
      <c r="E48" s="27">
        <f t="shared" ca="1" si="6"/>
        <v>44881.249999999964</v>
      </c>
      <c r="F48" s="27">
        <f t="shared" ca="1" si="6"/>
        <v>44880.583333333299</v>
      </c>
      <c r="G48" s="27">
        <f t="shared" ca="1" si="6"/>
        <v>44881.333333333299</v>
      </c>
      <c r="H48" s="27">
        <f t="shared" ca="1" si="6"/>
        <v>44880.874999999964</v>
      </c>
    </row>
    <row r="49" spans="1:8" x14ac:dyDescent="0.2">
      <c r="A49" s="24">
        <f t="shared" ca="1" si="7"/>
        <v>44880.916666666628</v>
      </c>
      <c r="B49" s="27">
        <f t="shared" ca="1" si="7"/>
        <v>44880.624999999964</v>
      </c>
      <c r="C49" s="27">
        <f t="shared" ca="1" si="6"/>
        <v>44880.666666666628</v>
      </c>
      <c r="D49" s="27">
        <f t="shared" ca="1" si="6"/>
        <v>44880.708333333292</v>
      </c>
      <c r="E49" s="27">
        <f t="shared" ca="1" si="6"/>
        <v>44881.291666666628</v>
      </c>
      <c r="F49" s="27">
        <f t="shared" ca="1" si="6"/>
        <v>44880.624999999964</v>
      </c>
      <c r="G49" s="27">
        <f t="shared" ca="1" si="6"/>
        <v>44881.374999999964</v>
      </c>
      <c r="H49" s="27">
        <f t="shared" ca="1" si="6"/>
        <v>44880.916666666628</v>
      </c>
    </row>
    <row r="50" spans="1:8" x14ac:dyDescent="0.2">
      <c r="A50" s="24">
        <f t="shared" ca="1" si="7"/>
        <v>44880.958333333292</v>
      </c>
      <c r="B50" s="27">
        <f t="shared" ca="1" si="7"/>
        <v>44880.666666666628</v>
      </c>
      <c r="C50" s="27">
        <f t="shared" ca="1" si="6"/>
        <v>44880.708333333292</v>
      </c>
      <c r="D50" s="27">
        <f t="shared" ca="1" si="6"/>
        <v>44880.749999999956</v>
      </c>
      <c r="E50" s="27">
        <f t="shared" ca="1" si="6"/>
        <v>44881.333333333292</v>
      </c>
      <c r="F50" s="27">
        <f t="shared" ca="1" si="6"/>
        <v>44880.666666666628</v>
      </c>
      <c r="G50" s="27">
        <f t="shared" ca="1" si="6"/>
        <v>44881.416666666628</v>
      </c>
      <c r="H50" s="27">
        <f t="shared" ca="1" si="6"/>
        <v>44880.958333333292</v>
      </c>
    </row>
    <row r="51" spans="1:8" x14ac:dyDescent="0.2">
      <c r="A51" s="24">
        <f t="shared" ca="1" si="7"/>
        <v>44880.999999999956</v>
      </c>
      <c r="B51" s="27">
        <f t="shared" ca="1" si="7"/>
        <v>44880.708333333292</v>
      </c>
      <c r="C51" s="27">
        <f t="shared" ca="1" si="7"/>
        <v>44880.749999999956</v>
      </c>
      <c r="D51" s="27">
        <f t="shared" ca="1" si="7"/>
        <v>44880.791666666621</v>
      </c>
      <c r="E51" s="27">
        <f t="shared" ca="1" si="7"/>
        <v>44881.374999999956</v>
      </c>
      <c r="F51" s="27">
        <f t="shared" ca="1" si="7"/>
        <v>44880.708333333292</v>
      </c>
      <c r="G51" s="27">
        <f t="shared" ca="1" si="7"/>
        <v>44881.458333333292</v>
      </c>
      <c r="H51" s="27">
        <f t="shared" ca="1" si="7"/>
        <v>44880.999999999956</v>
      </c>
    </row>
    <row r="52" spans="1:8" x14ac:dyDescent="0.2">
      <c r="A52" s="24">
        <f t="shared" ref="A52:H67" ca="1" si="8">A51+1/24</f>
        <v>44881.041666666621</v>
      </c>
      <c r="B52" s="27">
        <f t="shared" ca="1" si="8"/>
        <v>44880.749999999956</v>
      </c>
      <c r="C52" s="27">
        <f t="shared" ca="1" si="8"/>
        <v>44880.791666666621</v>
      </c>
      <c r="D52" s="27">
        <f t="shared" ca="1" si="8"/>
        <v>44880.833333333285</v>
      </c>
      <c r="E52" s="27">
        <f t="shared" ca="1" si="8"/>
        <v>44881.416666666621</v>
      </c>
      <c r="F52" s="27">
        <f t="shared" ca="1" si="8"/>
        <v>44880.749999999956</v>
      </c>
      <c r="G52" s="27">
        <f t="shared" ca="1" si="8"/>
        <v>44881.499999999956</v>
      </c>
      <c r="H52" s="27">
        <f t="shared" ca="1" si="8"/>
        <v>44881.041666666621</v>
      </c>
    </row>
    <row r="53" spans="1:8" x14ac:dyDescent="0.2">
      <c r="A53" s="24">
        <f t="shared" ca="1" si="8"/>
        <v>44881.083333333285</v>
      </c>
      <c r="B53" s="27">
        <f t="shared" ca="1" si="8"/>
        <v>44880.791666666621</v>
      </c>
      <c r="C53" s="27">
        <f t="shared" ca="1" si="8"/>
        <v>44880.833333333285</v>
      </c>
      <c r="D53" s="27">
        <f t="shared" ca="1" si="8"/>
        <v>44880.874999999949</v>
      </c>
      <c r="E53" s="27">
        <f t="shared" ca="1" si="8"/>
        <v>44881.458333333285</v>
      </c>
      <c r="F53" s="27">
        <f t="shared" ca="1" si="8"/>
        <v>44880.791666666621</v>
      </c>
      <c r="G53" s="27">
        <f t="shared" ca="1" si="8"/>
        <v>44881.541666666621</v>
      </c>
      <c r="H53" s="27">
        <f t="shared" ca="1" si="8"/>
        <v>44881.083333333285</v>
      </c>
    </row>
    <row r="54" spans="1:8" x14ac:dyDescent="0.2">
      <c r="A54" s="24">
        <f t="shared" ca="1" si="8"/>
        <v>44881.124999999949</v>
      </c>
      <c r="B54" s="27">
        <f t="shared" ca="1" si="8"/>
        <v>44880.833333333285</v>
      </c>
      <c r="C54" s="27">
        <f t="shared" ca="1" si="8"/>
        <v>44880.874999999949</v>
      </c>
      <c r="D54" s="27">
        <f t="shared" ca="1" si="8"/>
        <v>44880.916666666613</v>
      </c>
      <c r="E54" s="27">
        <f t="shared" ca="1" si="8"/>
        <v>44881.499999999949</v>
      </c>
      <c r="F54" s="27">
        <f t="shared" ca="1" si="8"/>
        <v>44880.833333333285</v>
      </c>
      <c r="G54" s="27">
        <f t="shared" ca="1" si="8"/>
        <v>44881.583333333285</v>
      </c>
      <c r="H54" s="27">
        <f t="shared" ca="1" si="8"/>
        <v>44881.124999999949</v>
      </c>
    </row>
    <row r="55" spans="1:8" x14ac:dyDescent="0.2">
      <c r="A55" s="24">
        <f t="shared" ca="1" si="8"/>
        <v>44881.166666666613</v>
      </c>
      <c r="B55" s="27">
        <f t="shared" ca="1" si="8"/>
        <v>44880.874999999949</v>
      </c>
      <c r="C55" s="27">
        <f t="shared" ca="1" si="8"/>
        <v>44880.916666666613</v>
      </c>
      <c r="D55" s="27">
        <f t="shared" ca="1" si="8"/>
        <v>44880.958333333278</v>
      </c>
      <c r="E55" s="27">
        <f t="shared" ca="1" si="8"/>
        <v>44881.541666666613</v>
      </c>
      <c r="F55" s="27">
        <f t="shared" ca="1" si="8"/>
        <v>44880.874999999949</v>
      </c>
      <c r="G55" s="27">
        <f t="shared" ca="1" si="8"/>
        <v>44881.624999999949</v>
      </c>
      <c r="H55" s="27">
        <f t="shared" ca="1" si="8"/>
        <v>44881.166666666613</v>
      </c>
    </row>
    <row r="56" spans="1:8" x14ac:dyDescent="0.2">
      <c r="A56" s="24">
        <f t="shared" ca="1" si="8"/>
        <v>44881.208333333278</v>
      </c>
      <c r="B56" s="27">
        <f t="shared" ca="1" si="8"/>
        <v>44880.916666666613</v>
      </c>
      <c r="C56" s="27">
        <f t="shared" ca="1" si="8"/>
        <v>44880.958333333278</v>
      </c>
      <c r="D56" s="27">
        <f t="shared" ca="1" si="8"/>
        <v>44880.999999999942</v>
      </c>
      <c r="E56" s="27">
        <f t="shared" ca="1" si="8"/>
        <v>44881.583333333278</v>
      </c>
      <c r="F56" s="27">
        <f t="shared" ca="1" si="8"/>
        <v>44880.916666666613</v>
      </c>
      <c r="G56" s="27">
        <f t="shared" ca="1" si="8"/>
        <v>44881.666666666613</v>
      </c>
      <c r="H56" s="27">
        <f t="shared" ca="1" si="8"/>
        <v>44881.208333333278</v>
      </c>
    </row>
    <row r="57" spans="1:8" x14ac:dyDescent="0.2">
      <c r="A57" s="24">
        <f t="shared" ca="1" si="8"/>
        <v>44881.249999999942</v>
      </c>
      <c r="B57" s="27">
        <f t="shared" ca="1" si="8"/>
        <v>44880.958333333278</v>
      </c>
      <c r="C57" s="27">
        <f t="shared" ca="1" si="8"/>
        <v>44880.999999999942</v>
      </c>
      <c r="D57" s="27">
        <f t="shared" ca="1" si="8"/>
        <v>44881.041666666606</v>
      </c>
      <c r="E57" s="27">
        <f t="shared" ca="1" si="8"/>
        <v>44881.624999999942</v>
      </c>
      <c r="F57" s="27">
        <f t="shared" ca="1" si="8"/>
        <v>44880.958333333278</v>
      </c>
      <c r="G57" s="27">
        <f t="shared" ca="1" si="8"/>
        <v>44881.708333333278</v>
      </c>
      <c r="H57" s="27">
        <f t="shared" ca="1" si="8"/>
        <v>44881.249999999942</v>
      </c>
    </row>
    <row r="58" spans="1:8" x14ac:dyDescent="0.2">
      <c r="A58" s="24">
        <f t="shared" ca="1" si="8"/>
        <v>44881.291666666606</v>
      </c>
      <c r="B58" s="27">
        <f t="shared" ca="1" si="8"/>
        <v>44880.999999999942</v>
      </c>
      <c r="C58" s="27">
        <f t="shared" ca="1" si="8"/>
        <v>44881.041666666606</v>
      </c>
      <c r="D58" s="27">
        <f t="shared" ca="1" si="8"/>
        <v>44881.08333333327</v>
      </c>
      <c r="E58" s="27">
        <f t="shared" ca="1" si="8"/>
        <v>44881.666666666606</v>
      </c>
      <c r="F58" s="27">
        <f t="shared" ca="1" si="8"/>
        <v>44880.999999999942</v>
      </c>
      <c r="G58" s="27">
        <f t="shared" ca="1" si="8"/>
        <v>44881.749999999942</v>
      </c>
      <c r="H58" s="27">
        <f t="shared" ca="1" si="8"/>
        <v>44881.291666666606</v>
      </c>
    </row>
    <row r="59" spans="1:8" x14ac:dyDescent="0.2">
      <c r="A59" s="24">
        <f t="shared" ca="1" si="8"/>
        <v>44881.33333333327</v>
      </c>
      <c r="B59" s="27">
        <f t="shared" ca="1" si="8"/>
        <v>44881.041666666606</v>
      </c>
      <c r="C59" s="27">
        <f t="shared" ca="1" si="8"/>
        <v>44881.08333333327</v>
      </c>
      <c r="D59" s="27">
        <f t="shared" ca="1" si="8"/>
        <v>44881.124999999935</v>
      </c>
      <c r="E59" s="27">
        <f t="shared" ca="1" si="8"/>
        <v>44881.70833333327</v>
      </c>
      <c r="F59" s="27">
        <f t="shared" ca="1" si="8"/>
        <v>44881.041666666606</v>
      </c>
      <c r="G59" s="27">
        <f t="shared" ca="1" si="8"/>
        <v>44881.791666666606</v>
      </c>
      <c r="H59" s="27">
        <f t="shared" ca="1" si="8"/>
        <v>44881.33333333327</v>
      </c>
    </row>
    <row r="60" spans="1:8" x14ac:dyDescent="0.2">
      <c r="A60" s="24">
        <f t="shared" ca="1" si="8"/>
        <v>44881.374999999935</v>
      </c>
      <c r="B60" s="27">
        <f t="shared" ca="1" si="8"/>
        <v>44881.08333333327</v>
      </c>
      <c r="C60" s="27">
        <f t="shared" ca="1" si="8"/>
        <v>44881.124999999935</v>
      </c>
      <c r="D60" s="27">
        <f t="shared" ca="1" si="8"/>
        <v>44881.166666666599</v>
      </c>
      <c r="E60" s="27">
        <f t="shared" ca="1" si="8"/>
        <v>44881.749999999935</v>
      </c>
      <c r="F60" s="27">
        <f t="shared" ca="1" si="8"/>
        <v>44881.08333333327</v>
      </c>
      <c r="G60" s="27">
        <f t="shared" ca="1" si="8"/>
        <v>44881.83333333327</v>
      </c>
      <c r="H60" s="27">
        <f t="shared" ca="1" si="8"/>
        <v>44881.374999999935</v>
      </c>
    </row>
    <row r="61" spans="1:8" x14ac:dyDescent="0.2">
      <c r="A61" s="24">
        <f t="shared" ca="1" si="8"/>
        <v>44881.416666666599</v>
      </c>
      <c r="B61" s="27">
        <f t="shared" ca="1" si="8"/>
        <v>44881.124999999935</v>
      </c>
      <c r="C61" s="27">
        <f t="shared" ca="1" si="8"/>
        <v>44881.166666666599</v>
      </c>
      <c r="D61" s="27">
        <f t="shared" ca="1" si="8"/>
        <v>44881.208333333263</v>
      </c>
      <c r="E61" s="27">
        <f t="shared" ca="1" si="8"/>
        <v>44881.791666666599</v>
      </c>
      <c r="F61" s="27">
        <f t="shared" ca="1" si="8"/>
        <v>44881.124999999935</v>
      </c>
      <c r="G61" s="27">
        <f t="shared" ca="1" si="8"/>
        <v>44881.874999999935</v>
      </c>
      <c r="H61" s="27">
        <f t="shared" ca="1" si="8"/>
        <v>44881.416666666599</v>
      </c>
    </row>
    <row r="62" spans="1:8" x14ac:dyDescent="0.2">
      <c r="A62" s="24">
        <f t="shared" ca="1" si="8"/>
        <v>44881.458333333263</v>
      </c>
      <c r="B62" s="27">
        <f t="shared" ca="1" si="8"/>
        <v>44881.166666666599</v>
      </c>
      <c r="C62" s="27">
        <f t="shared" ca="1" si="8"/>
        <v>44881.208333333263</v>
      </c>
      <c r="D62" s="27">
        <f t="shared" ca="1" si="8"/>
        <v>44881.249999999927</v>
      </c>
      <c r="E62" s="27">
        <f t="shared" ca="1" si="8"/>
        <v>44881.833333333263</v>
      </c>
      <c r="F62" s="27">
        <f t="shared" ca="1" si="8"/>
        <v>44881.166666666599</v>
      </c>
      <c r="G62" s="27">
        <f t="shared" ca="1" si="8"/>
        <v>44881.916666666599</v>
      </c>
      <c r="H62" s="27">
        <f t="shared" ca="1" si="8"/>
        <v>44881.458333333263</v>
      </c>
    </row>
    <row r="63" spans="1:8" x14ac:dyDescent="0.2">
      <c r="A63" s="24">
        <f t="shared" ca="1" si="8"/>
        <v>44881.499999999927</v>
      </c>
      <c r="B63" s="27">
        <f t="shared" ca="1" si="8"/>
        <v>44881.208333333263</v>
      </c>
      <c r="C63" s="27">
        <f t="shared" ca="1" si="8"/>
        <v>44881.249999999927</v>
      </c>
      <c r="D63" s="27">
        <f t="shared" ca="1" si="8"/>
        <v>44881.291666666591</v>
      </c>
      <c r="E63" s="27">
        <f t="shared" ca="1" si="8"/>
        <v>44881.874999999927</v>
      </c>
      <c r="F63" s="27">
        <f t="shared" ca="1" si="8"/>
        <v>44881.208333333263</v>
      </c>
      <c r="G63" s="27">
        <f t="shared" ca="1" si="8"/>
        <v>44881.958333333263</v>
      </c>
      <c r="H63" s="27">
        <f t="shared" ca="1" si="8"/>
        <v>44881.499999999927</v>
      </c>
    </row>
    <row r="64" spans="1:8" x14ac:dyDescent="0.2">
      <c r="A64" s="24">
        <f t="shared" ca="1" si="8"/>
        <v>44881.541666666591</v>
      </c>
      <c r="B64" s="27">
        <f t="shared" ca="1" si="8"/>
        <v>44881.249999999927</v>
      </c>
      <c r="C64" s="27">
        <f t="shared" ca="1" si="8"/>
        <v>44881.291666666591</v>
      </c>
      <c r="D64" s="27">
        <f t="shared" ca="1" si="8"/>
        <v>44881.333333333256</v>
      </c>
      <c r="E64" s="27">
        <f t="shared" ca="1" si="8"/>
        <v>44881.916666666591</v>
      </c>
      <c r="F64" s="27">
        <f t="shared" ca="1" si="8"/>
        <v>44881.249999999927</v>
      </c>
      <c r="G64" s="27">
        <f t="shared" ca="1" si="8"/>
        <v>44881.999999999927</v>
      </c>
      <c r="H64" s="27">
        <f t="shared" ca="1" si="8"/>
        <v>44881.541666666591</v>
      </c>
    </row>
    <row r="65" spans="1:8" x14ac:dyDescent="0.2">
      <c r="A65" s="24">
        <f t="shared" ca="1" si="8"/>
        <v>44881.583333333256</v>
      </c>
      <c r="B65" s="27">
        <f t="shared" ca="1" si="8"/>
        <v>44881.291666666591</v>
      </c>
      <c r="C65" s="27">
        <f t="shared" ca="1" si="8"/>
        <v>44881.333333333256</v>
      </c>
      <c r="D65" s="27">
        <f t="shared" ca="1" si="8"/>
        <v>44881.37499999992</v>
      </c>
      <c r="E65" s="27">
        <f t="shared" ca="1" si="8"/>
        <v>44881.958333333256</v>
      </c>
      <c r="F65" s="27">
        <f t="shared" ca="1" si="8"/>
        <v>44881.291666666591</v>
      </c>
      <c r="G65" s="27">
        <f t="shared" ca="1" si="8"/>
        <v>44882.041666666591</v>
      </c>
      <c r="H65" s="27">
        <f t="shared" ca="1" si="8"/>
        <v>44881.583333333256</v>
      </c>
    </row>
    <row r="66" spans="1:8" x14ac:dyDescent="0.2">
      <c r="A66" s="24">
        <f t="shared" ca="1" si="8"/>
        <v>44881.62499999992</v>
      </c>
      <c r="B66" s="27">
        <f t="shared" ca="1" si="8"/>
        <v>44881.333333333256</v>
      </c>
      <c r="C66" s="27">
        <f t="shared" ca="1" si="8"/>
        <v>44881.37499999992</v>
      </c>
      <c r="D66" s="27">
        <f t="shared" ca="1" si="8"/>
        <v>44881.416666666584</v>
      </c>
      <c r="E66" s="27">
        <f t="shared" ca="1" si="8"/>
        <v>44881.99999999992</v>
      </c>
      <c r="F66" s="27">
        <f t="shared" ca="1" si="8"/>
        <v>44881.333333333256</v>
      </c>
      <c r="G66" s="27">
        <f t="shared" ca="1" si="8"/>
        <v>44882.083333333256</v>
      </c>
      <c r="H66" s="27">
        <f t="shared" ca="1" si="8"/>
        <v>44881.62499999992</v>
      </c>
    </row>
    <row r="67" spans="1:8" x14ac:dyDescent="0.2">
      <c r="A67" s="24">
        <f t="shared" ca="1" si="8"/>
        <v>44881.666666666584</v>
      </c>
      <c r="B67" s="27">
        <f t="shared" ca="1" si="8"/>
        <v>44881.37499999992</v>
      </c>
      <c r="C67" s="27">
        <f t="shared" ca="1" si="8"/>
        <v>44881.416666666584</v>
      </c>
      <c r="D67" s="27">
        <f t="shared" ca="1" si="8"/>
        <v>44881.458333333248</v>
      </c>
      <c r="E67" s="27">
        <f t="shared" ca="1" si="8"/>
        <v>44882.041666666584</v>
      </c>
      <c r="F67" s="27">
        <f t="shared" ca="1" si="8"/>
        <v>44881.37499999992</v>
      </c>
      <c r="G67" s="27">
        <f t="shared" ca="1" si="8"/>
        <v>44882.12499999992</v>
      </c>
      <c r="H67" s="27">
        <f t="shared" ca="1" si="8"/>
        <v>44881.666666666584</v>
      </c>
    </row>
    <row r="68" spans="1:8" x14ac:dyDescent="0.2">
      <c r="A68" s="24">
        <f t="shared" ref="A68:H68" ca="1" si="9">A67+1/24</f>
        <v>44881.708333333248</v>
      </c>
      <c r="B68" s="27">
        <f t="shared" ca="1" si="9"/>
        <v>44881.416666666584</v>
      </c>
      <c r="C68" s="27">
        <f t="shared" ca="1" si="9"/>
        <v>44881.458333333248</v>
      </c>
      <c r="D68" s="27">
        <f t="shared" ca="1" si="9"/>
        <v>44881.499999999913</v>
      </c>
      <c r="E68" s="27">
        <f t="shared" ca="1" si="9"/>
        <v>44882.083333333248</v>
      </c>
      <c r="F68" s="27">
        <f t="shared" ca="1" si="9"/>
        <v>44881.416666666584</v>
      </c>
      <c r="G68" s="27">
        <f t="shared" ca="1" si="9"/>
        <v>44882.166666666584</v>
      </c>
      <c r="H68" s="27">
        <f t="shared" ca="1" si="9"/>
        <v>44881.708333333248</v>
      </c>
    </row>
    <row r="69" spans="1:8" x14ac:dyDescent="0.2">
      <c r="A69" s="24">
        <f t="shared" ref="A69:H69" ca="1" si="10">A68+1/24</f>
        <v>44881.749999999913</v>
      </c>
      <c r="B69" s="27">
        <f t="shared" ca="1" si="10"/>
        <v>44881.458333333248</v>
      </c>
      <c r="C69" s="27">
        <f t="shared" ca="1" si="10"/>
        <v>44881.499999999913</v>
      </c>
      <c r="D69" s="27">
        <f t="shared" ca="1" si="10"/>
        <v>44881.541666666577</v>
      </c>
      <c r="E69" s="27">
        <f t="shared" ca="1" si="10"/>
        <v>44882.124999999913</v>
      </c>
      <c r="F69" s="27">
        <f t="shared" ca="1" si="10"/>
        <v>44881.458333333248</v>
      </c>
      <c r="G69" s="27">
        <f t="shared" ca="1" si="10"/>
        <v>44882.208333333248</v>
      </c>
      <c r="H69" s="27">
        <f t="shared" ca="1" si="10"/>
        <v>44881.749999999913</v>
      </c>
    </row>
    <row r="70" spans="1:8" x14ac:dyDescent="0.2">
      <c r="A70" s="24">
        <f t="shared" ref="A70:H70" ca="1" si="11">A69+1/24</f>
        <v>44881.791666666577</v>
      </c>
      <c r="B70" s="27">
        <f t="shared" ca="1" si="11"/>
        <v>44881.499999999913</v>
      </c>
      <c r="C70" s="27">
        <f t="shared" ca="1" si="11"/>
        <v>44881.541666666577</v>
      </c>
      <c r="D70" s="27">
        <f t="shared" ca="1" si="11"/>
        <v>44881.583333333241</v>
      </c>
      <c r="E70" s="27">
        <f t="shared" ca="1" si="11"/>
        <v>44882.166666666577</v>
      </c>
      <c r="F70" s="27">
        <f t="shared" ca="1" si="11"/>
        <v>44881.499999999913</v>
      </c>
      <c r="G70" s="27">
        <f t="shared" ca="1" si="11"/>
        <v>44882.249999999913</v>
      </c>
      <c r="H70" s="27">
        <f t="shared" ca="1" si="11"/>
        <v>44881.791666666577</v>
      </c>
    </row>
    <row r="71" spans="1:8" x14ac:dyDescent="0.2">
      <c r="A71" s="24">
        <f t="shared" ref="A71:H71" ca="1" si="12">A70+1/24</f>
        <v>44881.833333333241</v>
      </c>
      <c r="B71" s="27">
        <f t="shared" ca="1" si="12"/>
        <v>44881.541666666577</v>
      </c>
      <c r="C71" s="27">
        <f t="shared" ca="1" si="12"/>
        <v>44881.583333333241</v>
      </c>
      <c r="D71" s="27">
        <f t="shared" ca="1" si="12"/>
        <v>44881.624999999905</v>
      </c>
      <c r="E71" s="27">
        <f t="shared" ca="1" si="12"/>
        <v>44882.208333333241</v>
      </c>
      <c r="F71" s="27">
        <f t="shared" ca="1" si="12"/>
        <v>44881.541666666577</v>
      </c>
      <c r="G71" s="27">
        <f t="shared" ca="1" si="12"/>
        <v>44882.291666666577</v>
      </c>
      <c r="H71" s="27">
        <f t="shared" ca="1" si="12"/>
        <v>44881.833333333241</v>
      </c>
    </row>
    <row r="72" spans="1:8" x14ac:dyDescent="0.2">
      <c r="A72" s="24">
        <f t="shared" ref="A72:H72" ca="1" si="13">A71+1/24</f>
        <v>44881.874999999905</v>
      </c>
      <c r="B72" s="27">
        <f t="shared" ca="1" si="13"/>
        <v>44881.583333333241</v>
      </c>
      <c r="C72" s="27">
        <f t="shared" ca="1" si="13"/>
        <v>44881.624999999905</v>
      </c>
      <c r="D72" s="27">
        <f t="shared" ca="1" si="13"/>
        <v>44881.66666666657</v>
      </c>
      <c r="E72" s="27">
        <f t="shared" ca="1" si="13"/>
        <v>44882.249999999905</v>
      </c>
      <c r="F72" s="27">
        <f t="shared" ca="1" si="13"/>
        <v>44881.583333333241</v>
      </c>
      <c r="G72" s="27">
        <f t="shared" ca="1" si="13"/>
        <v>44882.333333333241</v>
      </c>
      <c r="H72" s="27">
        <f t="shared" ca="1" si="13"/>
        <v>44881.874999999905</v>
      </c>
    </row>
  </sheetData>
  <conditionalFormatting sqref="A34:A72">
    <cfRule type="expression" dxfId="3" priority="12">
      <formula>AND(MROUND(A34,15/1440)&gt;=MROUND($B$8,15/1440),MROUND(A34,15/1440)&lt;MROUND($E$8,15/1440))</formula>
    </cfRule>
  </conditionalFormatting>
  <conditionalFormatting sqref="B34:H72">
    <cfRule type="expression" dxfId="2" priority="16">
      <formula>AND(MROUND(B34,15/1440)&gt;=MROUND(B$23,15/1440),MROUND(B34,15/1440)&lt;MROUND(B$24,15/1440))</formula>
    </cfRule>
    <cfRule type="expression" dxfId="1" priority="17" stopIfTrue="1">
      <formula>AND(MOD(B34,1)&gt;=B$26,MOD(B34,1)&lt;B$27)</formula>
    </cfRule>
    <cfRule type="expression" dxfId="0" priority="18" stopIfTrue="1">
      <formula>AND(MOD(B34,1)&gt;=B$26-$K$26/24,MOD(B34,1)&lt;B$27+$K$27/24)</formula>
    </cfRule>
  </conditionalFormatting>
  <hyperlinks>
    <hyperlink ref="J11" r:id="rId1" display="Lookup"/>
  </hyperlinks>
  <pageMargins left="0.35" right="0.35" top="0.35" bottom="0.35" header="0.3" footer="0.3"/>
  <pageSetup scale="71" orientation="portrait" r:id="rId2"/>
  <drawing r:id="rId3"/>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14:formula1>
            <xm:f>'DST Rules'!$D$10:$D$21</xm:f>
          </x14:formula1>
          <xm:sqref>B12:H12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showGridLines="0" topLeftCell="A21" workbookViewId="0">
      <selection activeCell="E1" sqref="E1"/>
    </sheetView>
  </sheetViews>
  <sheetFormatPr defaultRowHeight="14.25" x14ac:dyDescent="0.2"/>
  <cols>
    <col min="1" max="1" width="31.75" customWidth="1"/>
    <col min="2" max="3" width="13.25" customWidth="1"/>
    <col min="4" max="4" width="9.375" customWidth="1"/>
    <col min="5" max="5" width="9.625" style="1" customWidth="1"/>
  </cols>
  <sheetData>
    <row r="1" spans="1:5" ht="25.5" customHeight="1" x14ac:dyDescent="0.2">
      <c r="A1" s="2" t="s">
        <v>44</v>
      </c>
      <c r="B1" s="3"/>
      <c r="C1" s="3"/>
      <c r="D1" s="3"/>
      <c r="E1" s="4"/>
    </row>
    <row r="2" spans="1:5" x14ac:dyDescent="0.2">
      <c r="A2" s="5" t="s">
        <v>50</v>
      </c>
      <c r="B2" s="5"/>
      <c r="C2" s="5"/>
      <c r="D2" s="5"/>
      <c r="E2" s="6"/>
    </row>
    <row r="3" spans="1:5" x14ac:dyDescent="0.2">
      <c r="A3" s="5" t="s">
        <v>97</v>
      </c>
      <c r="B3" s="5"/>
      <c r="C3" s="5"/>
      <c r="D3" s="5"/>
      <c r="E3" s="6"/>
    </row>
    <row r="4" spans="1:5" x14ac:dyDescent="0.2">
      <c r="A4" s="5" t="s">
        <v>51</v>
      </c>
      <c r="B4" s="5"/>
      <c r="C4" s="5"/>
      <c r="D4" s="5"/>
      <c r="E4" s="6"/>
    </row>
    <row r="5" spans="1:5" x14ac:dyDescent="0.2">
      <c r="A5" s="68" t="s">
        <v>98</v>
      </c>
      <c r="B5" s="5"/>
      <c r="C5" s="5"/>
      <c r="D5" s="5"/>
      <c r="E5" s="6"/>
    </row>
    <row r="6" spans="1:5" x14ac:dyDescent="0.2">
      <c r="A6" s="7"/>
      <c r="B6" s="7"/>
      <c r="C6" s="7"/>
      <c r="D6" s="7"/>
      <c r="E6" s="8"/>
    </row>
    <row r="7" spans="1:5" x14ac:dyDescent="0.2">
      <c r="C7" s="7"/>
      <c r="D7" s="9" t="s">
        <v>9</v>
      </c>
      <c r="E7" s="10">
        <f ca="1">YEAR(Planner!B5)</f>
        <v>2022</v>
      </c>
    </row>
    <row r="8" spans="1:5" x14ac:dyDescent="0.2">
      <c r="A8" s="7"/>
      <c r="B8" s="7"/>
      <c r="C8" s="7"/>
      <c r="D8" s="7"/>
      <c r="E8" s="8"/>
    </row>
    <row r="9" spans="1:5" x14ac:dyDescent="0.2">
      <c r="A9" s="11" t="s">
        <v>32</v>
      </c>
      <c r="B9" s="12" t="s">
        <v>30</v>
      </c>
      <c r="C9" s="12" t="s">
        <v>31</v>
      </c>
      <c r="D9" s="11" t="s">
        <v>45</v>
      </c>
      <c r="E9" s="12"/>
    </row>
    <row r="10" spans="1:5" x14ac:dyDescent="0.2">
      <c r="A10" s="7" t="s">
        <v>29</v>
      </c>
      <c r="B10" s="15" t="s">
        <v>49</v>
      </c>
      <c r="C10" s="15" t="s">
        <v>49</v>
      </c>
      <c r="D10" s="20" t="s">
        <v>29</v>
      </c>
      <c r="E10" s="21"/>
    </row>
    <row r="11" spans="1:5" x14ac:dyDescent="0.2">
      <c r="A11" s="17" t="s">
        <v>33</v>
      </c>
      <c r="B11" s="18">
        <f ca="1">E23</f>
        <v>44633</v>
      </c>
      <c r="C11" s="18">
        <f ca="1">E33</f>
        <v>44871</v>
      </c>
      <c r="D11" s="20" t="s">
        <v>46</v>
      </c>
      <c r="E11" s="21"/>
    </row>
    <row r="12" spans="1:5" x14ac:dyDescent="0.2">
      <c r="A12" s="17" t="s">
        <v>34</v>
      </c>
      <c r="B12" s="18">
        <f ca="1">E24</f>
        <v>44647</v>
      </c>
      <c r="C12" s="18">
        <f ca="1">E35</f>
        <v>44864</v>
      </c>
      <c r="D12" s="20" t="s">
        <v>47</v>
      </c>
      <c r="E12" s="21"/>
    </row>
    <row r="13" spans="1:5" x14ac:dyDescent="0.2">
      <c r="A13" s="17" t="s">
        <v>39</v>
      </c>
      <c r="B13" s="18">
        <f ca="1">E37</f>
        <v>44645</v>
      </c>
      <c r="C13" s="18">
        <f ca="1">E35</f>
        <v>44864</v>
      </c>
      <c r="D13" s="20" t="s">
        <v>6</v>
      </c>
      <c r="E13" s="21"/>
    </row>
    <row r="14" spans="1:5" x14ac:dyDescent="0.2">
      <c r="A14" s="17" t="s">
        <v>40</v>
      </c>
      <c r="B14" s="18">
        <f ca="1">E26</f>
        <v>44654</v>
      </c>
      <c r="C14" s="18">
        <f ca="1">E35</f>
        <v>44864</v>
      </c>
      <c r="D14" s="20" t="s">
        <v>7</v>
      </c>
      <c r="E14" s="21"/>
    </row>
    <row r="15" spans="1:5" x14ac:dyDescent="0.2">
      <c r="A15" s="17" t="s">
        <v>41</v>
      </c>
      <c r="B15" s="18">
        <f ca="1">E25</f>
        <v>44646</v>
      </c>
      <c r="C15" s="18">
        <f ca="1">E36</f>
        <v>44828</v>
      </c>
      <c r="D15" s="20" t="s">
        <v>8</v>
      </c>
      <c r="E15" s="21"/>
    </row>
    <row r="16" spans="1:5" x14ac:dyDescent="0.2">
      <c r="A16" s="17" t="s">
        <v>42</v>
      </c>
      <c r="B16" s="18">
        <f ca="1">E34</f>
        <v>44829</v>
      </c>
      <c r="C16" s="18">
        <f ca="1">E26</f>
        <v>44654</v>
      </c>
      <c r="D16" s="20" t="s">
        <v>48</v>
      </c>
      <c r="E16" s="21"/>
    </row>
    <row r="17" spans="1:6" x14ac:dyDescent="0.2">
      <c r="A17" s="17" t="s">
        <v>35</v>
      </c>
      <c r="B17" s="18">
        <f ca="1">E30</f>
        <v>44836</v>
      </c>
      <c r="C17" s="18">
        <f ca="1">E26</f>
        <v>44654</v>
      </c>
      <c r="D17" s="20" t="s">
        <v>2</v>
      </c>
      <c r="E17" s="21"/>
    </row>
    <row r="18" spans="1:6" x14ac:dyDescent="0.2">
      <c r="A18" s="17" t="s">
        <v>36</v>
      </c>
      <c r="B18" s="18">
        <f ca="1">E31</f>
        <v>44850</v>
      </c>
      <c r="C18" s="18">
        <f ca="1">E27</f>
        <v>44612</v>
      </c>
      <c r="D18" s="20" t="s">
        <v>3</v>
      </c>
      <c r="E18" s="21"/>
    </row>
    <row r="19" spans="1:6" x14ac:dyDescent="0.2">
      <c r="A19" s="17" t="s">
        <v>37</v>
      </c>
      <c r="B19" s="18">
        <f ca="1">E32</f>
        <v>44787</v>
      </c>
      <c r="C19" s="18">
        <f ca="1">E28</f>
        <v>44689</v>
      </c>
      <c r="D19" s="20" t="s">
        <v>4</v>
      </c>
      <c r="E19" s="21"/>
    </row>
    <row r="20" spans="1:6" x14ac:dyDescent="0.2">
      <c r="A20" s="17" t="s">
        <v>38</v>
      </c>
      <c r="B20" s="18">
        <f ca="1">E33</f>
        <v>44871</v>
      </c>
      <c r="C20" s="18">
        <f ca="1">E29</f>
        <v>44577</v>
      </c>
      <c r="D20" s="20" t="s">
        <v>5</v>
      </c>
      <c r="E20" s="21"/>
    </row>
    <row r="22" spans="1:6" x14ac:dyDescent="0.2">
      <c r="A22" s="11" t="s">
        <v>43</v>
      </c>
      <c r="B22" s="12" t="s">
        <v>10</v>
      </c>
      <c r="C22" s="12" t="s">
        <v>11</v>
      </c>
      <c r="D22" s="13" t="s">
        <v>12</v>
      </c>
      <c r="E22" s="14" t="s">
        <v>13</v>
      </c>
    </row>
    <row r="23" spans="1:6" x14ac:dyDescent="0.2">
      <c r="A23" s="7" t="s">
        <v>15</v>
      </c>
      <c r="B23" s="15">
        <v>3</v>
      </c>
      <c r="C23" s="15">
        <v>2</v>
      </c>
      <c r="D23" s="15">
        <v>1</v>
      </c>
      <c r="E23" s="19">
        <f t="shared" ref="E23:E24" ca="1" si="0">IF(OR(OR(B23="",C23=""),D23=""),"",(DATE($E$7,B23,1)+(C23-1)*7)+D23-WEEKDAY(DATE($E$7,B23,1))+IF(D23&lt;WEEKDAY(DATE($E$7,B23,1)),7,0))</f>
        <v>44633</v>
      </c>
      <c r="F23" s="16"/>
    </row>
    <row r="24" spans="1:6" x14ac:dyDescent="0.2">
      <c r="A24" s="7" t="s">
        <v>14</v>
      </c>
      <c r="B24" s="15">
        <v>4</v>
      </c>
      <c r="C24" s="15">
        <v>0</v>
      </c>
      <c r="D24" s="15">
        <v>1</v>
      </c>
      <c r="E24" s="19">
        <f t="shared" ca="1" si="0"/>
        <v>44647</v>
      </c>
      <c r="F24" s="16"/>
    </row>
    <row r="25" spans="1:6" x14ac:dyDescent="0.2">
      <c r="A25" s="7" t="s">
        <v>16</v>
      </c>
      <c r="B25" s="15">
        <v>4</v>
      </c>
      <c r="C25" s="15">
        <v>0</v>
      </c>
      <c r="D25" s="15">
        <v>7</v>
      </c>
      <c r="E25" s="19">
        <f t="shared" ref="E25" ca="1" si="1">IF(OR(OR(B25="",C25=""),D25=""),"",(DATE($E$7,B25,1)+(C25-1)*7)+D25-WEEKDAY(DATE($E$7,B25,1))+IF(D25&lt;WEEKDAY(DATE($E$7,B25,1)),7,0))</f>
        <v>44646</v>
      </c>
    </row>
    <row r="26" spans="1:6" x14ac:dyDescent="0.2">
      <c r="A26" s="7" t="s">
        <v>17</v>
      </c>
      <c r="B26" s="15">
        <v>4</v>
      </c>
      <c r="C26" s="15">
        <v>1</v>
      </c>
      <c r="D26" s="15">
        <v>1</v>
      </c>
      <c r="E26" s="19">
        <f t="shared" ref="E26" ca="1" si="2">IF(OR(OR(B26="",C26=""),D26=""),"",(DATE($E$7,B26,1)+(C26-1)*7)+D26-WEEKDAY(DATE($E$7,B26,1))+IF(D26&lt;WEEKDAY(DATE($E$7,B26,1)),7,0))</f>
        <v>44654</v>
      </c>
    </row>
    <row r="27" spans="1:6" x14ac:dyDescent="0.2">
      <c r="A27" s="7" t="s">
        <v>18</v>
      </c>
      <c r="B27" s="15">
        <v>2</v>
      </c>
      <c r="C27" s="15">
        <v>3</v>
      </c>
      <c r="D27" s="15">
        <v>1</v>
      </c>
      <c r="E27" s="19">
        <f t="shared" ref="E27" ca="1" si="3">IF(OR(OR(B27="",C27=""),D27=""),"",(DATE($E$7,B27,1)+(C27-1)*7)+D27-WEEKDAY(DATE($E$7,B27,1))+IF(D27&lt;WEEKDAY(DATE($E$7,B27,1)),7,0))</f>
        <v>44612</v>
      </c>
    </row>
    <row r="28" spans="1:6" x14ac:dyDescent="0.2">
      <c r="A28" s="7" t="s">
        <v>19</v>
      </c>
      <c r="B28" s="15">
        <v>5</v>
      </c>
      <c r="C28" s="15">
        <v>2</v>
      </c>
      <c r="D28" s="15">
        <v>1</v>
      </c>
      <c r="E28" s="19">
        <f t="shared" ref="E28" ca="1" si="4">IF(OR(OR(B28="",C28=""),D28=""),"",(DATE($E$7,B28,1)+(C28-1)*7)+D28-WEEKDAY(DATE($E$7,B28,1))+IF(D28&lt;WEEKDAY(DATE($E$7,B28,1)),7,0))</f>
        <v>44689</v>
      </c>
    </row>
    <row r="29" spans="1:6" x14ac:dyDescent="0.2">
      <c r="A29" s="7" t="s">
        <v>21</v>
      </c>
      <c r="B29" s="15">
        <v>1</v>
      </c>
      <c r="C29" s="15">
        <v>3</v>
      </c>
      <c r="D29" s="15">
        <v>1</v>
      </c>
      <c r="E29" s="19">
        <f t="shared" ref="E29:E36" ca="1" si="5">IF(OR(OR(B29="",C29=""),D29=""),"",(DATE($E$7,B29,1)+(C29-1)*7)+D29-WEEKDAY(DATE($E$7,B29,1))+IF(D29&lt;WEEKDAY(DATE($E$7,B29,1)),7,0))</f>
        <v>44577</v>
      </c>
    </row>
    <row r="30" spans="1:6" x14ac:dyDescent="0.2">
      <c r="A30" s="7" t="s">
        <v>22</v>
      </c>
      <c r="B30" s="15">
        <v>10</v>
      </c>
      <c r="C30" s="15">
        <v>1</v>
      </c>
      <c r="D30" s="15">
        <v>1</v>
      </c>
      <c r="E30" s="19">
        <f t="shared" ca="1" si="5"/>
        <v>44836</v>
      </c>
    </row>
    <row r="31" spans="1:6" x14ac:dyDescent="0.2">
      <c r="A31" s="7" t="s">
        <v>23</v>
      </c>
      <c r="B31" s="15">
        <v>10</v>
      </c>
      <c r="C31" s="15">
        <v>3</v>
      </c>
      <c r="D31" s="15">
        <v>1</v>
      </c>
      <c r="E31" s="19">
        <f t="shared" ca="1" si="5"/>
        <v>44850</v>
      </c>
    </row>
    <row r="32" spans="1:6" x14ac:dyDescent="0.2">
      <c r="A32" s="7" t="s">
        <v>24</v>
      </c>
      <c r="B32" s="15">
        <v>8</v>
      </c>
      <c r="C32" s="15">
        <v>2</v>
      </c>
      <c r="D32" s="15">
        <v>1</v>
      </c>
      <c r="E32" s="19">
        <f t="shared" ca="1" si="5"/>
        <v>44787</v>
      </c>
    </row>
    <row r="33" spans="1:5" x14ac:dyDescent="0.2">
      <c r="A33" s="7" t="s">
        <v>25</v>
      </c>
      <c r="B33" s="15">
        <v>11</v>
      </c>
      <c r="C33" s="15">
        <v>1</v>
      </c>
      <c r="D33" s="15">
        <v>1</v>
      </c>
      <c r="E33" s="19">
        <f t="shared" ca="1" si="5"/>
        <v>44871</v>
      </c>
    </row>
    <row r="34" spans="1:5" x14ac:dyDescent="0.2">
      <c r="A34" s="7" t="s">
        <v>26</v>
      </c>
      <c r="B34" s="15">
        <v>10</v>
      </c>
      <c r="C34" s="15">
        <v>0</v>
      </c>
      <c r="D34" s="15">
        <v>1</v>
      </c>
      <c r="E34" s="19">
        <f t="shared" ca="1" si="5"/>
        <v>44829</v>
      </c>
    </row>
    <row r="35" spans="1:5" x14ac:dyDescent="0.2">
      <c r="A35" s="7" t="s">
        <v>27</v>
      </c>
      <c r="B35" s="15">
        <v>11</v>
      </c>
      <c r="C35" s="15">
        <v>0</v>
      </c>
      <c r="D35" s="15">
        <v>1</v>
      </c>
      <c r="E35" s="19">
        <f t="shared" ca="1" si="5"/>
        <v>44864</v>
      </c>
    </row>
    <row r="36" spans="1:5" x14ac:dyDescent="0.2">
      <c r="A36" s="7" t="s">
        <v>28</v>
      </c>
      <c r="B36" s="15">
        <v>10</v>
      </c>
      <c r="C36" s="15">
        <v>0</v>
      </c>
      <c r="D36" s="15">
        <v>7</v>
      </c>
      <c r="E36" s="19">
        <f t="shared" ca="1" si="5"/>
        <v>44828</v>
      </c>
    </row>
    <row r="37" spans="1:5" x14ac:dyDescent="0.2">
      <c r="A37" s="7" t="s">
        <v>20</v>
      </c>
      <c r="B37" s="15">
        <v>4</v>
      </c>
      <c r="C37" s="15">
        <v>0</v>
      </c>
      <c r="D37" s="15">
        <v>1</v>
      </c>
      <c r="E37" s="22">
        <f ca="1">IF(OR(OR(B37="",C37=""),D37=""),"",(DATE($E$7,B37,1)+(C37-1)*7)+D37-WEEKDAY(DATE($E$7,B37,1))+IF(D37&lt;WEEKDAY(DATE($E$7,B37,1)),7,0))-2</f>
        <v>44645</v>
      </c>
    </row>
  </sheetData>
  <hyperlinks>
    <hyperlink ref="A5" r:id="rId1"/>
  </hyperlinks>
  <pageMargins left="0.7" right="0.7" top="0.75" bottom="0.75" header="0.3" footer="0.3"/>
  <ignoredErrors>
    <ignoredError sqref="B13 C1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0"/>
  <sheetViews>
    <sheetView showGridLines="0" topLeftCell="A65" workbookViewId="0">
      <selection activeCell="A2" sqref="A2"/>
    </sheetView>
  </sheetViews>
  <sheetFormatPr defaultRowHeight="14.25" x14ac:dyDescent="0.2"/>
  <cols>
    <col min="1" max="1" width="9" customWidth="1"/>
    <col min="3" max="4" width="9.75" customWidth="1"/>
    <col min="6" max="6" width="11" customWidth="1"/>
  </cols>
  <sheetData>
    <row r="1" spans="1:9" ht="24.75" customHeight="1" x14ac:dyDescent="0.2">
      <c r="A1" s="25" t="s">
        <v>96</v>
      </c>
      <c r="B1" s="26"/>
      <c r="C1" s="26"/>
      <c r="D1" s="26"/>
      <c r="E1" s="26"/>
      <c r="F1" s="26"/>
      <c r="G1" s="26"/>
      <c r="H1" s="26"/>
      <c r="I1" s="26"/>
    </row>
    <row r="2" spans="1:9" x14ac:dyDescent="0.2">
      <c r="A2" s="74"/>
      <c r="B2" s="38"/>
      <c r="C2" s="38"/>
      <c r="D2" s="38"/>
      <c r="E2" s="38"/>
      <c r="F2" s="38"/>
      <c r="G2" s="38"/>
      <c r="H2" s="38"/>
      <c r="I2" s="53"/>
    </row>
    <row r="4" spans="1:9" x14ac:dyDescent="0.2">
      <c r="B4" s="45" t="s">
        <v>76</v>
      </c>
    </row>
    <row r="5" spans="1:9" x14ac:dyDescent="0.2">
      <c r="A5" t="s">
        <v>73</v>
      </c>
      <c r="B5" s="44">
        <v>0.6</v>
      </c>
      <c r="D5" s="77" t="s">
        <v>92</v>
      </c>
    </row>
    <row r="6" spans="1:9" x14ac:dyDescent="0.2">
      <c r="A6" t="s">
        <v>72</v>
      </c>
      <c r="B6" s="44">
        <v>0.85</v>
      </c>
      <c r="D6" s="77" t="s">
        <v>95</v>
      </c>
    </row>
    <row r="7" spans="1:9" x14ac:dyDescent="0.2">
      <c r="A7" t="s">
        <v>71</v>
      </c>
      <c r="B7" s="44">
        <v>0.95</v>
      </c>
    </row>
    <row r="8" spans="1:9" x14ac:dyDescent="0.2">
      <c r="A8" t="s">
        <v>74</v>
      </c>
      <c r="B8" s="44">
        <v>0.96</v>
      </c>
    </row>
    <row r="9" spans="1:9" x14ac:dyDescent="0.2">
      <c r="A9" t="s">
        <v>75</v>
      </c>
      <c r="B9" s="44">
        <v>1.1499999999999999</v>
      </c>
    </row>
    <row r="11" spans="1:9" ht="15" x14ac:dyDescent="0.25">
      <c r="A11" s="46" t="s">
        <v>89</v>
      </c>
      <c r="F11" s="56"/>
    </row>
    <row r="12" spans="1:9" s="38" customFormat="1" x14ac:dyDescent="0.2">
      <c r="C12" s="57">
        <f ca="1">NOW()-TODAY()</f>
        <v>9.6049305553606246E-2</v>
      </c>
      <c r="D12" s="58" t="s">
        <v>90</v>
      </c>
      <c r="F12" s="56"/>
    </row>
    <row r="13" spans="1:9" s="38" customFormat="1" x14ac:dyDescent="0.2"/>
    <row r="14" spans="1:9" s="38" customFormat="1" x14ac:dyDescent="0.2"/>
    <row r="15" spans="1:9" s="38" customFormat="1" x14ac:dyDescent="0.2"/>
    <row r="16" spans="1:9" s="38" customFormat="1" x14ac:dyDescent="0.2"/>
    <row r="17" spans="1:4" s="38" customFormat="1" x14ac:dyDescent="0.2"/>
    <row r="18" spans="1:4" s="38" customFormat="1" x14ac:dyDescent="0.2"/>
    <row r="19" spans="1:4" s="38" customFormat="1" x14ac:dyDescent="0.2"/>
    <row r="20" spans="1:4" s="38" customFormat="1" x14ac:dyDescent="0.2"/>
    <row r="21" spans="1:4" s="38" customFormat="1" x14ac:dyDescent="0.2"/>
    <row r="22" spans="1:4" s="38" customFormat="1" x14ac:dyDescent="0.2"/>
    <row r="23" spans="1:4" s="49" customFormat="1" x14ac:dyDescent="0.2">
      <c r="B23" s="50" t="s">
        <v>77</v>
      </c>
      <c r="C23" s="50" t="s">
        <v>79</v>
      </c>
      <c r="D23" s="50" t="s">
        <v>80</v>
      </c>
    </row>
    <row r="24" spans="1:4" s="49" customFormat="1" x14ac:dyDescent="0.2">
      <c r="A24" s="51" t="s">
        <v>78</v>
      </c>
      <c r="C24" s="51">
        <v>0</v>
      </c>
      <c r="D24" s="51">
        <v>0</v>
      </c>
    </row>
    <row r="25" spans="1:4" s="49" customFormat="1" x14ac:dyDescent="0.2">
      <c r="A25" s="51" t="s">
        <v>73</v>
      </c>
      <c r="B25" s="49">
        <f ca="1">-(MOD(C12,0.5)*24)*360/12+90</f>
        <v>20.844500001403503</v>
      </c>
      <c r="C25" s="49">
        <f ca="1">$B$5*COS(RADIANS(B25))</f>
        <v>0.56072975579979689</v>
      </c>
      <c r="D25" s="49">
        <f ca="1">$B$5*SIN(RADIANS(B25))</f>
        <v>0.2134997446384892</v>
      </c>
    </row>
    <row r="26" spans="1:4" s="49" customFormat="1" x14ac:dyDescent="0.2">
      <c r="A26" s="51" t="s">
        <v>72</v>
      </c>
      <c r="B26" s="49">
        <f ca="1">-(MOD(C12,1/24)*24*60)*360/60+90</f>
        <v>-19.865999983158005</v>
      </c>
      <c r="C26" s="49">
        <f ca="1">$B$6*COS(RADIANS(B26))</f>
        <v>0.79941645480903045</v>
      </c>
      <c r="D26" s="49">
        <f ca="1">$B$6*SIN(RADIANS(B26))</f>
        <v>-0.28884828505733129</v>
      </c>
    </row>
    <row r="27" spans="1:4" s="49" customFormat="1" x14ac:dyDescent="0.2">
      <c r="A27" s="51" t="s">
        <v>71</v>
      </c>
      <c r="B27" s="49">
        <f ca="1">-(MOD(C12,1/1440)*1440*60)*360/60+90</f>
        <v>-21.959998989475864</v>
      </c>
      <c r="C27" s="49">
        <f ca="1">$B$7*COS(RADIANS(B27))</f>
        <v>0.88107290193366117</v>
      </c>
      <c r="D27" s="49">
        <f ca="1">$B$7*SIN(RADIANS(B27))</f>
        <v>-0.35526122991145115</v>
      </c>
    </row>
    <row r="28" spans="1:4" s="38" customFormat="1" x14ac:dyDescent="0.2">
      <c r="A28" s="55" t="str">
        <f ca="1">IF(C12&gt;=0.5,"PM","AM")</f>
        <v>AM</v>
      </c>
      <c r="C28" s="38">
        <v>0.95</v>
      </c>
      <c r="D28" s="38">
        <v>-1</v>
      </c>
    </row>
    <row r="30" spans="1:4" x14ac:dyDescent="0.2">
      <c r="A30" s="48" t="s">
        <v>74</v>
      </c>
      <c r="B30" s="48" t="s">
        <v>77</v>
      </c>
      <c r="C30" s="48" t="s">
        <v>79</v>
      </c>
      <c r="D30" s="48" t="s">
        <v>80</v>
      </c>
    </row>
    <row r="31" spans="1:4" ht="15" x14ac:dyDescent="0.25">
      <c r="A31" s="46">
        <v>12</v>
      </c>
      <c r="B31" s="38">
        <f>-A31*360/12+90</f>
        <v>-270</v>
      </c>
      <c r="C31" s="47">
        <f>$B$8*COS(RADIANS(B31))</f>
        <v>-1.7642137750684129E-16</v>
      </c>
      <c r="D31" s="47">
        <f>$B$8*SIN(RADIANS(B31))</f>
        <v>0.96</v>
      </c>
    </row>
    <row r="32" spans="1:4" ht="15" x14ac:dyDescent="0.25">
      <c r="A32" s="46">
        <v>1</v>
      </c>
      <c r="B32" s="38">
        <f t="shared" ref="B32:B42" si="0">-A32*360/12+90</f>
        <v>60</v>
      </c>
      <c r="C32" s="47">
        <f t="shared" ref="C32:C42" si="1">$B$8*COS(RADIANS(B32))</f>
        <v>0.48000000000000009</v>
      </c>
      <c r="D32" s="47">
        <f t="shared" ref="D32:D42" si="2">$B$8*SIN(RADIANS(B32))</f>
        <v>0.83138438763306099</v>
      </c>
    </row>
    <row r="33" spans="1:4" ht="15" x14ac:dyDescent="0.25">
      <c r="A33" s="46">
        <v>2</v>
      </c>
      <c r="B33" s="38">
        <f t="shared" si="0"/>
        <v>30</v>
      </c>
      <c r="C33" s="47">
        <f t="shared" si="1"/>
        <v>0.83138438763306111</v>
      </c>
      <c r="D33" s="47">
        <f t="shared" si="2"/>
        <v>0.47999999999999993</v>
      </c>
    </row>
    <row r="34" spans="1:4" ht="15" x14ac:dyDescent="0.25">
      <c r="A34" s="46">
        <v>3</v>
      </c>
      <c r="B34" s="38">
        <f t="shared" si="0"/>
        <v>0</v>
      </c>
      <c r="C34" s="47">
        <f t="shared" si="1"/>
        <v>0.96</v>
      </c>
      <c r="D34" s="47">
        <f t="shared" si="2"/>
        <v>0</v>
      </c>
    </row>
    <row r="35" spans="1:4" ht="15" x14ac:dyDescent="0.25">
      <c r="A35" s="46">
        <v>4</v>
      </c>
      <c r="B35" s="38">
        <f t="shared" si="0"/>
        <v>-30</v>
      </c>
      <c r="C35" s="47">
        <f t="shared" si="1"/>
        <v>0.83138438763306111</v>
      </c>
      <c r="D35" s="47">
        <f t="shared" si="2"/>
        <v>-0.47999999999999993</v>
      </c>
    </row>
    <row r="36" spans="1:4" ht="15" x14ac:dyDescent="0.25">
      <c r="A36" s="46">
        <v>5</v>
      </c>
      <c r="B36" s="38">
        <f t="shared" si="0"/>
        <v>-60</v>
      </c>
      <c r="C36" s="47">
        <f t="shared" si="1"/>
        <v>0.48000000000000009</v>
      </c>
      <c r="D36" s="47">
        <f t="shared" si="2"/>
        <v>-0.83138438763306099</v>
      </c>
    </row>
    <row r="37" spans="1:4" ht="15" x14ac:dyDescent="0.25">
      <c r="A37" s="46">
        <v>6</v>
      </c>
      <c r="B37" s="38">
        <f t="shared" si="0"/>
        <v>-90</v>
      </c>
      <c r="C37" s="47">
        <f t="shared" si="1"/>
        <v>5.8807125835613758E-17</v>
      </c>
      <c r="D37" s="47">
        <f t="shared" si="2"/>
        <v>-0.96</v>
      </c>
    </row>
    <row r="38" spans="1:4" ht="15" x14ac:dyDescent="0.25">
      <c r="A38" s="46">
        <v>7</v>
      </c>
      <c r="B38" s="38">
        <f t="shared" si="0"/>
        <v>-120</v>
      </c>
      <c r="C38" s="47">
        <f t="shared" si="1"/>
        <v>-0.47999999999999976</v>
      </c>
      <c r="D38" s="47">
        <f t="shared" si="2"/>
        <v>-0.83138438763306111</v>
      </c>
    </row>
    <row r="39" spans="1:4" ht="15" x14ac:dyDescent="0.25">
      <c r="A39" s="46">
        <v>8</v>
      </c>
      <c r="B39" s="38">
        <f t="shared" si="0"/>
        <v>-150</v>
      </c>
      <c r="C39" s="47">
        <f t="shared" si="1"/>
        <v>-0.83138438763306111</v>
      </c>
      <c r="D39" s="47">
        <f t="shared" si="2"/>
        <v>-0.47999999999999993</v>
      </c>
    </row>
    <row r="40" spans="1:4" ht="15" x14ac:dyDescent="0.25">
      <c r="A40" s="46">
        <v>9</v>
      </c>
      <c r="B40" s="38">
        <f t="shared" si="0"/>
        <v>-180</v>
      </c>
      <c r="C40" s="47">
        <f t="shared" si="1"/>
        <v>-0.96</v>
      </c>
      <c r="D40" s="47">
        <f t="shared" si="2"/>
        <v>-1.1761425167122752E-16</v>
      </c>
    </row>
    <row r="41" spans="1:4" ht="15" x14ac:dyDescent="0.25">
      <c r="A41" s="46">
        <v>10</v>
      </c>
      <c r="B41" s="38">
        <f t="shared" si="0"/>
        <v>-210</v>
      </c>
      <c r="C41" s="47">
        <f t="shared" si="1"/>
        <v>-0.83138438763306099</v>
      </c>
      <c r="D41" s="47">
        <f t="shared" si="2"/>
        <v>0.48000000000000009</v>
      </c>
    </row>
    <row r="42" spans="1:4" ht="15" x14ac:dyDescent="0.25">
      <c r="A42" s="46">
        <v>11</v>
      </c>
      <c r="B42" s="38">
        <f t="shared" si="0"/>
        <v>-240</v>
      </c>
      <c r="C42" s="47">
        <f t="shared" si="1"/>
        <v>-0.48000000000000043</v>
      </c>
      <c r="D42" s="47">
        <f t="shared" si="2"/>
        <v>0.83138438763306077</v>
      </c>
    </row>
    <row r="43" spans="1:4" s="38" customFormat="1" ht="15" x14ac:dyDescent="0.25">
      <c r="A43" s="46"/>
      <c r="C43" s="47"/>
      <c r="D43" s="47"/>
    </row>
    <row r="44" spans="1:4" x14ac:dyDescent="0.2">
      <c r="A44" s="52" t="s">
        <v>75</v>
      </c>
      <c r="B44" s="48" t="s">
        <v>77</v>
      </c>
      <c r="C44" s="48" t="s">
        <v>79</v>
      </c>
      <c r="D44" s="48" t="s">
        <v>80</v>
      </c>
    </row>
    <row r="45" spans="1:4" x14ac:dyDescent="0.2">
      <c r="A45" s="38">
        <v>0</v>
      </c>
      <c r="B45" s="38">
        <f>-A45*360/60+90</f>
        <v>90</v>
      </c>
      <c r="C45" s="38">
        <f>$B$9*COS(RADIANS(B45))</f>
        <v>7.0446036157245651E-17</v>
      </c>
      <c r="D45" s="38">
        <f>$B$9*SIN(RADIANS(B45))</f>
        <v>1.1499999999999999</v>
      </c>
    </row>
    <row r="46" spans="1:4" x14ac:dyDescent="0.2">
      <c r="A46" s="38">
        <v>1</v>
      </c>
      <c r="B46" s="38">
        <f t="shared" ref="B46:B103" si="3">-A46*360/60+90</f>
        <v>84</v>
      </c>
      <c r="C46" s="38">
        <f t="shared" ref="C46:C105" si="4">$B$9*COS(RADIANS(B46))</f>
        <v>0.12020773275780147</v>
      </c>
      <c r="D46" s="38">
        <f t="shared" ref="D46:D103" si="5">$B$9*SIN(RADIANS(B46))</f>
        <v>1.1437001796735142</v>
      </c>
    </row>
    <row r="47" spans="1:4" x14ac:dyDescent="0.2">
      <c r="A47" s="38">
        <v>2</v>
      </c>
      <c r="B47" s="38">
        <f t="shared" si="3"/>
        <v>78</v>
      </c>
      <c r="C47" s="38">
        <f t="shared" si="4"/>
        <v>0.23909844444042336</v>
      </c>
      <c r="D47" s="38">
        <f t="shared" si="5"/>
        <v>1.1248697408438764</v>
      </c>
    </row>
    <row r="48" spans="1:4" x14ac:dyDescent="0.2">
      <c r="A48" s="38">
        <v>3</v>
      </c>
      <c r="B48" s="38">
        <f t="shared" si="3"/>
        <v>72</v>
      </c>
      <c r="C48" s="38">
        <f t="shared" si="4"/>
        <v>0.35536954353118955</v>
      </c>
      <c r="D48" s="38">
        <f t="shared" si="5"/>
        <v>1.0937149937394264</v>
      </c>
    </row>
    <row r="49" spans="1:4" x14ac:dyDescent="0.2">
      <c r="A49" s="38">
        <v>4</v>
      </c>
      <c r="B49" s="38">
        <f t="shared" si="3"/>
        <v>66</v>
      </c>
      <c r="C49" s="38">
        <f t="shared" si="4"/>
        <v>0.46774713953717018</v>
      </c>
      <c r="D49" s="38">
        <f t="shared" si="5"/>
        <v>1.0505772762889909</v>
      </c>
    </row>
    <row r="50" spans="1:4" x14ac:dyDescent="0.2">
      <c r="A50" s="38">
        <v>5</v>
      </c>
      <c r="B50" s="38">
        <f t="shared" si="3"/>
        <v>60</v>
      </c>
      <c r="C50" s="38">
        <f t="shared" si="4"/>
        <v>0.57500000000000007</v>
      </c>
      <c r="D50" s="38">
        <f t="shared" si="5"/>
        <v>0.99592921435210435</v>
      </c>
    </row>
    <row r="51" spans="1:4" x14ac:dyDescent="0.2">
      <c r="A51" s="38">
        <v>6</v>
      </c>
      <c r="B51" s="38">
        <f t="shared" si="3"/>
        <v>54</v>
      </c>
      <c r="C51" s="38">
        <f t="shared" si="4"/>
        <v>0.67595304013634405</v>
      </c>
      <c r="D51" s="38">
        <f t="shared" si="5"/>
        <v>0.9303695435311895</v>
      </c>
    </row>
    <row r="52" spans="1:4" x14ac:dyDescent="0.2">
      <c r="A52" s="38">
        <v>7</v>
      </c>
      <c r="B52" s="38">
        <f t="shared" si="3"/>
        <v>48</v>
      </c>
      <c r="C52" s="38">
        <f t="shared" si="4"/>
        <v>0.76950019731268693</v>
      </c>
      <c r="D52" s="38">
        <f t="shared" si="5"/>
        <v>0.85461654929900333</v>
      </c>
    </row>
    <row r="53" spans="1:4" x14ac:dyDescent="0.2">
      <c r="A53" s="38">
        <v>8</v>
      </c>
      <c r="B53" s="38">
        <f t="shared" si="3"/>
        <v>42</v>
      </c>
      <c r="C53" s="38">
        <f t="shared" si="4"/>
        <v>0.85461654929900333</v>
      </c>
      <c r="D53" s="38">
        <f t="shared" si="5"/>
        <v>0.76950019731268693</v>
      </c>
    </row>
    <row r="54" spans="1:4" x14ac:dyDescent="0.2">
      <c r="A54" s="38">
        <v>9</v>
      </c>
      <c r="B54" s="38">
        <f t="shared" si="3"/>
        <v>36</v>
      </c>
      <c r="C54" s="38">
        <f t="shared" si="4"/>
        <v>0.9303695435311895</v>
      </c>
      <c r="D54" s="38">
        <f t="shared" si="5"/>
        <v>0.67595304013634405</v>
      </c>
    </row>
    <row r="55" spans="1:4" x14ac:dyDescent="0.2">
      <c r="A55" s="38">
        <v>10</v>
      </c>
      <c r="B55" s="38">
        <f t="shared" si="3"/>
        <v>30</v>
      </c>
      <c r="C55" s="38">
        <f t="shared" si="4"/>
        <v>0.99592921435210446</v>
      </c>
      <c r="D55" s="38">
        <f t="shared" si="5"/>
        <v>0.57499999999999984</v>
      </c>
    </row>
    <row r="56" spans="1:4" x14ac:dyDescent="0.2">
      <c r="A56" s="38">
        <v>11</v>
      </c>
      <c r="B56" s="38">
        <f t="shared" si="3"/>
        <v>24</v>
      </c>
      <c r="C56" s="38">
        <f t="shared" si="4"/>
        <v>1.0505772762889909</v>
      </c>
      <c r="D56" s="38">
        <f t="shared" si="5"/>
        <v>0.46774713953717018</v>
      </c>
    </row>
    <row r="57" spans="1:4" x14ac:dyDescent="0.2">
      <c r="A57" s="38">
        <v>12</v>
      </c>
      <c r="B57" s="38">
        <f t="shared" si="3"/>
        <v>18</v>
      </c>
      <c r="C57" s="38">
        <f t="shared" si="4"/>
        <v>1.0937149937394264</v>
      </c>
      <c r="D57" s="38">
        <f t="shared" si="5"/>
        <v>0.35536954353118949</v>
      </c>
    </row>
    <row r="58" spans="1:4" x14ac:dyDescent="0.2">
      <c r="A58" s="38">
        <v>13</v>
      </c>
      <c r="B58" s="38">
        <f t="shared" si="3"/>
        <v>12</v>
      </c>
      <c r="C58" s="38">
        <f t="shared" si="4"/>
        <v>1.1248697408438764</v>
      </c>
      <c r="D58" s="38">
        <f t="shared" si="5"/>
        <v>0.23909844444042322</v>
      </c>
    </row>
    <row r="59" spans="1:4" x14ac:dyDescent="0.2">
      <c r="A59" s="38">
        <v>14</v>
      </c>
      <c r="B59" s="38">
        <f t="shared" si="3"/>
        <v>6</v>
      </c>
      <c r="C59" s="38">
        <f t="shared" si="4"/>
        <v>1.1437001796735142</v>
      </c>
      <c r="D59" s="38">
        <f t="shared" si="5"/>
        <v>0.12020773275780149</v>
      </c>
    </row>
    <row r="60" spans="1:4" x14ac:dyDescent="0.2">
      <c r="A60" s="38">
        <v>15</v>
      </c>
      <c r="B60" s="38">
        <f t="shared" si="3"/>
        <v>0</v>
      </c>
      <c r="C60" s="38">
        <f t="shared" si="4"/>
        <v>1.1499999999999999</v>
      </c>
      <c r="D60" s="38">
        <f t="shared" si="5"/>
        <v>0</v>
      </c>
    </row>
    <row r="61" spans="1:4" x14ac:dyDescent="0.2">
      <c r="A61" s="38">
        <v>16</v>
      </c>
      <c r="B61" s="38">
        <f t="shared" si="3"/>
        <v>-6</v>
      </c>
      <c r="C61" s="38">
        <f t="shared" si="4"/>
        <v>1.1437001796735142</v>
      </c>
      <c r="D61" s="38">
        <f t="shared" si="5"/>
        <v>-0.12020773275780149</v>
      </c>
    </row>
    <row r="62" spans="1:4" x14ac:dyDescent="0.2">
      <c r="A62" s="38">
        <v>17</v>
      </c>
      <c r="B62" s="38">
        <f t="shared" si="3"/>
        <v>-12</v>
      </c>
      <c r="C62" s="38">
        <f t="shared" si="4"/>
        <v>1.1248697408438764</v>
      </c>
      <c r="D62" s="38">
        <f t="shared" si="5"/>
        <v>-0.23909844444042322</v>
      </c>
    </row>
    <row r="63" spans="1:4" x14ac:dyDescent="0.2">
      <c r="A63" s="38">
        <v>18</v>
      </c>
      <c r="B63" s="38">
        <f t="shared" si="3"/>
        <v>-18</v>
      </c>
      <c r="C63" s="38">
        <f t="shared" si="4"/>
        <v>1.0937149937394264</v>
      </c>
      <c r="D63" s="38">
        <f t="shared" si="5"/>
        <v>-0.35536954353118949</v>
      </c>
    </row>
    <row r="64" spans="1:4" x14ac:dyDescent="0.2">
      <c r="A64" s="38">
        <v>19</v>
      </c>
      <c r="B64" s="38">
        <f t="shared" si="3"/>
        <v>-24</v>
      </c>
      <c r="C64" s="38">
        <f t="shared" si="4"/>
        <v>1.0505772762889909</v>
      </c>
      <c r="D64" s="38">
        <f t="shared" si="5"/>
        <v>-0.46774713953717018</v>
      </c>
    </row>
    <row r="65" spans="1:4" x14ac:dyDescent="0.2">
      <c r="A65" s="38">
        <v>20</v>
      </c>
      <c r="B65" s="38">
        <f t="shared" si="3"/>
        <v>-30</v>
      </c>
      <c r="C65" s="38">
        <f t="shared" si="4"/>
        <v>0.99592921435210446</v>
      </c>
      <c r="D65" s="38">
        <f t="shared" si="5"/>
        <v>-0.57499999999999984</v>
      </c>
    </row>
    <row r="66" spans="1:4" x14ac:dyDescent="0.2">
      <c r="A66" s="38">
        <v>21</v>
      </c>
      <c r="B66" s="38">
        <f t="shared" si="3"/>
        <v>-36</v>
      </c>
      <c r="C66" s="38">
        <f t="shared" si="4"/>
        <v>0.9303695435311895</v>
      </c>
      <c r="D66" s="38">
        <f t="shared" si="5"/>
        <v>-0.67595304013634405</v>
      </c>
    </row>
    <row r="67" spans="1:4" x14ac:dyDescent="0.2">
      <c r="A67" s="38">
        <v>22</v>
      </c>
      <c r="B67" s="38">
        <f t="shared" si="3"/>
        <v>-42</v>
      </c>
      <c r="C67" s="38">
        <f t="shared" si="4"/>
        <v>0.85461654929900333</v>
      </c>
      <c r="D67" s="38">
        <f t="shared" si="5"/>
        <v>-0.76950019731268693</v>
      </c>
    </row>
    <row r="68" spans="1:4" x14ac:dyDescent="0.2">
      <c r="A68" s="38">
        <v>23</v>
      </c>
      <c r="B68" s="38">
        <f t="shared" si="3"/>
        <v>-48</v>
      </c>
      <c r="C68" s="38">
        <f t="shared" si="4"/>
        <v>0.76950019731268693</v>
      </c>
      <c r="D68" s="38">
        <f t="shared" si="5"/>
        <v>-0.85461654929900333</v>
      </c>
    </row>
    <row r="69" spans="1:4" x14ac:dyDescent="0.2">
      <c r="A69" s="38">
        <v>24</v>
      </c>
      <c r="B69" s="38">
        <f t="shared" si="3"/>
        <v>-54</v>
      </c>
      <c r="C69" s="38">
        <f t="shared" si="4"/>
        <v>0.67595304013634405</v>
      </c>
      <c r="D69" s="38">
        <f t="shared" si="5"/>
        <v>-0.9303695435311895</v>
      </c>
    </row>
    <row r="70" spans="1:4" x14ac:dyDescent="0.2">
      <c r="A70" s="38">
        <v>25</v>
      </c>
      <c r="B70" s="38">
        <f t="shared" si="3"/>
        <v>-60</v>
      </c>
      <c r="C70" s="38">
        <f t="shared" si="4"/>
        <v>0.57500000000000007</v>
      </c>
      <c r="D70" s="38">
        <f t="shared" si="5"/>
        <v>-0.99592921435210435</v>
      </c>
    </row>
    <row r="71" spans="1:4" x14ac:dyDescent="0.2">
      <c r="A71" s="38">
        <v>26</v>
      </c>
      <c r="B71" s="38">
        <f t="shared" si="3"/>
        <v>-66</v>
      </c>
      <c r="C71" s="38">
        <f t="shared" si="4"/>
        <v>0.46774713953717018</v>
      </c>
      <c r="D71" s="38">
        <f t="shared" si="5"/>
        <v>-1.0505772762889909</v>
      </c>
    </row>
    <row r="72" spans="1:4" x14ac:dyDescent="0.2">
      <c r="A72" s="38">
        <v>27</v>
      </c>
      <c r="B72" s="38">
        <f t="shared" si="3"/>
        <v>-72</v>
      </c>
      <c r="C72" s="38">
        <f t="shared" si="4"/>
        <v>0.35536954353118955</v>
      </c>
      <c r="D72" s="38">
        <f t="shared" si="5"/>
        <v>-1.0937149937394264</v>
      </c>
    </row>
    <row r="73" spans="1:4" x14ac:dyDescent="0.2">
      <c r="A73" s="38">
        <v>28</v>
      </c>
      <c r="B73" s="38">
        <f t="shared" si="3"/>
        <v>-78</v>
      </c>
      <c r="C73" s="38">
        <f t="shared" si="4"/>
        <v>0.23909844444042336</v>
      </c>
      <c r="D73" s="38">
        <f t="shared" si="5"/>
        <v>-1.1248697408438764</v>
      </c>
    </row>
    <row r="74" spans="1:4" x14ac:dyDescent="0.2">
      <c r="A74" s="38">
        <v>29</v>
      </c>
      <c r="B74" s="38">
        <f t="shared" si="3"/>
        <v>-84</v>
      </c>
      <c r="C74" s="38">
        <f t="shared" si="4"/>
        <v>0.12020773275780147</v>
      </c>
      <c r="D74" s="38">
        <f t="shared" si="5"/>
        <v>-1.1437001796735142</v>
      </c>
    </row>
    <row r="75" spans="1:4" x14ac:dyDescent="0.2">
      <c r="A75" s="38">
        <v>30</v>
      </c>
      <c r="B75" s="38">
        <f t="shared" si="3"/>
        <v>-90</v>
      </c>
      <c r="C75" s="38">
        <f t="shared" si="4"/>
        <v>7.0446036157245651E-17</v>
      </c>
      <c r="D75" s="38">
        <f t="shared" si="5"/>
        <v>-1.1499999999999999</v>
      </c>
    </row>
    <row r="76" spans="1:4" x14ac:dyDescent="0.2">
      <c r="A76" s="38">
        <v>31</v>
      </c>
      <c r="B76" s="38">
        <f t="shared" si="3"/>
        <v>-96</v>
      </c>
      <c r="C76" s="38">
        <f t="shared" si="4"/>
        <v>-0.12020773275780158</v>
      </c>
      <c r="D76" s="38">
        <f t="shared" si="5"/>
        <v>-1.1437001796735142</v>
      </c>
    </row>
    <row r="77" spans="1:4" x14ac:dyDescent="0.2">
      <c r="A77" s="38">
        <v>32</v>
      </c>
      <c r="B77" s="38">
        <f t="shared" si="3"/>
        <v>-102</v>
      </c>
      <c r="C77" s="38">
        <f t="shared" si="4"/>
        <v>-0.23909844444042322</v>
      </c>
      <c r="D77" s="38">
        <f t="shared" si="5"/>
        <v>-1.1248697408438764</v>
      </c>
    </row>
    <row r="78" spans="1:4" x14ac:dyDescent="0.2">
      <c r="A78" s="38">
        <v>33</v>
      </c>
      <c r="B78" s="38">
        <f t="shared" si="3"/>
        <v>-108</v>
      </c>
      <c r="C78" s="38">
        <f t="shared" si="4"/>
        <v>-0.35536954353118944</v>
      </c>
      <c r="D78" s="38">
        <f t="shared" si="5"/>
        <v>-1.0937149937394266</v>
      </c>
    </row>
    <row r="79" spans="1:4" x14ac:dyDescent="0.2">
      <c r="A79" s="38">
        <v>34</v>
      </c>
      <c r="B79" s="38">
        <f t="shared" si="3"/>
        <v>-114</v>
      </c>
      <c r="C79" s="38">
        <f t="shared" si="4"/>
        <v>-0.46774713953717029</v>
      </c>
      <c r="D79" s="38">
        <f t="shared" si="5"/>
        <v>-1.0505772762889909</v>
      </c>
    </row>
    <row r="80" spans="1:4" x14ac:dyDescent="0.2">
      <c r="A80" s="38">
        <v>35</v>
      </c>
      <c r="B80" s="38">
        <f t="shared" si="3"/>
        <v>-120</v>
      </c>
      <c r="C80" s="38">
        <f t="shared" si="4"/>
        <v>-0.57499999999999973</v>
      </c>
      <c r="D80" s="38">
        <f t="shared" si="5"/>
        <v>-0.99592921435210446</v>
      </c>
    </row>
    <row r="81" spans="1:4" x14ac:dyDescent="0.2">
      <c r="A81" s="38">
        <v>36</v>
      </c>
      <c r="B81" s="38">
        <f t="shared" si="3"/>
        <v>-126</v>
      </c>
      <c r="C81" s="38">
        <f t="shared" si="4"/>
        <v>-0.67595304013634394</v>
      </c>
      <c r="D81" s="38">
        <f t="shared" si="5"/>
        <v>-0.9303695435311895</v>
      </c>
    </row>
    <row r="82" spans="1:4" x14ac:dyDescent="0.2">
      <c r="A82" s="38">
        <v>37</v>
      </c>
      <c r="B82" s="38">
        <f t="shared" si="3"/>
        <v>-132</v>
      </c>
      <c r="C82" s="38">
        <f t="shared" si="4"/>
        <v>-0.76950019731268693</v>
      </c>
      <c r="D82" s="38">
        <f t="shared" si="5"/>
        <v>-0.85461654929900333</v>
      </c>
    </row>
    <row r="83" spans="1:4" x14ac:dyDescent="0.2">
      <c r="A83" s="38">
        <v>38</v>
      </c>
      <c r="B83" s="38">
        <f t="shared" si="3"/>
        <v>-138</v>
      </c>
      <c r="C83" s="38">
        <f t="shared" si="4"/>
        <v>-0.8546165492990031</v>
      </c>
      <c r="D83" s="38">
        <f t="shared" si="5"/>
        <v>-0.76950019731268704</v>
      </c>
    </row>
    <row r="84" spans="1:4" x14ac:dyDescent="0.2">
      <c r="A84" s="38">
        <v>39</v>
      </c>
      <c r="B84" s="38">
        <f t="shared" si="3"/>
        <v>-144</v>
      </c>
      <c r="C84" s="38">
        <f t="shared" si="4"/>
        <v>-0.93036954353118939</v>
      </c>
      <c r="D84" s="38">
        <f t="shared" si="5"/>
        <v>-0.67595304013634416</v>
      </c>
    </row>
    <row r="85" spans="1:4" x14ac:dyDescent="0.2">
      <c r="A85" s="38">
        <v>40</v>
      </c>
      <c r="B85" s="38">
        <f t="shared" si="3"/>
        <v>-150</v>
      </c>
      <c r="C85" s="38">
        <f t="shared" si="4"/>
        <v>-0.99592921435210446</v>
      </c>
      <c r="D85" s="38">
        <f t="shared" si="5"/>
        <v>-0.57499999999999984</v>
      </c>
    </row>
    <row r="86" spans="1:4" x14ac:dyDescent="0.2">
      <c r="A86" s="38">
        <v>41</v>
      </c>
      <c r="B86" s="38">
        <f t="shared" si="3"/>
        <v>-156</v>
      </c>
      <c r="C86" s="38">
        <f t="shared" si="4"/>
        <v>-1.0505772762889909</v>
      </c>
      <c r="D86" s="38">
        <f t="shared" si="5"/>
        <v>-0.46774713953717045</v>
      </c>
    </row>
    <row r="87" spans="1:4" x14ac:dyDescent="0.2">
      <c r="A87" s="38">
        <v>42</v>
      </c>
      <c r="B87" s="38">
        <f t="shared" si="3"/>
        <v>-162</v>
      </c>
      <c r="C87" s="38">
        <f t="shared" si="4"/>
        <v>-1.0937149937394264</v>
      </c>
      <c r="D87" s="38">
        <f t="shared" si="5"/>
        <v>-0.3553695435311896</v>
      </c>
    </row>
    <row r="88" spans="1:4" x14ac:dyDescent="0.2">
      <c r="A88" s="38">
        <v>43</v>
      </c>
      <c r="B88" s="38">
        <f t="shared" si="3"/>
        <v>-168</v>
      </c>
      <c r="C88" s="38">
        <f t="shared" si="4"/>
        <v>-1.1248697408438764</v>
      </c>
      <c r="D88" s="38">
        <f t="shared" si="5"/>
        <v>-0.23909844444042319</v>
      </c>
    </row>
    <row r="89" spans="1:4" x14ac:dyDescent="0.2">
      <c r="A89" s="38">
        <v>44</v>
      </c>
      <c r="B89" s="38">
        <f t="shared" si="3"/>
        <v>-174</v>
      </c>
      <c r="C89" s="38">
        <f t="shared" si="4"/>
        <v>-1.1437001796735142</v>
      </c>
      <c r="D89" s="38">
        <f t="shared" si="5"/>
        <v>-0.12020773275780179</v>
      </c>
    </row>
    <row r="90" spans="1:4" x14ac:dyDescent="0.2">
      <c r="A90" s="38">
        <v>45</v>
      </c>
      <c r="B90" s="38">
        <f t="shared" si="3"/>
        <v>-180</v>
      </c>
      <c r="C90" s="38">
        <f t="shared" si="4"/>
        <v>-1.1499999999999999</v>
      </c>
      <c r="D90" s="38">
        <f t="shared" si="5"/>
        <v>-1.408920723144913E-16</v>
      </c>
    </row>
    <row r="91" spans="1:4" x14ac:dyDescent="0.2">
      <c r="A91" s="38">
        <v>46</v>
      </c>
      <c r="B91" s="38">
        <f t="shared" si="3"/>
        <v>-186</v>
      </c>
      <c r="C91" s="38">
        <f t="shared" si="4"/>
        <v>-1.1437001796735142</v>
      </c>
      <c r="D91" s="38">
        <f t="shared" si="5"/>
        <v>0.12020773275780151</v>
      </c>
    </row>
    <row r="92" spans="1:4" x14ac:dyDescent="0.2">
      <c r="A92" s="38">
        <v>47</v>
      </c>
      <c r="B92" s="38">
        <f t="shared" si="3"/>
        <v>-192</v>
      </c>
      <c r="C92" s="38">
        <f t="shared" si="4"/>
        <v>-1.1248697408438764</v>
      </c>
      <c r="D92" s="38">
        <f t="shared" si="5"/>
        <v>0.23909844444042341</v>
      </c>
    </row>
    <row r="93" spans="1:4" x14ac:dyDescent="0.2">
      <c r="A93" s="38">
        <v>48</v>
      </c>
      <c r="B93" s="38">
        <f t="shared" si="3"/>
        <v>-198</v>
      </c>
      <c r="C93" s="38">
        <f t="shared" si="4"/>
        <v>-1.0937149937394266</v>
      </c>
      <c r="D93" s="38">
        <f t="shared" si="5"/>
        <v>0.35536954353118932</v>
      </c>
    </row>
    <row r="94" spans="1:4" x14ac:dyDescent="0.2">
      <c r="A94" s="38">
        <v>49</v>
      </c>
      <c r="B94" s="38">
        <f t="shared" si="3"/>
        <v>-204</v>
      </c>
      <c r="C94" s="38">
        <f t="shared" si="4"/>
        <v>-1.0505772762889909</v>
      </c>
      <c r="D94" s="38">
        <f t="shared" si="5"/>
        <v>0.46774713953717018</v>
      </c>
    </row>
    <row r="95" spans="1:4" x14ac:dyDescent="0.2">
      <c r="A95" s="38">
        <v>50</v>
      </c>
      <c r="B95" s="38">
        <f t="shared" si="3"/>
        <v>-210</v>
      </c>
      <c r="C95" s="38">
        <f t="shared" si="4"/>
        <v>-0.99592921435210435</v>
      </c>
      <c r="D95" s="38">
        <f t="shared" si="5"/>
        <v>0.57500000000000007</v>
      </c>
    </row>
    <row r="96" spans="1:4" x14ac:dyDescent="0.2">
      <c r="A96" s="38">
        <v>51</v>
      </c>
      <c r="B96" s="38">
        <f t="shared" si="3"/>
        <v>-216</v>
      </c>
      <c r="C96" s="38">
        <f t="shared" si="4"/>
        <v>-0.93036954353118961</v>
      </c>
      <c r="D96" s="38">
        <f t="shared" si="5"/>
        <v>0.67595304013634394</v>
      </c>
    </row>
    <row r="97" spans="1:4" x14ac:dyDescent="0.2">
      <c r="A97" s="38">
        <v>52</v>
      </c>
      <c r="B97" s="38">
        <f t="shared" si="3"/>
        <v>-222</v>
      </c>
      <c r="C97" s="38">
        <f t="shared" si="4"/>
        <v>-0.85461654929900333</v>
      </c>
      <c r="D97" s="38">
        <f t="shared" si="5"/>
        <v>0.76950019731268693</v>
      </c>
    </row>
    <row r="98" spans="1:4" x14ac:dyDescent="0.2">
      <c r="A98" s="38">
        <v>53</v>
      </c>
      <c r="B98" s="38">
        <f t="shared" si="3"/>
        <v>-228</v>
      </c>
      <c r="C98" s="38">
        <f t="shared" si="4"/>
        <v>-0.76950019731268682</v>
      </c>
      <c r="D98" s="38">
        <f t="shared" si="5"/>
        <v>0.85461654929900344</v>
      </c>
    </row>
    <row r="99" spans="1:4" x14ac:dyDescent="0.2">
      <c r="A99" s="38">
        <v>54</v>
      </c>
      <c r="B99" s="38">
        <f t="shared" si="3"/>
        <v>-234</v>
      </c>
      <c r="C99" s="38">
        <f t="shared" si="4"/>
        <v>-0.67595304013634416</v>
      </c>
      <c r="D99" s="38">
        <f t="shared" si="5"/>
        <v>0.93036954353118939</v>
      </c>
    </row>
    <row r="100" spans="1:4" x14ac:dyDescent="0.2">
      <c r="A100" s="38">
        <v>55</v>
      </c>
      <c r="B100" s="38">
        <f t="shared" si="3"/>
        <v>-240</v>
      </c>
      <c r="C100" s="38">
        <f t="shared" si="4"/>
        <v>-0.57500000000000051</v>
      </c>
      <c r="D100" s="38">
        <f t="shared" si="5"/>
        <v>0.99592921435210402</v>
      </c>
    </row>
    <row r="101" spans="1:4" x14ac:dyDescent="0.2">
      <c r="A101" s="38">
        <v>56</v>
      </c>
      <c r="B101" s="38">
        <f t="shared" si="3"/>
        <v>-246</v>
      </c>
      <c r="C101" s="38">
        <f t="shared" si="4"/>
        <v>-0.46774713953717006</v>
      </c>
      <c r="D101" s="38">
        <f t="shared" si="5"/>
        <v>1.0505772762889911</v>
      </c>
    </row>
    <row r="102" spans="1:4" x14ac:dyDescent="0.2">
      <c r="A102" s="38">
        <v>57</v>
      </c>
      <c r="B102" s="38">
        <f t="shared" si="3"/>
        <v>-252</v>
      </c>
      <c r="C102" s="38">
        <f t="shared" si="4"/>
        <v>-0.35536954353118966</v>
      </c>
      <c r="D102" s="38">
        <f t="shared" si="5"/>
        <v>1.0937149937394264</v>
      </c>
    </row>
    <row r="103" spans="1:4" x14ac:dyDescent="0.2">
      <c r="A103" s="38">
        <v>58</v>
      </c>
      <c r="B103" s="38">
        <f t="shared" si="3"/>
        <v>-258</v>
      </c>
      <c r="C103" s="38">
        <f t="shared" si="4"/>
        <v>-0.23909844444042375</v>
      </c>
      <c r="D103" s="38">
        <f t="shared" si="5"/>
        <v>1.1248697408438764</v>
      </c>
    </row>
    <row r="104" spans="1:4" s="38" customFormat="1" x14ac:dyDescent="0.2">
      <c r="A104" s="38">
        <v>59</v>
      </c>
      <c r="B104" s="38">
        <f t="shared" ref="B104:B105" si="6">-A104*360/60+90</f>
        <v>-264</v>
      </c>
      <c r="C104" s="38">
        <f t="shared" si="4"/>
        <v>-0.12020773275780136</v>
      </c>
      <c r="D104" s="38">
        <f t="shared" ref="D104:D105" si="7">$B$9*SIN(RADIANS(B104))</f>
        <v>1.1437001796735142</v>
      </c>
    </row>
    <row r="105" spans="1:4" s="38" customFormat="1" x14ac:dyDescent="0.2">
      <c r="A105" s="38">
        <v>60</v>
      </c>
      <c r="B105" s="38">
        <f t="shared" si="6"/>
        <v>-270</v>
      </c>
      <c r="C105" s="38">
        <f t="shared" si="4"/>
        <v>-2.1133810847173693E-16</v>
      </c>
      <c r="D105" s="38">
        <f t="shared" si="7"/>
        <v>1.1499999999999999</v>
      </c>
    </row>
    <row r="107" spans="1:4" ht="15" x14ac:dyDescent="0.25">
      <c r="A107" s="46" t="s">
        <v>81</v>
      </c>
      <c r="B107" s="38"/>
      <c r="C107" s="38"/>
      <c r="D107" s="38"/>
    </row>
    <row r="108" spans="1:4" x14ac:dyDescent="0.2">
      <c r="A108" s="38"/>
      <c r="B108" s="38" t="s">
        <v>82</v>
      </c>
      <c r="C108" s="54">
        <f ca="1">Planner!B23</f>
        <v>44880.096049305554</v>
      </c>
      <c r="D108" s="38"/>
    </row>
    <row r="109" spans="1:4" x14ac:dyDescent="0.2">
      <c r="A109" s="38"/>
      <c r="B109" s="38"/>
      <c r="C109" s="38"/>
      <c r="D109" s="38"/>
    </row>
    <row r="110" spans="1:4" x14ac:dyDescent="0.2">
      <c r="A110" s="38"/>
      <c r="B110" s="38"/>
      <c r="C110" s="38"/>
      <c r="D110" s="38"/>
    </row>
    <row r="111" spans="1:4" x14ac:dyDescent="0.2">
      <c r="A111" s="38"/>
      <c r="B111" s="38"/>
      <c r="C111" s="38"/>
      <c r="D111" s="38"/>
    </row>
    <row r="112" spans="1:4" x14ac:dyDescent="0.2">
      <c r="A112" s="38"/>
      <c r="B112" s="38"/>
      <c r="C112" s="38"/>
      <c r="D112" s="38"/>
    </row>
    <row r="113" spans="1:4" x14ac:dyDescent="0.2">
      <c r="A113" s="38"/>
      <c r="B113" s="38"/>
      <c r="C113" s="38"/>
      <c r="D113" s="38"/>
    </row>
    <row r="114" spans="1:4" x14ac:dyDescent="0.2">
      <c r="A114" s="38"/>
      <c r="B114" s="38"/>
      <c r="C114" s="38"/>
      <c r="D114" s="38"/>
    </row>
    <row r="115" spans="1:4" x14ac:dyDescent="0.2">
      <c r="A115" s="38"/>
      <c r="B115" s="38"/>
      <c r="C115" s="38"/>
      <c r="D115" s="38"/>
    </row>
    <row r="116" spans="1:4" x14ac:dyDescent="0.2">
      <c r="A116" s="49"/>
      <c r="B116" s="50" t="s">
        <v>77</v>
      </c>
      <c r="C116" s="50" t="s">
        <v>79</v>
      </c>
      <c r="D116" s="50" t="s">
        <v>80</v>
      </c>
    </row>
    <row r="117" spans="1:4" x14ac:dyDescent="0.2">
      <c r="A117" s="51" t="s">
        <v>78</v>
      </c>
      <c r="B117" s="49"/>
      <c r="C117" s="51">
        <v>0</v>
      </c>
      <c r="D117" s="51">
        <v>0</v>
      </c>
    </row>
    <row r="118" spans="1:4" x14ac:dyDescent="0.2">
      <c r="A118" s="51" t="s">
        <v>73</v>
      </c>
      <c r="B118" s="49">
        <f ca="1">-(MOD(C108,0.5)*24)*360/12+90</f>
        <v>20.844500001403503</v>
      </c>
      <c r="C118" s="49">
        <f ca="1">$B$5*COS(RADIANS(B118))</f>
        <v>0.56072975579979689</v>
      </c>
      <c r="D118" s="49">
        <f ca="1">$B$5*SIN(RADIANS(B118))</f>
        <v>0.2134997446384892</v>
      </c>
    </row>
    <row r="119" spans="1:4" x14ac:dyDescent="0.2">
      <c r="A119" s="51" t="s">
        <v>72</v>
      </c>
      <c r="B119" s="49">
        <f ca="1">-(MOD(C108,1/24)*24*60)*360/60+90</f>
        <v>-19.866000004683187</v>
      </c>
      <c r="C119" s="49">
        <f ca="1">$B$6*COS(RADIANS(B119))</f>
        <v>0.79941645470051437</v>
      </c>
      <c r="D119" s="49">
        <f ca="1">$B$6*SIN(RADIANS(B119))</f>
        <v>-0.28884828535766033</v>
      </c>
    </row>
    <row r="120" spans="1:4" x14ac:dyDescent="0.2">
      <c r="A120" s="55" t="str">
        <f ca="1">IF(MOD(C108,1)&gt;=0.5,"PM","AM")</f>
        <v>AM</v>
      </c>
      <c r="B120" s="38"/>
      <c r="C120" s="38">
        <v>0.95</v>
      </c>
      <c r="D120" s="38">
        <v>-1</v>
      </c>
    </row>
    <row r="122" spans="1:4" s="38" customFormat="1" ht="15" x14ac:dyDescent="0.25">
      <c r="A122" s="46" t="s">
        <v>83</v>
      </c>
    </row>
    <row r="123" spans="1:4" s="38" customFormat="1" x14ac:dyDescent="0.2">
      <c r="B123" s="38" t="s">
        <v>82</v>
      </c>
      <c r="C123" s="54">
        <f ca="1">Planner!C23</f>
        <v>44880.137715972218</v>
      </c>
    </row>
    <row r="124" spans="1:4" s="38" customFormat="1" x14ac:dyDescent="0.2"/>
    <row r="125" spans="1:4" s="38" customFormat="1" x14ac:dyDescent="0.2"/>
    <row r="126" spans="1:4" s="38" customFormat="1" x14ac:dyDescent="0.2"/>
    <row r="127" spans="1:4" s="38" customFormat="1" x14ac:dyDescent="0.2"/>
    <row r="128" spans="1:4" s="38" customFormat="1" x14ac:dyDescent="0.2"/>
    <row r="129" spans="1:4" s="38" customFormat="1" x14ac:dyDescent="0.2"/>
    <row r="130" spans="1:4" s="38" customFormat="1" x14ac:dyDescent="0.2"/>
    <row r="131" spans="1:4" s="38" customFormat="1" x14ac:dyDescent="0.2">
      <c r="A131" s="49"/>
      <c r="B131" s="50" t="s">
        <v>77</v>
      </c>
      <c r="C131" s="50" t="s">
        <v>79</v>
      </c>
      <c r="D131" s="50" t="s">
        <v>80</v>
      </c>
    </row>
    <row r="132" spans="1:4" s="38" customFormat="1" x14ac:dyDescent="0.2">
      <c r="A132" s="51" t="s">
        <v>78</v>
      </c>
      <c r="B132" s="49"/>
      <c r="C132" s="51">
        <v>0</v>
      </c>
      <c r="D132" s="51">
        <v>0</v>
      </c>
    </row>
    <row r="133" spans="1:4" s="38" customFormat="1" x14ac:dyDescent="0.2">
      <c r="A133" s="51" t="s">
        <v>73</v>
      </c>
      <c r="B133" s="49">
        <f ca="1">-(MOD(C123,0.5)*24)*360/12+90</f>
        <v>-9.1554999968502671</v>
      </c>
      <c r="C133" s="49">
        <f ca="1">$B$5*COS(RADIANS(B133))</f>
        <v>0.59235608550262309</v>
      </c>
      <c r="D133" s="49">
        <f ca="1">$B$5*SIN(RADIANS(B133))</f>
        <v>-9.5468675323422805E-2</v>
      </c>
    </row>
    <row r="134" spans="1:4" s="38" customFormat="1" x14ac:dyDescent="0.2">
      <c r="A134" s="51" t="s">
        <v>72</v>
      </c>
      <c r="B134" s="49">
        <f ca="1">-(MOD(C123,1/24)*24*60)*360/60+90</f>
        <v>-19.865999983728443</v>
      </c>
      <c r="C134" s="49">
        <f ca="1">$B$6*COS(RADIANS(B134))</f>
        <v>0.79941645480615464</v>
      </c>
      <c r="D134" s="49">
        <f ca="1">$B$6*SIN(RADIANS(B134))</f>
        <v>-0.28884828506529026</v>
      </c>
    </row>
    <row r="135" spans="1:4" s="38" customFormat="1" x14ac:dyDescent="0.2">
      <c r="A135" s="55" t="str">
        <f ca="1">IF(MOD(C123,1)&gt;=0.5,"PM","AM")</f>
        <v>AM</v>
      </c>
      <c r="C135" s="38">
        <v>0.95</v>
      </c>
      <c r="D135" s="38">
        <v>-1</v>
      </c>
    </row>
    <row r="136" spans="1:4" s="38" customFormat="1" x14ac:dyDescent="0.2"/>
    <row r="137" spans="1:4" ht="15" x14ac:dyDescent="0.25">
      <c r="A137" s="46" t="s">
        <v>84</v>
      </c>
      <c r="B137" s="38"/>
      <c r="C137" s="38"/>
      <c r="D137" s="38"/>
    </row>
    <row r="138" spans="1:4" x14ac:dyDescent="0.2">
      <c r="A138" s="38"/>
      <c r="B138" s="38" t="s">
        <v>82</v>
      </c>
      <c r="C138" s="54">
        <f ca="1">Planner!D23</f>
        <v>44880.179382638882</v>
      </c>
      <c r="D138" s="38"/>
    </row>
    <row r="139" spans="1:4" x14ac:dyDescent="0.2">
      <c r="A139" s="38"/>
      <c r="B139" s="38"/>
      <c r="C139" s="38"/>
      <c r="D139" s="38"/>
    </row>
    <row r="140" spans="1:4" x14ac:dyDescent="0.2">
      <c r="A140" s="38"/>
      <c r="B140" s="38"/>
      <c r="C140" s="38"/>
      <c r="D140" s="38"/>
    </row>
    <row r="141" spans="1:4" x14ac:dyDescent="0.2">
      <c r="A141" s="38"/>
      <c r="B141" s="38"/>
      <c r="C141" s="38"/>
      <c r="D141" s="38"/>
    </row>
    <row r="142" spans="1:4" x14ac:dyDescent="0.2">
      <c r="A142" s="38"/>
      <c r="B142" s="38"/>
      <c r="C142" s="38"/>
      <c r="D142" s="38"/>
    </row>
    <row r="143" spans="1:4" x14ac:dyDescent="0.2">
      <c r="A143" s="38"/>
      <c r="B143" s="38"/>
      <c r="C143" s="38"/>
      <c r="D143" s="38"/>
    </row>
    <row r="144" spans="1:4" x14ac:dyDescent="0.2">
      <c r="A144" s="38"/>
      <c r="B144" s="38"/>
      <c r="C144" s="38"/>
      <c r="D144" s="38"/>
    </row>
    <row r="145" spans="1:4" x14ac:dyDescent="0.2">
      <c r="A145" s="38"/>
      <c r="B145" s="38"/>
      <c r="C145" s="38"/>
      <c r="D145" s="38"/>
    </row>
    <row r="146" spans="1:4" x14ac:dyDescent="0.2">
      <c r="A146" s="49"/>
      <c r="B146" s="50" t="s">
        <v>77</v>
      </c>
      <c r="C146" s="50" t="s">
        <v>79</v>
      </c>
      <c r="D146" s="50" t="s">
        <v>80</v>
      </c>
    </row>
    <row r="147" spans="1:4" x14ac:dyDescent="0.2">
      <c r="A147" s="51" t="s">
        <v>78</v>
      </c>
      <c r="B147" s="49"/>
      <c r="C147" s="51">
        <v>0</v>
      </c>
      <c r="D147" s="51">
        <v>0</v>
      </c>
    </row>
    <row r="148" spans="1:4" x14ac:dyDescent="0.2">
      <c r="A148" s="51" t="s">
        <v>73</v>
      </c>
      <c r="B148" s="49">
        <f ca="1">-(MOD(C138,0.5)*24)*360/12+90</f>
        <v>-39.155499995104037</v>
      </c>
      <c r="C148" s="49">
        <f ca="1">$B$5*COS(RADIANS(B148))</f>
        <v>0.46526108048141379</v>
      </c>
      <c r="D148" s="49">
        <f ca="1">$B$5*SIN(RADIANS(B148))</f>
        <v>-0.37885634083286429</v>
      </c>
    </row>
    <row r="149" spans="1:4" x14ac:dyDescent="0.2">
      <c r="A149" s="51" t="s">
        <v>72</v>
      </c>
      <c r="B149" s="49">
        <f ca="1">-(MOD(C138,1/24)*24*60)*360/60+90</f>
        <v>-19.865999962773714</v>
      </c>
      <c r="C149" s="49">
        <f ca="1">$B$6*COS(RADIANS(B149))</f>
        <v>0.79941645491179492</v>
      </c>
      <c r="D149" s="49">
        <f ca="1">$B$6*SIN(RADIANS(B149))</f>
        <v>-0.28884828477292052</v>
      </c>
    </row>
    <row r="150" spans="1:4" x14ac:dyDescent="0.2">
      <c r="A150" s="55" t="str">
        <f ca="1">IF(MOD(C138,1)&gt;=0.5,"PM","AM")</f>
        <v>AM</v>
      </c>
      <c r="B150" s="38"/>
      <c r="C150" s="38">
        <v>0.95</v>
      </c>
      <c r="D150" s="38">
        <v>-1</v>
      </c>
    </row>
    <row r="152" spans="1:4" ht="15" x14ac:dyDescent="0.25">
      <c r="A152" s="46" t="s">
        <v>85</v>
      </c>
      <c r="B152" s="38"/>
      <c r="C152" s="38"/>
      <c r="D152" s="38"/>
    </row>
    <row r="153" spans="1:4" x14ac:dyDescent="0.2">
      <c r="A153" s="38"/>
      <c r="B153" s="38" t="s">
        <v>82</v>
      </c>
      <c r="C153" s="54">
        <f ca="1">Planner!E23</f>
        <v>44880.762715972218</v>
      </c>
      <c r="D153" s="38"/>
    </row>
    <row r="154" spans="1:4" x14ac:dyDescent="0.2">
      <c r="A154" s="38"/>
      <c r="B154" s="38"/>
      <c r="C154" s="38"/>
      <c r="D154" s="38"/>
    </row>
    <row r="155" spans="1:4" x14ac:dyDescent="0.2">
      <c r="A155" s="38"/>
      <c r="B155" s="38"/>
      <c r="C155" s="38"/>
      <c r="D155" s="38"/>
    </row>
    <row r="156" spans="1:4" x14ac:dyDescent="0.2">
      <c r="A156" s="38"/>
      <c r="B156" s="38"/>
      <c r="C156" s="38"/>
      <c r="D156" s="38"/>
    </row>
    <row r="157" spans="1:4" x14ac:dyDescent="0.2">
      <c r="A157" s="38"/>
      <c r="B157" s="38"/>
      <c r="C157" s="38"/>
      <c r="D157" s="38"/>
    </row>
    <row r="158" spans="1:4" x14ac:dyDescent="0.2">
      <c r="A158" s="38"/>
      <c r="B158" s="38"/>
      <c r="C158" s="38"/>
      <c r="D158" s="38"/>
    </row>
    <row r="159" spans="1:4" x14ac:dyDescent="0.2">
      <c r="A159" s="38"/>
      <c r="B159" s="38"/>
      <c r="C159" s="38"/>
      <c r="D159" s="38"/>
    </row>
    <row r="160" spans="1:4" x14ac:dyDescent="0.2">
      <c r="A160" s="38"/>
      <c r="B160" s="38"/>
      <c r="C160" s="38"/>
      <c r="D160" s="38"/>
    </row>
    <row r="161" spans="1:4" x14ac:dyDescent="0.2">
      <c r="A161" s="49"/>
      <c r="B161" s="50" t="s">
        <v>77</v>
      </c>
      <c r="C161" s="50" t="s">
        <v>79</v>
      </c>
      <c r="D161" s="50" t="s">
        <v>80</v>
      </c>
    </row>
    <row r="162" spans="1:4" x14ac:dyDescent="0.2">
      <c r="A162" s="51" t="s">
        <v>78</v>
      </c>
      <c r="B162" s="49"/>
      <c r="C162" s="51">
        <v>0</v>
      </c>
      <c r="D162" s="51">
        <v>0</v>
      </c>
    </row>
    <row r="163" spans="1:4" x14ac:dyDescent="0.2">
      <c r="A163" s="51" t="s">
        <v>73</v>
      </c>
      <c r="B163" s="49">
        <f ca="1">-(MOD(C153,0.5)*24)*360/12+90</f>
        <v>-99.155499996850267</v>
      </c>
      <c r="C163" s="49">
        <f ca="1">$B$5*COS(RADIANS(B163))</f>
        <v>-9.5468675323422778E-2</v>
      </c>
      <c r="D163" s="49">
        <f ca="1">$B$5*SIN(RADIANS(B163))</f>
        <v>-0.59235608550262309</v>
      </c>
    </row>
    <row r="164" spans="1:4" x14ac:dyDescent="0.2">
      <c r="A164" s="51" t="s">
        <v>72</v>
      </c>
      <c r="B164" s="49">
        <f ca="1">-(MOD(C153,1/24)*24*60)*360/60+90</f>
        <v>-19.865999983728742</v>
      </c>
      <c r="C164" s="49">
        <f ca="1">$B$6*COS(RADIANS(B164))</f>
        <v>0.7994164548061532</v>
      </c>
      <c r="D164" s="49">
        <f ca="1">$B$6*SIN(RADIANS(B164))</f>
        <v>-0.28884828506529447</v>
      </c>
    </row>
    <row r="165" spans="1:4" x14ac:dyDescent="0.2">
      <c r="A165" s="55" t="str">
        <f ca="1">IF(MOD(C153,1)&gt;=0.5,"PM","AM")</f>
        <v>PM</v>
      </c>
      <c r="B165" s="38"/>
      <c r="C165" s="38">
        <v>0.95</v>
      </c>
      <c r="D165" s="38">
        <v>-1</v>
      </c>
    </row>
    <row r="167" spans="1:4" ht="15" x14ac:dyDescent="0.25">
      <c r="A167" s="46" t="s">
        <v>86</v>
      </c>
      <c r="B167" s="38"/>
      <c r="C167" s="38"/>
      <c r="D167" s="38"/>
    </row>
    <row r="168" spans="1:4" x14ac:dyDescent="0.2">
      <c r="A168" s="38"/>
      <c r="B168" s="38" t="s">
        <v>82</v>
      </c>
      <c r="C168" s="54">
        <f ca="1">Planner!F23</f>
        <v>44880.096049305554</v>
      </c>
      <c r="D168" s="38"/>
    </row>
    <row r="169" spans="1:4" x14ac:dyDescent="0.2">
      <c r="A169" s="38"/>
      <c r="B169" s="38"/>
      <c r="C169" s="38"/>
      <c r="D169" s="38"/>
    </row>
    <row r="170" spans="1:4" x14ac:dyDescent="0.2">
      <c r="A170" s="38"/>
      <c r="B170" s="38"/>
      <c r="C170" s="38"/>
      <c r="D170" s="38"/>
    </row>
    <row r="171" spans="1:4" x14ac:dyDescent="0.2">
      <c r="A171" s="38"/>
      <c r="B171" s="38"/>
      <c r="C171" s="38"/>
      <c r="D171" s="38"/>
    </row>
    <row r="172" spans="1:4" x14ac:dyDescent="0.2">
      <c r="A172" s="38"/>
      <c r="B172" s="38"/>
      <c r="C172" s="38"/>
      <c r="D172" s="38"/>
    </row>
    <row r="173" spans="1:4" x14ac:dyDescent="0.2">
      <c r="A173" s="38"/>
      <c r="B173" s="38"/>
      <c r="C173" s="38"/>
      <c r="D173" s="38"/>
    </row>
    <row r="174" spans="1:4" x14ac:dyDescent="0.2">
      <c r="A174" s="38"/>
      <c r="B174" s="38"/>
      <c r="C174" s="38"/>
      <c r="D174" s="38"/>
    </row>
    <row r="175" spans="1:4" x14ac:dyDescent="0.2">
      <c r="A175" s="38"/>
      <c r="B175" s="38"/>
      <c r="C175" s="38"/>
      <c r="D175" s="38"/>
    </row>
    <row r="176" spans="1:4" x14ac:dyDescent="0.2">
      <c r="A176" s="49"/>
      <c r="B176" s="50" t="s">
        <v>77</v>
      </c>
      <c r="C176" s="50" t="s">
        <v>79</v>
      </c>
      <c r="D176" s="50" t="s">
        <v>80</v>
      </c>
    </row>
    <row r="177" spans="1:4" x14ac:dyDescent="0.2">
      <c r="A177" s="51" t="s">
        <v>78</v>
      </c>
      <c r="B177" s="49"/>
      <c r="C177" s="51">
        <v>0</v>
      </c>
      <c r="D177" s="51">
        <v>0</v>
      </c>
    </row>
    <row r="178" spans="1:4" x14ac:dyDescent="0.2">
      <c r="A178" s="51" t="s">
        <v>73</v>
      </c>
      <c r="B178" s="49">
        <f ca="1">-(MOD(C168,0.5)*24)*360/12+90</f>
        <v>20.844500001403503</v>
      </c>
      <c r="C178" s="49">
        <f ca="1">$B$5*COS(RADIANS(B178))</f>
        <v>0.56072975579979689</v>
      </c>
      <c r="D178" s="49">
        <f ca="1">$B$5*SIN(RADIANS(B178))</f>
        <v>0.2134997446384892</v>
      </c>
    </row>
    <row r="179" spans="1:4" x14ac:dyDescent="0.2">
      <c r="A179" s="51" t="s">
        <v>72</v>
      </c>
      <c r="B179" s="49">
        <f ca="1">-(MOD(C168,1/24)*24*60)*360/60+90</f>
        <v>-19.866000004683187</v>
      </c>
      <c r="C179" s="49">
        <f ca="1">$B$6*COS(RADIANS(B179))</f>
        <v>0.79941645470051437</v>
      </c>
      <c r="D179" s="49">
        <f ca="1">$B$6*SIN(RADIANS(B179))</f>
        <v>-0.28884828535766033</v>
      </c>
    </row>
    <row r="180" spans="1:4" x14ac:dyDescent="0.2">
      <c r="A180" s="55" t="str">
        <f ca="1">IF(MOD(C168,1)&gt;=0.5,"PM","AM")</f>
        <v>AM</v>
      </c>
      <c r="B180" s="38"/>
      <c r="C180" s="38">
        <v>0.95</v>
      </c>
      <c r="D180" s="38">
        <v>-1</v>
      </c>
    </row>
    <row r="181" spans="1:4" x14ac:dyDescent="0.2">
      <c r="A181" s="38"/>
      <c r="B181" s="38"/>
      <c r="C181" s="38"/>
      <c r="D181" s="38"/>
    </row>
    <row r="182" spans="1:4" ht="15" x14ac:dyDescent="0.25">
      <c r="A182" s="46" t="s">
        <v>87</v>
      </c>
      <c r="B182" s="38"/>
      <c r="C182" s="38"/>
      <c r="D182" s="38"/>
    </row>
    <row r="183" spans="1:4" x14ac:dyDescent="0.2">
      <c r="A183" s="38"/>
      <c r="B183" s="38" t="s">
        <v>82</v>
      </c>
      <c r="C183" s="54">
        <f ca="1">Planner!G23</f>
        <v>44880.846049305554</v>
      </c>
      <c r="D183" s="38"/>
    </row>
    <row r="184" spans="1:4" x14ac:dyDescent="0.2">
      <c r="A184" s="38"/>
      <c r="B184" s="38"/>
      <c r="C184" s="38"/>
      <c r="D184" s="38"/>
    </row>
    <row r="185" spans="1:4" x14ac:dyDescent="0.2">
      <c r="A185" s="38"/>
      <c r="B185" s="38"/>
      <c r="C185" s="38"/>
      <c r="D185" s="38"/>
    </row>
    <row r="186" spans="1:4" x14ac:dyDescent="0.2">
      <c r="A186" s="38"/>
      <c r="B186" s="38"/>
      <c r="C186" s="38"/>
      <c r="D186" s="38"/>
    </row>
    <row r="187" spans="1:4" x14ac:dyDescent="0.2">
      <c r="A187" s="38"/>
      <c r="B187" s="38"/>
      <c r="C187" s="38"/>
      <c r="D187" s="38"/>
    </row>
    <row r="188" spans="1:4" x14ac:dyDescent="0.2">
      <c r="A188" s="38"/>
      <c r="B188" s="38"/>
      <c r="C188" s="38"/>
      <c r="D188" s="38"/>
    </row>
    <row r="189" spans="1:4" x14ac:dyDescent="0.2">
      <c r="A189" s="38"/>
      <c r="B189" s="38"/>
      <c r="C189" s="38"/>
      <c r="D189" s="38"/>
    </row>
    <row r="190" spans="1:4" x14ac:dyDescent="0.2">
      <c r="A190" s="38"/>
      <c r="B190" s="38"/>
      <c r="C190" s="38"/>
      <c r="D190" s="38"/>
    </row>
    <row r="191" spans="1:4" x14ac:dyDescent="0.2">
      <c r="A191" s="49"/>
      <c r="B191" s="50" t="s">
        <v>77</v>
      </c>
      <c r="C191" s="50" t="s">
        <v>79</v>
      </c>
      <c r="D191" s="50" t="s">
        <v>80</v>
      </c>
    </row>
    <row r="192" spans="1:4" x14ac:dyDescent="0.2">
      <c r="A192" s="51" t="s">
        <v>78</v>
      </c>
      <c r="B192" s="49"/>
      <c r="C192" s="51">
        <v>0</v>
      </c>
      <c r="D192" s="51">
        <v>0</v>
      </c>
    </row>
    <row r="193" spans="1:4" x14ac:dyDescent="0.2">
      <c r="A193" s="51" t="s">
        <v>73</v>
      </c>
      <c r="B193" s="49">
        <f ca="1">-(MOD(C183,0.5)*24)*360/12+90</f>
        <v>-159.1554999985965</v>
      </c>
      <c r="C193" s="49">
        <f ca="1">$B$5*COS(RADIANS(B193))</f>
        <v>-0.56072975579979689</v>
      </c>
      <c r="D193" s="49">
        <f ca="1">$B$5*SIN(RADIANS(B193))</f>
        <v>-0.2134997446384892</v>
      </c>
    </row>
    <row r="194" spans="1:4" x14ac:dyDescent="0.2">
      <c r="A194" s="51" t="s">
        <v>72</v>
      </c>
      <c r="B194" s="49">
        <f ca="1">-(MOD(C183,1/24)*24*60)*360/60+90</f>
        <v>-19.866000004683556</v>
      </c>
      <c r="C194" s="49">
        <f ca="1">$B$6*COS(RADIANS(B194))</f>
        <v>0.79941645470051248</v>
      </c>
      <c r="D194" s="49">
        <f ca="1">$B$6*SIN(RADIANS(B194))</f>
        <v>-0.28884828535766544</v>
      </c>
    </row>
    <row r="195" spans="1:4" x14ac:dyDescent="0.2">
      <c r="A195" s="55" t="str">
        <f ca="1">IF(MOD(C183,1)&gt;=0.5,"PM","AM")</f>
        <v>PM</v>
      </c>
      <c r="B195" s="38"/>
      <c r="C195" s="38">
        <v>0.95</v>
      </c>
      <c r="D195" s="38">
        <v>-1</v>
      </c>
    </row>
    <row r="197" spans="1:4" ht="15" x14ac:dyDescent="0.25">
      <c r="A197" s="46" t="s">
        <v>88</v>
      </c>
      <c r="B197" s="38"/>
      <c r="C197" s="38"/>
      <c r="D197" s="38"/>
    </row>
    <row r="198" spans="1:4" x14ac:dyDescent="0.2">
      <c r="A198" s="38"/>
      <c r="B198" s="38" t="s">
        <v>82</v>
      </c>
      <c r="C198" s="54">
        <f ca="1">Planner!H23</f>
        <v>44880.387715972218</v>
      </c>
      <c r="D198" s="38"/>
    </row>
    <row r="199" spans="1:4" x14ac:dyDescent="0.2">
      <c r="A199" s="38"/>
      <c r="B199" s="38"/>
      <c r="C199" s="38"/>
      <c r="D199" s="38"/>
    </row>
    <row r="200" spans="1:4" x14ac:dyDescent="0.2">
      <c r="A200" s="38"/>
      <c r="B200" s="38"/>
      <c r="C200" s="38"/>
      <c r="D200" s="38"/>
    </row>
    <row r="201" spans="1:4" x14ac:dyDescent="0.2">
      <c r="A201" s="38"/>
      <c r="B201" s="38"/>
      <c r="C201" s="38"/>
      <c r="D201" s="38"/>
    </row>
    <row r="202" spans="1:4" x14ac:dyDescent="0.2">
      <c r="A202" s="38"/>
      <c r="B202" s="38"/>
      <c r="C202" s="38"/>
      <c r="D202" s="38"/>
    </row>
    <row r="203" spans="1:4" x14ac:dyDescent="0.2">
      <c r="A203" s="38"/>
      <c r="B203" s="38"/>
      <c r="C203" s="38"/>
      <c r="D203" s="38"/>
    </row>
    <row r="204" spans="1:4" x14ac:dyDescent="0.2">
      <c r="A204" s="38"/>
      <c r="B204" s="38"/>
      <c r="C204" s="38"/>
      <c r="D204" s="38"/>
    </row>
    <row r="205" spans="1:4" x14ac:dyDescent="0.2">
      <c r="A205" s="38"/>
      <c r="B205" s="38"/>
      <c r="C205" s="38"/>
      <c r="D205" s="38"/>
    </row>
    <row r="206" spans="1:4" x14ac:dyDescent="0.2">
      <c r="A206" s="49"/>
      <c r="B206" s="50" t="s">
        <v>77</v>
      </c>
      <c r="C206" s="50" t="s">
        <v>79</v>
      </c>
      <c r="D206" s="50" t="s">
        <v>80</v>
      </c>
    </row>
    <row r="207" spans="1:4" x14ac:dyDescent="0.2">
      <c r="A207" s="51" t="s">
        <v>78</v>
      </c>
      <c r="B207" s="49"/>
      <c r="C207" s="51">
        <v>0</v>
      </c>
      <c r="D207" s="51">
        <v>0</v>
      </c>
    </row>
    <row r="208" spans="1:4" x14ac:dyDescent="0.2">
      <c r="A208" s="51" t="s">
        <v>73</v>
      </c>
      <c r="B208" s="49">
        <f ca="1">-(MOD(C198,0.5)*24)*360/12+90</f>
        <v>-189.15549999685027</v>
      </c>
      <c r="C208" s="49">
        <f ca="1">$B$5*COS(RADIANS(B208))</f>
        <v>-0.59235608550262309</v>
      </c>
      <c r="D208" s="49">
        <f ca="1">$B$5*SIN(RADIANS(B208))</f>
        <v>9.5468675323422722E-2</v>
      </c>
    </row>
    <row r="209" spans="1:4" x14ac:dyDescent="0.2">
      <c r="A209" s="51" t="s">
        <v>72</v>
      </c>
      <c r="B209" s="49">
        <f ca="1">-(MOD(C198,1/24)*24*60)*360/60+90</f>
        <v>-19.865999983728543</v>
      </c>
      <c r="C209" s="49">
        <f ca="1">$B$6*COS(RADIANS(B209))</f>
        <v>0.7994164548061542</v>
      </c>
      <c r="D209" s="49">
        <f ca="1">$B$6*SIN(RADIANS(B209))</f>
        <v>-0.28884828506529164</v>
      </c>
    </row>
    <row r="210" spans="1:4" x14ac:dyDescent="0.2">
      <c r="A210" s="55" t="str">
        <f ca="1">IF(MOD(C198,1)&gt;=0.5,"PM","AM")</f>
        <v>AM</v>
      </c>
      <c r="B210" s="38"/>
      <c r="C210" s="38">
        <v>0.95</v>
      </c>
      <c r="D210" s="3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Planner</vt:lpstr>
      <vt:lpstr>DST Rules</vt:lpstr>
      <vt:lpstr>Clocks</vt:lpstr>
      <vt:lpstr>Planner!Print_Area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World Meeting Planner and Time Zone Converter</dc:title>
  <dc:creator>Vertex42.com</dc:creator>
  <dc:description>(c) 2016 Vertex42 LLC. All rights reserved.</dc:description>
  <cp:lastModifiedBy>Ghasli @ Ghazali, Mohamad Amir</cp:lastModifiedBy>
  <cp:lastPrinted>2016-11-30T19:13:06Z</cp:lastPrinted>
  <dcterms:created xsi:type="dcterms:W3CDTF">2016-10-26T19:00:04Z</dcterms:created>
  <dcterms:modified xsi:type="dcterms:W3CDTF">2022-11-14T18:18:18Z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2016 Vertex42 LLC</vt:lpwstr>
  </property>
  <property fmtid="{D5CDD505-2E9C-101B-9397-08002B2CF9AE}" pid="3" name="Version">
    <vt:lpwstr>1.0.0</vt:lpwstr>
  </property>
  <property fmtid="{D5CDD505-2E9C-101B-9397-08002B2CF9AE}" pid="4" name="Source">
    <vt:lpwstr>https://www.vertex42.com/ExcelTemplates/world-meeting-planner.html</vt:lpwstr>
  </property>
</Properties>
</file>