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Report" sheetId="1" r:id="rId1"/>
  </sheets>
  <definedNames>
    <definedName name="_xlnm.Print_Area" localSheetId="0">Report!$A$1:$Z$46</definedName>
  </definedNames>
  <calcPr calcId="144525"/>
</workbook>
</file>

<file path=xl/sharedStrings.xml><?xml version="1.0" encoding="utf-8"?>
<sst xmlns="http://schemas.openxmlformats.org/spreadsheetml/2006/main" count="53" uniqueCount="38">
  <si>
    <t>Sales Statistic &amp; Analysis</t>
  </si>
  <si>
    <t>No.</t>
  </si>
  <si>
    <t>Team</t>
  </si>
  <si>
    <t>Employee Code</t>
  </si>
  <si>
    <t>Name</t>
  </si>
  <si>
    <t>Current Month Sales</t>
  </si>
  <si>
    <t>Ratio</t>
  </si>
  <si>
    <t>Last Month Sales</t>
  </si>
  <si>
    <t>M-O-M %</t>
  </si>
  <si>
    <t>Ranking</t>
  </si>
  <si>
    <t>Team1</t>
  </si>
  <si>
    <t>Alex</t>
  </si>
  <si>
    <t>William</t>
  </si>
  <si>
    <t>Jordan</t>
  </si>
  <si>
    <t>Michael</t>
  </si>
  <si>
    <t>Eric</t>
  </si>
  <si>
    <t>Desmond</t>
  </si>
  <si>
    <t>King</t>
  </si>
  <si>
    <t>David</t>
  </si>
  <si>
    <t>Team 2</t>
  </si>
  <si>
    <t>Chloe</t>
  </si>
  <si>
    <t>Wendy</t>
  </si>
  <si>
    <t>Sally</t>
  </si>
  <si>
    <t>Derrick</t>
  </si>
  <si>
    <t>Austin</t>
  </si>
  <si>
    <t>Justin</t>
  </si>
  <si>
    <t>Celyn</t>
  </si>
  <si>
    <t>Thomas</t>
  </si>
  <si>
    <t>Total</t>
  </si>
  <si>
    <t>Data</t>
  </si>
  <si>
    <t>Estimated Sales</t>
  </si>
  <si>
    <t>Total Sales</t>
  </si>
  <si>
    <t>M-O-M Growth</t>
  </si>
  <si>
    <t>Estimated Growth</t>
  </si>
  <si>
    <t>Top sales</t>
  </si>
  <si>
    <t>Highest Sales Amount</t>
  </si>
  <si>
    <t>Highest Sales Team</t>
  </si>
  <si>
    <t>Sales Ranking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</si>
</sst>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_ &quot;￥&quot;* #,##0.00_ ;_ &quot;￥&quot;* \-#,##0.00_ ;_ &quot;￥&quot;* &quot;-&quot;??_ ;_ @_ "/>
    <numFmt numFmtId="177" formatCode="0.0%"/>
    <numFmt numFmtId="178" formatCode="[$RM-4409]#,##0.00_);\([$RM-4409]#,##0.00\)"/>
  </numFmts>
  <fonts count="26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11"/>
      <color theme="1"/>
      <name val="Arial"/>
      <charset val="134"/>
    </font>
    <font>
      <b/>
      <sz val="36"/>
      <color theme="8" tint="-0.499984740745262"/>
      <name val="Arial"/>
      <charset val="134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微软雅黑"/>
      <charset val="134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6"/>
      </bottom>
      <diagonal/>
    </border>
    <border>
      <left/>
      <right/>
      <top style="medium">
        <color theme="6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17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5" applyNumberFormat="1" applyFont="1" applyBorder="1" applyAlignment="1">
      <alignment horizontal="center" vertical="center"/>
    </xf>
    <xf numFmtId="176" fontId="2" fillId="0" borderId="0" xfId="5" applyFont="1" applyAlignment="1">
      <alignment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9" fontId="2" fillId="2" borderId="0" xfId="0" applyNumberFormat="1" applyFont="1" applyFill="1" applyAlignment="1">
      <alignment horizontal="center" vertical="center"/>
    </xf>
    <xf numFmtId="9" fontId="2" fillId="2" borderId="0" xfId="6" applyFont="1" applyFill="1" applyAlignment="1">
      <alignment horizontal="center" vertical="center"/>
    </xf>
    <xf numFmtId="9" fontId="2" fillId="0" borderId="0" xfId="6" applyFont="1">
      <alignment vertical="center"/>
    </xf>
    <xf numFmtId="9" fontId="2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77" fontId="4" fillId="2" borderId="1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942516935106"/>
          <c:y val="0.057681819569714"/>
          <c:w val="0.717712748453586"/>
          <c:h val="0.9204482384877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Report!$F$4</c:f>
              <c:strCache>
                <c:ptCount val="1"/>
                <c:pt idx="0">
                  <c:v>Current Month Sales</c:v>
                </c:pt>
              </c:strCache>
            </c:strRef>
          </c:tx>
          <c:spPr>
            <a:gradFill>
              <a:gsLst>
                <a:gs pos="100000">
                  <a:srgbClr val="D3EDBA"/>
                </a:gs>
                <a:gs pos="43000">
                  <a:srgbClr val="7ECB33"/>
                </a:gs>
                <a:gs pos="0">
                  <a:srgbClr val="538622"/>
                </a:gs>
              </a:gsLst>
              <a:lin ang="270000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Report!$E$5:$E$20</c:f>
              <c:strCache>
                <c:ptCount val="16"/>
                <c:pt idx="0">
                  <c:v>Alex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Eric</c:v>
                </c:pt>
                <c:pt idx="5">
                  <c:v>Desmond</c:v>
                </c:pt>
                <c:pt idx="6">
                  <c:v>King</c:v>
                </c:pt>
                <c:pt idx="7">
                  <c:v>David</c:v>
                </c:pt>
                <c:pt idx="8">
                  <c:v>Chloe</c:v>
                </c:pt>
                <c:pt idx="9">
                  <c:v>Wendy</c:v>
                </c:pt>
                <c:pt idx="10">
                  <c:v>Sally</c:v>
                </c:pt>
                <c:pt idx="11">
                  <c:v>Derrick</c:v>
                </c:pt>
                <c:pt idx="12">
                  <c:v>Austin</c:v>
                </c:pt>
                <c:pt idx="13">
                  <c:v>Justin</c:v>
                </c:pt>
                <c:pt idx="14">
                  <c:v>Celyn</c:v>
                </c:pt>
                <c:pt idx="15">
                  <c:v>Thomas</c:v>
                </c:pt>
              </c:strCache>
            </c:strRef>
          </c:cat>
          <c:val>
            <c:numRef>
              <c:f>Report!$F$5:$F$20</c:f>
              <c:numCache>
                <c:formatCode>General</c:formatCode>
                <c:ptCount val="16"/>
                <c:pt idx="0">
                  <c:v>31873</c:v>
                </c:pt>
                <c:pt idx="1">
                  <c:v>19838</c:v>
                </c:pt>
                <c:pt idx="2">
                  <c:v>32323</c:v>
                </c:pt>
                <c:pt idx="3">
                  <c:v>33238</c:v>
                </c:pt>
                <c:pt idx="4">
                  <c:v>42299</c:v>
                </c:pt>
                <c:pt idx="5">
                  <c:v>18323</c:v>
                </c:pt>
                <c:pt idx="6">
                  <c:v>33000</c:v>
                </c:pt>
                <c:pt idx="7">
                  <c:v>23231</c:v>
                </c:pt>
                <c:pt idx="8">
                  <c:v>29863</c:v>
                </c:pt>
                <c:pt idx="9">
                  <c:v>38100</c:v>
                </c:pt>
                <c:pt idx="10">
                  <c:v>23700</c:v>
                </c:pt>
                <c:pt idx="11">
                  <c:v>18982</c:v>
                </c:pt>
                <c:pt idx="12">
                  <c:v>17829</c:v>
                </c:pt>
                <c:pt idx="13">
                  <c:v>18989</c:v>
                </c:pt>
                <c:pt idx="14">
                  <c:v>17779</c:v>
                </c:pt>
                <c:pt idx="15">
                  <c:v>30083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4483024"/>
        <c:axId val="1"/>
      </c:barChart>
      <c:catAx>
        <c:axId val="12344830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23448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07606360120327"/>
          <c:y val="0.225437928408225"/>
          <c:w val="0.864116888697894"/>
          <c:h val="0.631949733434882"/>
        </c:manualLayout>
      </c:layout>
      <c:lineChart>
        <c:grouping val="standard"/>
        <c:varyColors val="0"/>
        <c:ser>
          <c:idx val="0"/>
          <c:order val="0"/>
          <c:tx>
            <c:strRef>
              <c:f>Report!$F$4</c:f>
              <c:strCache>
                <c:ptCount val="1"/>
                <c:pt idx="0">
                  <c:v>Current Month Sales</c:v>
                </c:pt>
              </c:strCache>
            </c:strRef>
          </c:tx>
          <c:spPr>
            <a:ln w="34925" cap="sq" cmpd="sng" algn="ctr">
              <a:gradFill>
                <a:gsLst>
                  <a:gs pos="100000">
                    <a:srgbClr val="538622"/>
                  </a:gs>
                  <a:gs pos="52000">
                    <a:srgbClr val="7ECB33"/>
                  </a:gs>
                  <a:gs pos="0">
                    <a:srgbClr val="D3EDBA"/>
                  </a:gs>
                </a:gsLst>
                <a:lin ang="5400000" scaled="1"/>
              </a:gra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Report!$F$5:$F$20</c:f>
              <c:numCache>
                <c:formatCode>General</c:formatCode>
                <c:ptCount val="16"/>
                <c:pt idx="0">
                  <c:v>31873</c:v>
                </c:pt>
                <c:pt idx="1">
                  <c:v>19838</c:v>
                </c:pt>
                <c:pt idx="2">
                  <c:v>32323</c:v>
                </c:pt>
                <c:pt idx="3">
                  <c:v>33238</c:v>
                </c:pt>
                <c:pt idx="4">
                  <c:v>42299</c:v>
                </c:pt>
                <c:pt idx="5">
                  <c:v>18323</c:v>
                </c:pt>
                <c:pt idx="6">
                  <c:v>33000</c:v>
                </c:pt>
                <c:pt idx="7">
                  <c:v>23231</c:v>
                </c:pt>
                <c:pt idx="8">
                  <c:v>29863</c:v>
                </c:pt>
                <c:pt idx="9">
                  <c:v>38100</c:v>
                </c:pt>
                <c:pt idx="10">
                  <c:v>23700</c:v>
                </c:pt>
                <c:pt idx="11">
                  <c:v>18982</c:v>
                </c:pt>
                <c:pt idx="12">
                  <c:v>17829</c:v>
                </c:pt>
                <c:pt idx="13">
                  <c:v>18989</c:v>
                </c:pt>
                <c:pt idx="14">
                  <c:v>17779</c:v>
                </c:pt>
                <c:pt idx="15">
                  <c:v>30083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Report!$H$4</c:f>
              <c:strCache>
                <c:ptCount val="1"/>
                <c:pt idx="0">
                  <c:v>Last Month Sales</c:v>
                </c:pt>
              </c:strCache>
            </c:strRef>
          </c:tx>
          <c:spPr>
            <a:ln w="34925" cap="rnd" cmpd="sng" algn="ctr">
              <a:solidFill>
                <a:srgbClr val="AF4A9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Report!$H$5:$H$20</c:f>
              <c:numCache>
                <c:formatCode>General</c:formatCode>
                <c:ptCount val="16"/>
                <c:pt idx="0">
                  <c:v>27683</c:v>
                </c:pt>
                <c:pt idx="1">
                  <c:v>23690</c:v>
                </c:pt>
                <c:pt idx="2">
                  <c:v>28777</c:v>
                </c:pt>
                <c:pt idx="3">
                  <c:v>19722</c:v>
                </c:pt>
                <c:pt idx="4">
                  <c:v>41068</c:v>
                </c:pt>
                <c:pt idx="5">
                  <c:v>23441</c:v>
                </c:pt>
                <c:pt idx="6">
                  <c:v>12983</c:v>
                </c:pt>
                <c:pt idx="7">
                  <c:v>22000</c:v>
                </c:pt>
                <c:pt idx="8">
                  <c:v>28632</c:v>
                </c:pt>
                <c:pt idx="9">
                  <c:v>29888</c:v>
                </c:pt>
                <c:pt idx="10">
                  <c:v>22469</c:v>
                </c:pt>
                <c:pt idx="11">
                  <c:v>17751</c:v>
                </c:pt>
                <c:pt idx="12">
                  <c:v>23400</c:v>
                </c:pt>
                <c:pt idx="13">
                  <c:v>21300</c:v>
                </c:pt>
                <c:pt idx="14">
                  <c:v>25890</c:v>
                </c:pt>
                <c:pt idx="15">
                  <c:v>28852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234480944"/>
        <c:axId val="1"/>
      </c:lineChart>
      <c:catAx>
        <c:axId val="1234480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3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700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12344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</c:legendEntry>
      <c:layout>
        <c:manualLayout>
          <c:xMode val="edge"/>
          <c:yMode val="edge"/>
          <c:x val="0.262058313426249"/>
          <c:y val="0.147877208174785"/>
          <c:w val="0.521489478114478"/>
          <c:h val="0.080163697640828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rgbClr val="333333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27599042808"/>
          <c:y val="0.0698383653552913"/>
          <c:w val="0.764690241956926"/>
          <c:h val="0.877096675815798"/>
        </c:manualLayout>
      </c:layout>
      <c:doughnutChart>
        <c:varyColors val="1"/>
        <c:ser>
          <c:idx val="0"/>
          <c:order val="0"/>
          <c:spPr>
            <a:solidFill>
              <a:schemeClr val="accent3">
                <a:lumMod val="20000"/>
                <a:lumOff val="80000"/>
              </a:schemeClr>
            </a:solidFill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rgbClr val="538622"/>
                  </a:gs>
                  <a:gs pos="43000">
                    <a:srgbClr val="7ECB33"/>
                  </a:gs>
                  <a:gs pos="0">
                    <a:srgbClr val="D3EDBA"/>
                  </a:gs>
                </a:gsLst>
                <a:lin ang="2700000" scaled="0"/>
              </a:grad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(Report!$B$48,Report!$B$49)</c:f>
              <c:strCache>
                <c:ptCount val="2"/>
                <c:pt idx="0">
                  <c:v>Estimated Sales</c:v>
                </c:pt>
                <c:pt idx="1">
                  <c:v>Total Sales</c:v>
                </c:pt>
              </c:strCache>
            </c:strRef>
          </c:cat>
          <c:val>
            <c:numRef>
              <c:f>(Report!$E$48,Report!$E$49)</c:f>
              <c:numCache>
                <c:formatCode>0%</c:formatCode>
                <c:ptCount val="2"/>
                <c:pt idx="0">
                  <c:v>0.0456666666666666</c:v>
                </c:pt>
                <c:pt idx="1">
                  <c:v>0.954333333333333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3">
                <a:lumMod val="20000"/>
                <a:lumOff val="80000"/>
              </a:schemeClr>
            </a:solidFill>
          </c:spPr>
          <c:explosion val="0"/>
          <c:dPt>
            <c:idx val="0"/>
            <c:bubble3D val="0"/>
            <c:spPr>
              <a:gradFill>
                <a:gsLst>
                  <a:gs pos="100000">
                    <a:srgbClr val="538622"/>
                  </a:gs>
                  <a:gs pos="43000">
                    <a:srgbClr val="7ECB33"/>
                  </a:gs>
                  <a:gs pos="0">
                    <a:srgbClr val="D3EDBA"/>
                  </a:gs>
                </a:gsLst>
                <a:lin ang="2700000" scaled="0"/>
              </a:gra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181241504304487"/>
                  <c:y val="0.12195259195242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333333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77917335099742"/>
                  <c:y val="-0.020408919261887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333333"/>
                      </a:solidFill>
                      <a:latin typeface="Arial" panose="020B0604020202020204"/>
                      <a:ea typeface="Arial" panose="020B0604020202020204"/>
                      <a:cs typeface="Arial" panose="020B0604020202020204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333333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3175" cap="flat" cmpd="sng" algn="ctr">
                      <a:solidFill>
                        <a:srgbClr val="969696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(Report!$B$50,Report!$B$51)</c:f>
              <c:strCache>
                <c:ptCount val="2"/>
                <c:pt idx="0">
                  <c:v>M-O-M Growth</c:v>
                </c:pt>
                <c:pt idx="1">
                  <c:v>Estimated Growth</c:v>
                </c:pt>
              </c:strCache>
            </c:strRef>
          </c:cat>
          <c:val>
            <c:numRef>
              <c:f>(Report!$E$50,Report!$E$51)</c:f>
              <c:numCache>
                <c:formatCode>0%</c:formatCode>
                <c:ptCount val="2"/>
                <c:pt idx="0">
                  <c:v>0.634805333513011</c:v>
                </c:pt>
                <c:pt idx="1">
                  <c:v>0.365194666486989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8</xdr:row>
      <xdr:rowOff>105410</xdr:rowOff>
    </xdr:from>
    <xdr:to>
      <xdr:col>16</xdr:col>
      <xdr:colOff>71755</xdr:colOff>
      <xdr:row>44</xdr:row>
      <xdr:rowOff>196850</xdr:rowOff>
    </xdr:to>
    <xdr:sp>
      <xdr:nvSpPr>
        <xdr:cNvPr id="2" name="Chart"/>
        <xdr:cNvSpPr/>
      </xdr:nvSpPr>
      <xdr:spPr>
        <a:xfrm>
          <a:off x="8353425" y="2285365"/>
          <a:ext cx="3072130" cy="53035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1000" sy="101000" algn="ctr" rotWithShape="0">
            <a:prstClr val="black">
              <a:alpha val="18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endParaRPr lang="en-GB"/>
        </a:p>
      </xdr:txBody>
    </xdr:sp>
    <xdr:clientData/>
  </xdr:twoCellAnchor>
  <xdr:twoCellAnchor>
    <xdr:from>
      <xdr:col>11</xdr:col>
      <xdr:colOff>85725</xdr:colOff>
      <xdr:row>9</xdr:row>
      <xdr:rowOff>142875</xdr:rowOff>
    </xdr:from>
    <xdr:to>
      <xdr:col>24</xdr:col>
      <xdr:colOff>504825</xdr:colOff>
      <xdr:row>44</xdr:row>
      <xdr:rowOff>200025</xdr:rowOff>
    </xdr:to>
    <xdr:grpSp>
      <xdr:nvGrpSpPr>
        <xdr:cNvPr id="2128" name="Chart"/>
        <xdr:cNvGrpSpPr/>
      </xdr:nvGrpSpPr>
      <xdr:grpSpPr>
        <a:xfrm>
          <a:off x="8439150" y="2540000"/>
          <a:ext cx="8220075" cy="5052060"/>
          <a:chOff x="10829" y="3499"/>
          <a:chExt cx="14664" cy="7413"/>
        </a:xfrm>
      </xdr:grpSpPr>
      <xdr:graphicFrame>
        <xdr:nvGraphicFramePr>
          <xdr:cNvPr id="2129" name="Chart"/>
          <xdr:cNvGraphicFramePr/>
        </xdr:nvGraphicFramePr>
        <xdr:xfrm>
          <a:off x="10829" y="3499"/>
          <a:ext cx="4848" cy="70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3" name="Chart"/>
          <xdr:cNvSpPr/>
        </xdr:nvSpPr>
        <xdr:spPr>
          <a:xfrm>
            <a:off x="16470" y="6539"/>
            <a:ext cx="9023" cy="4373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1000" sy="101000" algn="c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 lang="en-GB"/>
          </a:p>
        </xdr:txBody>
      </xdr:sp>
    </xdr:grpSp>
    <xdr:clientData/>
  </xdr:twoCellAnchor>
  <xdr:twoCellAnchor>
    <xdr:from>
      <xdr:col>16</xdr:col>
      <xdr:colOff>190500</xdr:colOff>
      <xdr:row>17</xdr:row>
      <xdr:rowOff>19050</xdr:rowOff>
    </xdr:from>
    <xdr:to>
      <xdr:col>24</xdr:col>
      <xdr:colOff>628650</xdr:colOff>
      <xdr:row>45</xdr:row>
      <xdr:rowOff>114300</xdr:rowOff>
    </xdr:to>
    <xdr:graphicFrame>
      <xdr:nvGraphicFramePr>
        <xdr:cNvPr id="2131" name="Chart"/>
        <xdr:cNvGraphicFramePr/>
      </xdr:nvGraphicFramePr>
      <xdr:xfrm>
        <a:off x="11544300" y="4153535"/>
        <a:ext cx="5210175" cy="361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276225</xdr:colOff>
      <xdr:row>8</xdr:row>
      <xdr:rowOff>161925</xdr:rowOff>
    </xdr:from>
    <xdr:to>
      <xdr:col>24</xdr:col>
      <xdr:colOff>466725</xdr:colOff>
      <xdr:row>18</xdr:row>
      <xdr:rowOff>66675</xdr:rowOff>
    </xdr:to>
    <xdr:grpSp>
      <xdr:nvGrpSpPr>
        <xdr:cNvPr id="2132" name="Chart 2"/>
        <xdr:cNvGrpSpPr/>
      </xdr:nvGrpSpPr>
      <xdr:grpSpPr>
        <a:xfrm>
          <a:off x="11630025" y="2341880"/>
          <a:ext cx="4991100" cy="2076450"/>
          <a:chOff x="16534" y="3208"/>
          <a:chExt cx="8904" cy="3020"/>
        </a:xfrm>
      </xdr:grpSpPr>
      <xdr:sp>
        <xdr:nvSpPr>
          <xdr:cNvPr id="4" name="Chart"/>
          <xdr:cNvSpPr/>
        </xdr:nvSpPr>
        <xdr:spPr>
          <a:xfrm>
            <a:off x="16534" y="3208"/>
            <a:ext cx="4010" cy="2991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 lang="en-GB"/>
          </a:p>
        </xdr:txBody>
      </xdr:sp>
      <xdr:sp>
        <xdr:nvSpPr>
          <xdr:cNvPr id="5" name="Chart"/>
          <xdr:cNvSpPr/>
        </xdr:nvSpPr>
        <xdr:spPr>
          <a:xfrm>
            <a:off x="20952" y="3222"/>
            <a:ext cx="4486" cy="3006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 lang="en-GB"/>
          </a:p>
        </xdr:txBody>
      </xdr:sp>
    </xdr:grpSp>
    <xdr:clientData/>
  </xdr:twoCellAnchor>
  <xdr:twoCellAnchor>
    <xdr:from>
      <xdr:col>16</xdr:col>
      <xdr:colOff>476250</xdr:colOff>
      <xdr:row>9</xdr:row>
      <xdr:rowOff>28575</xdr:rowOff>
    </xdr:from>
    <xdr:to>
      <xdr:col>19</xdr:col>
      <xdr:colOff>581025</xdr:colOff>
      <xdr:row>18</xdr:row>
      <xdr:rowOff>85725</xdr:rowOff>
    </xdr:to>
    <xdr:graphicFrame>
      <xdr:nvGraphicFramePr>
        <xdr:cNvPr id="2135" name="Chart"/>
        <xdr:cNvGraphicFramePr/>
      </xdr:nvGraphicFramePr>
      <xdr:xfrm>
        <a:off x="11830050" y="2425700"/>
        <a:ext cx="1905000" cy="201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2</xdr:row>
      <xdr:rowOff>28575</xdr:rowOff>
    </xdr:from>
    <xdr:to>
      <xdr:col>24</xdr:col>
      <xdr:colOff>409575</xdr:colOff>
      <xdr:row>7</xdr:row>
      <xdr:rowOff>104775</xdr:rowOff>
    </xdr:to>
    <xdr:grpSp>
      <xdr:nvGrpSpPr>
        <xdr:cNvPr id="2136" name="Chart 3"/>
        <xdr:cNvGrpSpPr/>
      </xdr:nvGrpSpPr>
      <xdr:grpSpPr>
        <a:xfrm>
          <a:off x="8391525" y="676910"/>
          <a:ext cx="8172450" cy="1390650"/>
          <a:chOff x="10959" y="1129"/>
          <a:chExt cx="12315" cy="1578"/>
        </a:xfrm>
      </xdr:grpSpPr>
      <xdr:sp>
        <xdr:nvSpPr>
          <xdr:cNvPr id="6" name="Chart"/>
          <xdr:cNvSpPr/>
        </xdr:nvSpPr>
        <xdr:spPr>
          <a:xfrm>
            <a:off x="10959" y="1129"/>
            <a:ext cx="2684" cy="1578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 lang="en-GB"/>
          </a:p>
        </xdr:txBody>
      </xdr:sp>
      <xdr:sp>
        <xdr:nvSpPr>
          <xdr:cNvPr id="7" name="Chart"/>
          <xdr:cNvSpPr/>
        </xdr:nvSpPr>
        <xdr:spPr>
          <a:xfrm>
            <a:off x="14174" y="1129"/>
            <a:ext cx="2670" cy="1567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 lang="en-GB"/>
          </a:p>
        </xdr:txBody>
      </xdr:sp>
      <xdr:sp>
        <xdr:nvSpPr>
          <xdr:cNvPr id="8" name="Chart"/>
          <xdr:cNvSpPr/>
        </xdr:nvSpPr>
        <xdr:spPr>
          <a:xfrm>
            <a:off x="17375" y="1129"/>
            <a:ext cx="2684" cy="1567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 lang="en-GB"/>
          </a:p>
        </xdr:txBody>
      </xdr:sp>
      <xdr:sp>
        <xdr:nvSpPr>
          <xdr:cNvPr id="9" name="Chart"/>
          <xdr:cNvSpPr/>
        </xdr:nvSpPr>
        <xdr:spPr>
          <a:xfrm>
            <a:off x="20590" y="1129"/>
            <a:ext cx="2684" cy="1567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endParaRPr lang="en-GB"/>
          </a:p>
        </xdr:txBody>
      </xdr:sp>
    </xdr:grpSp>
    <xdr:clientData/>
  </xdr:twoCellAnchor>
  <xdr:twoCellAnchor>
    <xdr:from>
      <xdr:col>20</xdr:col>
      <xdr:colOff>352425</xdr:colOff>
      <xdr:row>9</xdr:row>
      <xdr:rowOff>38100</xdr:rowOff>
    </xdr:from>
    <xdr:to>
      <xdr:col>24</xdr:col>
      <xdr:colOff>409575</xdr:colOff>
      <xdr:row>18</xdr:row>
      <xdr:rowOff>19050</xdr:rowOff>
    </xdr:to>
    <xdr:graphicFrame>
      <xdr:nvGraphicFramePr>
        <xdr:cNvPr id="2141" name="Chart"/>
        <xdr:cNvGraphicFramePr/>
      </xdr:nvGraphicFramePr>
      <xdr:xfrm>
        <a:off x="14106525" y="2435225"/>
        <a:ext cx="2457450" cy="193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548005</xdr:colOff>
      <xdr:row>8</xdr:row>
      <xdr:rowOff>163195</xdr:rowOff>
    </xdr:from>
    <xdr:ext cx="1735413" cy="319872"/>
    <xdr:sp>
      <xdr:nvSpPr>
        <xdr:cNvPr id="10" name="Chart"/>
        <xdr:cNvSpPr txBox="1"/>
      </xdr:nvSpPr>
      <xdr:spPr>
        <a:xfrm>
          <a:off x="11901805" y="2343150"/>
          <a:ext cx="1734820" cy="3194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CN" sz="1400" b="1">
              <a:ln>
                <a:noFill/>
              </a:ln>
              <a:solidFill>
                <a:schemeClr val="accent3">
                  <a:lumMod val="50000"/>
                </a:schemeClr>
              </a:solidFill>
              <a:latin typeface="Arial" panose="020B0604020202020204" pitchFamily="7" charset="0"/>
              <a:ea typeface="Microsoft YaHei" panose="020B0503020204020204" charset="-122"/>
            </a:rPr>
            <a:t>Completion %</a:t>
          </a:r>
          <a:endParaRPr lang="en-US" altLang="zh-CN" sz="1400" b="1">
            <a:ln>
              <a:noFill/>
            </a:ln>
            <a:solidFill>
              <a:schemeClr val="accent3">
                <a:lumMod val="50000"/>
              </a:schemeClr>
            </a:solidFill>
            <a:latin typeface="Arial" panose="020B0604020202020204" pitchFamily="7" charset="0"/>
            <a:ea typeface="Microsoft YaHei" panose="020B0503020204020204" charset="-122"/>
          </a:endParaRPr>
        </a:p>
      </xdr:txBody>
    </xdr:sp>
    <xdr:clientData/>
  </xdr:oneCellAnchor>
  <xdr:oneCellAnchor>
    <xdr:from>
      <xdr:col>11</xdr:col>
      <xdr:colOff>424180</xdr:colOff>
      <xdr:row>5</xdr:row>
      <xdr:rowOff>131445</xdr:rowOff>
    </xdr:from>
    <xdr:ext cx="1132490" cy="298800"/>
    <xdr:sp>
      <xdr:nvSpPr>
        <xdr:cNvPr id="11" name="Chart"/>
        <xdr:cNvSpPr txBox="1"/>
      </xdr:nvSpPr>
      <xdr:spPr>
        <a:xfrm>
          <a:off x="8777605" y="1659890"/>
          <a:ext cx="1132205" cy="2984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zh-CN" sz="1400" b="1">
              <a:solidFill>
                <a:schemeClr val="accent3">
                  <a:lumMod val="50000"/>
                </a:schemeClr>
              </a:solidFill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</a:rPr>
            <a:t>Total Sales</a:t>
          </a:r>
          <a:endParaRPr lang="en-US" altLang="zh-CN" sz="1400" b="1">
            <a:solidFill>
              <a:schemeClr val="accent3">
                <a:lumMod val="50000"/>
              </a:schemeClr>
            </a:solidFill>
            <a:latin typeface="Arial" panose="020B0604020202020204" pitchFamily="7" charset="0"/>
            <a:ea typeface="Microsoft YaHei" panose="020B0503020204020204" charset="-122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158115</xdr:colOff>
      <xdr:row>5</xdr:row>
      <xdr:rowOff>131445</xdr:rowOff>
    </xdr:from>
    <xdr:ext cx="1032655" cy="298800"/>
    <xdr:sp>
      <xdr:nvSpPr>
        <xdr:cNvPr id="12" name="Chart"/>
        <xdr:cNvSpPr txBox="1"/>
      </xdr:nvSpPr>
      <xdr:spPr>
        <a:xfrm>
          <a:off x="10911840" y="1659890"/>
          <a:ext cx="1032510" cy="2984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 b="1">
              <a:solidFill>
                <a:schemeClr val="accent3">
                  <a:lumMod val="50000"/>
                </a:schemeClr>
              </a:solidFill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</a:rPr>
            <a:t>Top Sales</a:t>
          </a:r>
          <a:endParaRPr lang="en-US" altLang="zh-CN" sz="1400" b="1">
            <a:solidFill>
              <a:schemeClr val="accent3">
                <a:lumMod val="50000"/>
              </a:schemeClr>
            </a:solidFill>
            <a:latin typeface="Arial" panose="020B0604020202020204" pitchFamily="7" charset="0"/>
            <a:ea typeface="Microsoft YaHei" panose="020B0503020204020204" charset="-122"/>
            <a:cs typeface="Arial" panose="020B0604020202020204" pitchFamily="7" charset="0"/>
          </a:endParaRPr>
        </a:p>
      </xdr:txBody>
    </xdr:sp>
    <xdr:clientData/>
  </xdr:oneCellAnchor>
  <xdr:oneCellAnchor>
    <xdr:from>
      <xdr:col>18</xdr:col>
      <xdr:colOff>323215</xdr:colOff>
      <xdr:row>4</xdr:row>
      <xdr:rowOff>179070</xdr:rowOff>
    </xdr:from>
    <xdr:ext cx="1444625" cy="633730"/>
    <xdr:sp>
      <xdr:nvSpPr>
        <xdr:cNvPr id="13" name="Chart"/>
        <xdr:cNvSpPr txBox="1"/>
      </xdr:nvSpPr>
      <xdr:spPr>
        <a:xfrm>
          <a:off x="12877165" y="1490345"/>
          <a:ext cx="1444625" cy="6337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>
              <a:solidFill>
                <a:schemeClr val="accent3">
                  <a:lumMod val="50000"/>
                </a:schemeClr>
              </a:solidFill>
              <a:latin typeface="Arial" panose="020B0604020202020204" pitchFamily="7" charset="0"/>
              <a:ea typeface="Microsoft YaHei" panose="020B0503020204020204" charset="-122"/>
            </a:rPr>
            <a:t>Highest Sales Amount</a:t>
          </a:r>
          <a:endParaRPr lang="en-US" altLang="zh-CN" sz="1400" b="1">
            <a:solidFill>
              <a:schemeClr val="accent3">
                <a:lumMod val="50000"/>
              </a:schemeClr>
            </a:solidFill>
            <a:latin typeface="Arial" panose="020B0604020202020204" pitchFamily="7" charset="0"/>
            <a:ea typeface="Microsoft YaHei" panose="020B0503020204020204" charset="-122"/>
          </a:endParaRPr>
        </a:p>
      </xdr:txBody>
    </xdr:sp>
    <xdr:clientData/>
  </xdr:oneCellAnchor>
  <xdr:oneCellAnchor>
    <xdr:from>
      <xdr:col>22</xdr:col>
      <xdr:colOff>6350</xdr:colOff>
      <xdr:row>5</xdr:row>
      <xdr:rowOff>117475</xdr:rowOff>
    </xdr:from>
    <xdr:ext cx="1551515" cy="298800"/>
    <xdr:sp>
      <xdr:nvSpPr>
        <xdr:cNvPr id="14" name="Chart"/>
        <xdr:cNvSpPr txBox="1"/>
      </xdr:nvSpPr>
      <xdr:spPr>
        <a:xfrm>
          <a:off x="14960600" y="1645920"/>
          <a:ext cx="1551305" cy="2984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400" b="1">
              <a:solidFill>
                <a:schemeClr val="accent3">
                  <a:lumMod val="50000"/>
                </a:schemeClr>
              </a:solidFill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</a:rPr>
            <a:t>Top Sales Team</a:t>
          </a:r>
          <a:endParaRPr lang="en-US" altLang="zh-CN" sz="1400" b="1">
            <a:solidFill>
              <a:schemeClr val="accent3">
                <a:lumMod val="50000"/>
              </a:schemeClr>
            </a:solidFill>
            <a:latin typeface="Arial" panose="020B0604020202020204" pitchFamily="7" charset="0"/>
            <a:ea typeface="Microsoft YaHei" panose="020B0503020204020204" charset="-122"/>
            <a:cs typeface="Arial" panose="020B0604020202020204" pitchFamily="7" charset="0"/>
          </a:endParaRPr>
        </a:p>
      </xdr:txBody>
    </xdr:sp>
    <xdr:clientData/>
  </xdr:oneCellAnchor>
  <xdr:twoCellAnchor>
    <xdr:from>
      <xdr:col>11</xdr:col>
      <xdr:colOff>257810</xdr:colOff>
      <xdr:row>3</xdr:row>
      <xdr:rowOff>149225</xdr:rowOff>
    </xdr:from>
    <xdr:to>
      <xdr:col>13</xdr:col>
      <xdr:colOff>499135</xdr:colOff>
      <xdr:row>5</xdr:row>
      <xdr:rowOff>146050</xdr:rowOff>
    </xdr:to>
    <xdr:sp textlink="$E$52">
      <xdr:nvSpPr>
        <xdr:cNvPr id="15" name="Chart"/>
        <xdr:cNvSpPr txBox="1"/>
      </xdr:nvSpPr>
      <xdr:spPr>
        <a:xfrm>
          <a:off x="8611235" y="862330"/>
          <a:ext cx="1441450" cy="8121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5D9F3BE-EBED-47CB-88E9-32B6052DF7C4}" type="TxLink">
            <a:rPr lang="zh-CN" altLang="en-US" sz="3200" b="1">
              <a:solidFill>
                <a:srgbClr xmlns:mc="http://schemas.openxmlformats.org/markup-compatibility/2006" xmlns:a14="http://schemas.microsoft.com/office/drawing/2010/main" val="333333" mc:Ignorable="a14" a14:legacySpreadsheetColorIndex="6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</a:fld>
          <a:endParaRPr lang="zh-CN" altLang="en-US" sz="3200" b="1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15</xdr:col>
      <xdr:colOff>165100</xdr:colOff>
      <xdr:row>3</xdr:row>
      <xdr:rowOff>157480</xdr:rowOff>
    </xdr:from>
    <xdr:to>
      <xdr:col>16</xdr:col>
      <xdr:colOff>528351</xdr:colOff>
      <xdr:row>5</xdr:row>
      <xdr:rowOff>130156</xdr:rowOff>
    </xdr:to>
    <xdr:sp textlink="$E$53">
      <xdr:nvSpPr>
        <xdr:cNvPr id="16" name="Chart"/>
        <xdr:cNvSpPr txBox="1"/>
      </xdr:nvSpPr>
      <xdr:spPr>
        <a:xfrm>
          <a:off x="10918825" y="870585"/>
          <a:ext cx="963295" cy="787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5B5EEBD-87A5-41F4-9D6A-B0D0130C0B58}" type="TxLink">
            <a:rPr lang="zh-CN" altLang="en-US" sz="2800" b="1">
              <a:solidFill>
                <a:srgbClr xmlns:mc="http://schemas.openxmlformats.org/markup-compatibility/2006" xmlns:a14="http://schemas.microsoft.com/office/drawing/2010/main" val="333333" mc:Ignorable="a14" a14:legacySpreadsheetColorIndex="6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</a:fld>
          <a:endParaRPr lang="zh-CN" altLang="en-US" sz="2800" b="1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18</xdr:col>
      <xdr:colOff>248920</xdr:colOff>
      <xdr:row>3</xdr:row>
      <xdr:rowOff>120650</xdr:rowOff>
    </xdr:from>
    <xdr:to>
      <xdr:col>20</xdr:col>
      <xdr:colOff>553085</xdr:colOff>
      <xdr:row>4</xdr:row>
      <xdr:rowOff>118097</xdr:rowOff>
    </xdr:to>
    <xdr:sp textlink="$E$54">
      <xdr:nvSpPr>
        <xdr:cNvPr id="17" name="Chart"/>
        <xdr:cNvSpPr txBox="1"/>
      </xdr:nvSpPr>
      <xdr:spPr>
        <a:xfrm>
          <a:off x="12802870" y="833755"/>
          <a:ext cx="1504315" cy="5949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80CCFC6-93E1-4007-92C7-FEE9E60475AA}" type="TxLink">
            <a:rPr lang="zh-CN" altLang="en-US" sz="3200" b="1">
              <a:solidFill>
                <a:srgbClr xmlns:mc="http://schemas.openxmlformats.org/markup-compatibility/2006" xmlns:a14="http://schemas.microsoft.com/office/drawing/2010/main" val="333333" mc:Ignorable="a14" a14:legacySpreadsheetColorIndex="6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</a:fld>
          <a:endParaRPr lang="zh-CN" altLang="en-US" sz="3200" b="1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twoCellAnchor>
    <xdr:from>
      <xdr:col>22</xdr:col>
      <xdr:colOff>71120</xdr:colOff>
      <xdr:row>3</xdr:row>
      <xdr:rowOff>137795</xdr:rowOff>
    </xdr:from>
    <xdr:to>
      <xdr:col>24</xdr:col>
      <xdr:colOff>185420</xdr:colOff>
      <xdr:row>5</xdr:row>
      <xdr:rowOff>102232</xdr:rowOff>
    </xdr:to>
    <xdr:sp textlink="$E$55">
      <xdr:nvSpPr>
        <xdr:cNvPr id="18" name="Chart"/>
        <xdr:cNvSpPr txBox="1"/>
      </xdr:nvSpPr>
      <xdr:spPr>
        <a:xfrm>
          <a:off x="15025370" y="850900"/>
          <a:ext cx="1314450" cy="7791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B0D4BEF-B21B-4499-9921-89D5F7EBA774}" type="TxLink">
            <a:rPr lang="zh-CN" altLang="en-US" sz="2600" b="1">
              <a:solidFill>
                <a:srgbClr xmlns:mc="http://schemas.openxmlformats.org/markup-compatibility/2006" xmlns:a14="http://schemas.microsoft.com/office/drawing/2010/main" val="333333" mc:Ignorable="a14" a14:legacySpreadsheetColorIndex="63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</a:fld>
          <a:endParaRPr lang="zh-CN" altLang="en-US" sz="2600" b="1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latin typeface="Arial" panose="020B0604020202020204" pitchFamily="7" charset="0"/>
            <a:ea typeface="Arial" panose="020B0604020202020204" pitchFamily="7" charset="0"/>
            <a:cs typeface="Arial" panose="020B0604020202020204" pitchFamily="7" charset="0"/>
            <a:sym typeface="Arial" panose="020B0604020202020204" pitchFamily="7" charset="0"/>
          </a:endParaRPr>
        </a:p>
      </xdr:txBody>
    </xdr:sp>
    <xdr:clientData/>
  </xdr:twoCellAnchor>
  <xdr:oneCellAnchor>
    <xdr:from>
      <xdr:col>17</xdr:col>
      <xdr:colOff>390524</xdr:colOff>
      <xdr:row>12</xdr:row>
      <xdr:rowOff>145677</xdr:rowOff>
    </xdr:from>
    <xdr:ext cx="942976" cy="505267"/>
    <xdr:sp textlink="$E$49">
      <xdr:nvSpPr>
        <xdr:cNvPr id="19" name="Chart"/>
        <xdr:cNvSpPr txBox="1"/>
      </xdr:nvSpPr>
      <xdr:spPr>
        <a:xfrm>
          <a:off x="12343765" y="3194050"/>
          <a:ext cx="943610" cy="505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57446B2-A481-4A2C-8BA0-36AEAF4EF396}" type="TxLink">
            <a:rPr lang="zh-CN" altLang="en-US" sz="2800">
              <a:solidFill>
                <a:srgbClr xmlns:mc="http://schemas.openxmlformats.org/markup-compatibility/2006" xmlns:a14="http://schemas.microsoft.com/office/drawing/2010/main" val="333333" mc:Ignorable="a14" a14:legacySpreadsheetColorIndex="63"/>
              </a:solidFill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  <a:sym typeface="Microsoft YaHei" panose="020B0503020204020204" charset="-122"/>
            </a:rPr>
          </a:fld>
          <a:endParaRPr lang="zh-CN" altLang="en-US" sz="2800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latin typeface="Arial" panose="020B0604020202020204" pitchFamily="7" charset="0"/>
            <a:ea typeface="Microsoft YaHei" panose="020B0503020204020204" charset="-122"/>
            <a:cs typeface="Arial" panose="020B0604020202020204" pitchFamily="7" charset="0"/>
            <a:sym typeface="Microsoft YaHei" panose="020B0503020204020204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Y62"/>
  <sheetViews>
    <sheetView showGridLines="0" showZeros="0" tabSelected="1" zoomScale="85" zoomScaleNormal="85" topLeftCell="A2" workbookViewId="0">
      <selection activeCell="AB6" sqref="AB6"/>
    </sheetView>
  </sheetViews>
  <sheetFormatPr defaultColWidth="9" defaultRowHeight="14.25"/>
  <cols>
    <col min="1" max="1" width="1.28571428571429" style="2" customWidth="1"/>
    <col min="2" max="2" width="4.57142857142857" style="2" customWidth="1"/>
    <col min="3" max="3" width="17.8571428571429" style="2" customWidth="1"/>
    <col min="4" max="4" width="13.8571428571429" style="2" customWidth="1"/>
    <col min="5" max="5" width="14.1428571428571" style="2" customWidth="1"/>
    <col min="6" max="6" width="19.8571428571429" style="2" customWidth="1"/>
    <col min="7" max="7" width="10.2857142857143" style="3" customWidth="1"/>
    <col min="8" max="8" width="17.4285714285714" style="2" customWidth="1"/>
    <col min="9" max="9" width="11" style="3" customWidth="1"/>
    <col min="10" max="10" width="12.7142857142857" style="4" customWidth="1"/>
    <col min="11" max="11" width="2.28571428571429" style="2" customWidth="1"/>
    <col min="12" max="25" width="9" style="2"/>
    <col min="26" max="26" width="1" style="2" customWidth="1"/>
    <col min="27" max="16384" width="9" style="2"/>
  </cols>
  <sheetData>
    <row r="1" ht="8.1" customHeight="1" spans="2:2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42.95" customHeight="1" spans="2: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5.1" customHeight="1"/>
    <row r="4" s="1" customFormat="1" ht="47.1" customHeight="1" spans="2:10">
      <c r="B4" s="6" t="s">
        <v>1</v>
      </c>
      <c r="C4" s="6" t="s">
        <v>2</v>
      </c>
      <c r="D4" s="7" t="s">
        <v>3</v>
      </c>
      <c r="E4" s="6" t="s">
        <v>4</v>
      </c>
      <c r="F4" s="7" t="s">
        <v>5</v>
      </c>
      <c r="G4" s="8" t="s">
        <v>6</v>
      </c>
      <c r="H4" s="7" t="s">
        <v>7</v>
      </c>
      <c r="I4" s="27" t="s">
        <v>8</v>
      </c>
      <c r="J4" s="6" t="s">
        <v>9</v>
      </c>
    </row>
    <row r="5" ht="17.1" customHeight="1" spans="2:10">
      <c r="B5" s="9">
        <v>1</v>
      </c>
      <c r="C5" s="9" t="s">
        <v>10</v>
      </c>
      <c r="D5" s="9">
        <v>100199</v>
      </c>
      <c r="E5" s="9" t="s">
        <v>11</v>
      </c>
      <c r="F5" s="9">
        <v>31873</v>
      </c>
      <c r="G5" s="10">
        <f>(F5/$F$45)*100%</f>
        <v>0.0742181860519269</v>
      </c>
      <c r="H5" s="9">
        <v>27683</v>
      </c>
      <c r="I5" s="10">
        <f>IF(H5&gt;0,(F5-H5)/H5,"")</f>
        <v>0.151356428132789</v>
      </c>
      <c r="J5" s="9">
        <f>IF(F5&gt;0,RANK(F5,$F$5:$F$44,0),"")</f>
        <v>6</v>
      </c>
    </row>
    <row r="6" ht="17.1" customHeight="1" spans="2:10">
      <c r="B6" s="9">
        <v>2</v>
      </c>
      <c r="C6" s="9" t="s">
        <v>10</v>
      </c>
      <c r="D6" s="9">
        <v>100200</v>
      </c>
      <c r="E6" s="9" t="s">
        <v>12</v>
      </c>
      <c r="F6" s="9">
        <v>19838</v>
      </c>
      <c r="G6" s="10">
        <f t="shared" ref="G6:G44" si="0">(F6/$F$45)*100%</f>
        <v>0.0461939690301549</v>
      </c>
      <c r="H6" s="9">
        <v>23690</v>
      </c>
      <c r="I6" s="10">
        <f t="shared" ref="I6:I44" si="1">IF(H6&gt;0,(F6-H6)/H6,"")</f>
        <v>-0.162600253271423</v>
      </c>
      <c r="J6" s="9">
        <f t="shared" ref="J6:J44" si="2">IF(F6&gt;0,RANK(F6,$F$5:$F$44,0),"")</f>
        <v>11</v>
      </c>
    </row>
    <row r="7" ht="17.1" customHeight="1" spans="2:10">
      <c r="B7" s="9">
        <v>3</v>
      </c>
      <c r="C7" s="9" t="s">
        <v>10</v>
      </c>
      <c r="D7" s="9">
        <v>100201</v>
      </c>
      <c r="E7" s="9" t="s">
        <v>13</v>
      </c>
      <c r="F7" s="9">
        <v>32323</v>
      </c>
      <c r="G7" s="10">
        <f t="shared" si="0"/>
        <v>0.0752660379555245</v>
      </c>
      <c r="H7" s="9">
        <v>28777</v>
      </c>
      <c r="I7" s="10">
        <f t="shared" si="1"/>
        <v>0.123223407582444</v>
      </c>
      <c r="J7" s="9">
        <f t="shared" si="2"/>
        <v>5</v>
      </c>
    </row>
    <row r="8" ht="17.1" customHeight="1" spans="2:10">
      <c r="B8" s="9">
        <v>4</v>
      </c>
      <c r="C8" s="9" t="s">
        <v>10</v>
      </c>
      <c r="D8" s="9">
        <v>100202</v>
      </c>
      <c r="E8" s="9" t="s">
        <v>14</v>
      </c>
      <c r="F8" s="9">
        <v>33238</v>
      </c>
      <c r="G8" s="10">
        <f t="shared" si="0"/>
        <v>0.0773966701595063</v>
      </c>
      <c r="H8" s="9">
        <v>19722</v>
      </c>
      <c r="I8" s="10">
        <f t="shared" si="1"/>
        <v>0.685326031842612</v>
      </c>
      <c r="J8" s="9">
        <f t="shared" si="2"/>
        <v>3</v>
      </c>
    </row>
    <row r="9" ht="17.1" customHeight="1" spans="2:10">
      <c r="B9" s="9">
        <v>5</v>
      </c>
      <c r="C9" s="9" t="s">
        <v>10</v>
      </c>
      <c r="D9" s="9">
        <v>100203</v>
      </c>
      <c r="E9" s="9" t="s">
        <v>15</v>
      </c>
      <c r="F9" s="9">
        <v>42299</v>
      </c>
      <c r="G9" s="10">
        <f t="shared" si="0"/>
        <v>0.098495750378391</v>
      </c>
      <c r="H9" s="9">
        <f>F9-1231</f>
        <v>41068</v>
      </c>
      <c r="I9" s="10">
        <f t="shared" si="1"/>
        <v>0.0299746761468783</v>
      </c>
      <c r="J9" s="9">
        <f t="shared" si="2"/>
        <v>1</v>
      </c>
    </row>
    <row r="10" ht="17.1" customHeight="1" spans="2:10">
      <c r="B10" s="9">
        <v>6</v>
      </c>
      <c r="C10" s="9" t="s">
        <v>10</v>
      </c>
      <c r="D10" s="9">
        <v>100204</v>
      </c>
      <c r="E10" s="9" t="s">
        <v>16</v>
      </c>
      <c r="F10" s="9">
        <v>18323</v>
      </c>
      <c r="G10" s="10">
        <f t="shared" si="0"/>
        <v>0.0426662009547095</v>
      </c>
      <c r="H10" s="9">
        <v>23441</v>
      </c>
      <c r="I10" s="10">
        <f t="shared" si="1"/>
        <v>-0.218335395247643</v>
      </c>
      <c r="J10" s="9">
        <f t="shared" si="2"/>
        <v>14</v>
      </c>
    </row>
    <row r="11" ht="17.1" customHeight="1" spans="2:10">
      <c r="B11" s="9">
        <v>7</v>
      </c>
      <c r="C11" s="9" t="s">
        <v>10</v>
      </c>
      <c r="D11" s="9">
        <v>100205</v>
      </c>
      <c r="E11" s="9" t="s">
        <v>17</v>
      </c>
      <c r="F11" s="9">
        <v>33000</v>
      </c>
      <c r="G11" s="10">
        <f t="shared" si="0"/>
        <v>0.0768424729304925</v>
      </c>
      <c r="H11" s="9">
        <v>12983</v>
      </c>
      <c r="I11" s="10">
        <f t="shared" si="1"/>
        <v>1.54178541169221</v>
      </c>
      <c r="J11" s="9">
        <f t="shared" si="2"/>
        <v>4</v>
      </c>
    </row>
    <row r="12" ht="17.1" customHeight="1" spans="2:10">
      <c r="B12" s="9">
        <v>8</v>
      </c>
      <c r="C12" s="9" t="s">
        <v>10</v>
      </c>
      <c r="D12" s="9">
        <v>100206</v>
      </c>
      <c r="E12" s="9" t="s">
        <v>18</v>
      </c>
      <c r="F12" s="9">
        <v>23231</v>
      </c>
      <c r="G12" s="10">
        <f t="shared" si="0"/>
        <v>0.0540947723832809</v>
      </c>
      <c r="H12" s="9">
        <f>F12-1231</f>
        <v>22000</v>
      </c>
      <c r="I12" s="10">
        <f t="shared" si="1"/>
        <v>0.0559545454545455</v>
      </c>
      <c r="J12" s="9">
        <f t="shared" si="2"/>
        <v>10</v>
      </c>
    </row>
    <row r="13" ht="17.1" customHeight="1" spans="2:10">
      <c r="B13" s="9">
        <v>9</v>
      </c>
      <c r="C13" s="9" t="s">
        <v>19</v>
      </c>
      <c r="D13" s="9">
        <v>100207</v>
      </c>
      <c r="E13" s="9" t="s">
        <v>20</v>
      </c>
      <c r="F13" s="9">
        <v>29863</v>
      </c>
      <c r="G13" s="10">
        <f t="shared" si="0"/>
        <v>0.0695377808825242</v>
      </c>
      <c r="H13" s="9">
        <f>F13-1231</f>
        <v>28632</v>
      </c>
      <c r="I13" s="10">
        <f t="shared" si="1"/>
        <v>0.0429938530315731</v>
      </c>
      <c r="J13" s="9">
        <f t="shared" si="2"/>
        <v>8</v>
      </c>
    </row>
    <row r="14" ht="17.1" customHeight="1" spans="2:10">
      <c r="B14" s="9">
        <v>10</v>
      </c>
      <c r="C14" s="9" t="s">
        <v>19</v>
      </c>
      <c r="D14" s="9">
        <v>100208</v>
      </c>
      <c r="E14" s="9" t="s">
        <v>21</v>
      </c>
      <c r="F14" s="9">
        <v>38100</v>
      </c>
      <c r="G14" s="10">
        <f t="shared" si="0"/>
        <v>0.0887181278379322</v>
      </c>
      <c r="H14" s="9">
        <v>29888</v>
      </c>
      <c r="I14" s="10">
        <f t="shared" si="1"/>
        <v>0.274759100642398</v>
      </c>
      <c r="J14" s="9">
        <f t="shared" si="2"/>
        <v>2</v>
      </c>
    </row>
    <row r="15" ht="17.1" customHeight="1" spans="2:10">
      <c r="B15" s="9">
        <v>11</v>
      </c>
      <c r="C15" s="9" t="s">
        <v>19</v>
      </c>
      <c r="D15" s="9">
        <v>100209</v>
      </c>
      <c r="E15" s="9" t="s">
        <v>22</v>
      </c>
      <c r="F15" s="9">
        <v>23700</v>
      </c>
      <c r="G15" s="10">
        <f t="shared" si="0"/>
        <v>0.0551868669228082</v>
      </c>
      <c r="H15" s="9">
        <f>F15-1231</f>
        <v>22469</v>
      </c>
      <c r="I15" s="10">
        <f t="shared" si="1"/>
        <v>0.0547865948640349</v>
      </c>
      <c r="J15" s="9">
        <f t="shared" si="2"/>
        <v>9</v>
      </c>
    </row>
    <row r="16" ht="17.1" customHeight="1" spans="2:10">
      <c r="B16" s="9">
        <v>12</v>
      </c>
      <c r="C16" s="9" t="s">
        <v>19</v>
      </c>
      <c r="D16" s="9">
        <v>100210</v>
      </c>
      <c r="E16" s="9" t="s">
        <v>23</v>
      </c>
      <c r="F16" s="9">
        <v>18982</v>
      </c>
      <c r="G16" s="10">
        <f t="shared" si="0"/>
        <v>0.0442007218535336</v>
      </c>
      <c r="H16" s="9">
        <f>F16-1231</f>
        <v>17751</v>
      </c>
      <c r="I16" s="10">
        <f t="shared" si="1"/>
        <v>0.0693482057348882</v>
      </c>
      <c r="J16" s="9">
        <f t="shared" si="2"/>
        <v>13</v>
      </c>
    </row>
    <row r="17" ht="17.1" customHeight="1" spans="2:10">
      <c r="B17" s="9">
        <v>13</v>
      </c>
      <c r="C17" s="9" t="s">
        <v>19</v>
      </c>
      <c r="D17" s="9">
        <v>100211</v>
      </c>
      <c r="E17" s="9" t="s">
        <v>24</v>
      </c>
      <c r="F17" s="9">
        <v>17829</v>
      </c>
      <c r="G17" s="10">
        <f t="shared" si="0"/>
        <v>0.0415158924205379</v>
      </c>
      <c r="H17" s="9">
        <v>23400</v>
      </c>
      <c r="I17" s="10">
        <f t="shared" si="1"/>
        <v>-0.238076923076923</v>
      </c>
      <c r="J17" s="9">
        <f t="shared" si="2"/>
        <v>15</v>
      </c>
    </row>
    <row r="18" ht="17.1" customHeight="1" spans="2:10">
      <c r="B18" s="9">
        <v>14</v>
      </c>
      <c r="C18" s="9" t="s">
        <v>19</v>
      </c>
      <c r="D18" s="9">
        <v>100212</v>
      </c>
      <c r="E18" s="9" t="s">
        <v>25</v>
      </c>
      <c r="F18" s="9">
        <v>18989</v>
      </c>
      <c r="G18" s="10">
        <f t="shared" si="0"/>
        <v>0.044217021772034</v>
      </c>
      <c r="H18" s="9">
        <v>21300</v>
      </c>
      <c r="I18" s="10">
        <f t="shared" si="1"/>
        <v>-0.10849765258216</v>
      </c>
      <c r="J18" s="9">
        <f t="shared" si="2"/>
        <v>12</v>
      </c>
    </row>
    <row r="19" ht="17.1" customHeight="1" spans="2:10">
      <c r="B19" s="9">
        <v>15</v>
      </c>
      <c r="C19" s="9" t="s">
        <v>19</v>
      </c>
      <c r="D19" s="9">
        <v>100213</v>
      </c>
      <c r="E19" s="9" t="s">
        <v>26</v>
      </c>
      <c r="F19" s="9">
        <v>17779</v>
      </c>
      <c r="G19" s="10">
        <f t="shared" si="0"/>
        <v>0.0413994644312493</v>
      </c>
      <c r="H19" s="9">
        <v>25890</v>
      </c>
      <c r="I19" s="10">
        <f t="shared" si="1"/>
        <v>-0.313286983391271</v>
      </c>
      <c r="J19" s="9">
        <f t="shared" si="2"/>
        <v>16</v>
      </c>
    </row>
    <row r="20" ht="17.1" customHeight="1" spans="2:10">
      <c r="B20" s="9">
        <v>16</v>
      </c>
      <c r="C20" s="9" t="s">
        <v>19</v>
      </c>
      <c r="D20" s="9">
        <v>100214</v>
      </c>
      <c r="E20" s="9" t="s">
        <v>27</v>
      </c>
      <c r="F20" s="9">
        <v>30083</v>
      </c>
      <c r="G20" s="10">
        <f t="shared" si="0"/>
        <v>0.0700500640353941</v>
      </c>
      <c r="H20" s="9">
        <f>F20-1231</f>
        <v>28852</v>
      </c>
      <c r="I20" s="10">
        <f t="shared" si="1"/>
        <v>0.0426660196866768</v>
      </c>
      <c r="J20" s="9">
        <f t="shared" si="2"/>
        <v>7</v>
      </c>
    </row>
    <row r="21" ht="17.1" customHeight="1" spans="2:10">
      <c r="B21" s="9">
        <v>17</v>
      </c>
      <c r="C21" s="9"/>
      <c r="D21" s="9"/>
      <c r="E21" s="9"/>
      <c r="F21" s="9"/>
      <c r="G21" s="10"/>
      <c r="H21" s="9"/>
      <c r="I21" s="10"/>
      <c r="J21" s="9"/>
    </row>
    <row r="22" ht="17.1" customHeight="1" spans="2:10">
      <c r="B22" s="9">
        <v>18</v>
      </c>
      <c r="C22" s="9"/>
      <c r="D22" s="9"/>
      <c r="E22" s="9"/>
      <c r="F22" s="9"/>
      <c r="G22" s="10"/>
      <c r="H22" s="9"/>
      <c r="I22" s="10"/>
      <c r="J22" s="9"/>
    </row>
    <row r="23" ht="17.1" customHeight="1" spans="2:10">
      <c r="B23" s="9">
        <v>19</v>
      </c>
      <c r="C23" s="9"/>
      <c r="D23" s="9"/>
      <c r="E23" s="9"/>
      <c r="F23" s="9"/>
      <c r="G23" s="10"/>
      <c r="H23" s="9"/>
      <c r="I23" s="10"/>
      <c r="J23" s="9"/>
    </row>
    <row r="24" ht="17.1" customHeight="1" spans="2:10">
      <c r="B24" s="9">
        <v>20</v>
      </c>
      <c r="C24" s="9"/>
      <c r="D24" s="9"/>
      <c r="E24" s="9"/>
      <c r="F24" s="9"/>
      <c r="G24" s="10"/>
      <c r="H24" s="9"/>
      <c r="I24" s="10"/>
      <c r="J24" s="9"/>
    </row>
    <row r="25" ht="17.1" customHeight="1" spans="2:10">
      <c r="B25" s="9">
        <v>21</v>
      </c>
      <c r="C25" s="9"/>
      <c r="D25" s="9"/>
      <c r="E25" s="9"/>
      <c r="F25" s="9"/>
      <c r="G25" s="10">
        <f t="shared" si="0"/>
        <v>0</v>
      </c>
      <c r="H25" s="9"/>
      <c r="I25" s="10" t="str">
        <f t="shared" si="1"/>
        <v/>
      </c>
      <c r="J25" s="9" t="str">
        <f t="shared" si="2"/>
        <v/>
      </c>
    </row>
    <row r="26" ht="17.1" customHeight="1" spans="2:10">
      <c r="B26" s="9">
        <v>22</v>
      </c>
      <c r="C26" s="9"/>
      <c r="D26" s="9"/>
      <c r="E26" s="9"/>
      <c r="F26" s="9"/>
      <c r="G26" s="10">
        <f t="shared" si="0"/>
        <v>0</v>
      </c>
      <c r="H26" s="9"/>
      <c r="I26" s="10" t="str">
        <f t="shared" si="1"/>
        <v/>
      </c>
      <c r="J26" s="9" t="str">
        <f t="shared" si="2"/>
        <v/>
      </c>
    </row>
    <row r="27" ht="17.1" customHeight="1" spans="2:10">
      <c r="B27" s="9">
        <v>23</v>
      </c>
      <c r="C27" s="9"/>
      <c r="D27" s="9"/>
      <c r="E27" s="9"/>
      <c r="F27" s="9"/>
      <c r="G27" s="10">
        <f t="shared" si="0"/>
        <v>0</v>
      </c>
      <c r="H27" s="9"/>
      <c r="I27" s="10" t="str">
        <f t="shared" si="1"/>
        <v/>
      </c>
      <c r="J27" s="9" t="str">
        <f t="shared" si="2"/>
        <v/>
      </c>
    </row>
    <row r="28" ht="17.1" customHeight="1" spans="2:10">
      <c r="B28" s="9">
        <v>24</v>
      </c>
      <c r="C28" s="9"/>
      <c r="D28" s="9"/>
      <c r="E28" s="9"/>
      <c r="F28" s="9"/>
      <c r="G28" s="10">
        <f t="shared" si="0"/>
        <v>0</v>
      </c>
      <c r="H28" s="9"/>
      <c r="I28" s="10" t="str">
        <f t="shared" si="1"/>
        <v/>
      </c>
      <c r="J28" s="9" t="str">
        <f t="shared" si="2"/>
        <v/>
      </c>
    </row>
    <row r="29" ht="17.1" customHeight="1" spans="2:10">
      <c r="B29" s="9">
        <v>25</v>
      </c>
      <c r="C29" s="9"/>
      <c r="D29" s="9"/>
      <c r="E29" s="9"/>
      <c r="F29" s="9"/>
      <c r="G29" s="10">
        <f t="shared" si="0"/>
        <v>0</v>
      </c>
      <c r="H29" s="9"/>
      <c r="I29" s="10" t="str">
        <f t="shared" si="1"/>
        <v/>
      </c>
      <c r="J29" s="9" t="str">
        <f t="shared" si="2"/>
        <v/>
      </c>
    </row>
    <row r="30" ht="17.1" customHeight="1" spans="2:10">
      <c r="B30" s="9">
        <v>26</v>
      </c>
      <c r="C30" s="9"/>
      <c r="D30" s="9"/>
      <c r="E30" s="9"/>
      <c r="F30" s="9"/>
      <c r="G30" s="10">
        <f t="shared" si="0"/>
        <v>0</v>
      </c>
      <c r="H30" s="9"/>
      <c r="I30" s="10" t="str">
        <f t="shared" si="1"/>
        <v/>
      </c>
      <c r="J30" s="9" t="str">
        <f t="shared" si="2"/>
        <v/>
      </c>
    </row>
    <row r="31" ht="17.1" customHeight="1" spans="2:10">
      <c r="B31" s="9">
        <v>27</v>
      </c>
      <c r="C31" s="9"/>
      <c r="D31" s="9"/>
      <c r="E31" s="9"/>
      <c r="F31" s="9"/>
      <c r="G31" s="10">
        <f t="shared" si="0"/>
        <v>0</v>
      </c>
      <c r="H31" s="9"/>
      <c r="I31" s="10" t="str">
        <f t="shared" si="1"/>
        <v/>
      </c>
      <c r="J31" s="9" t="str">
        <f t="shared" si="2"/>
        <v/>
      </c>
    </row>
    <row r="32" ht="17.1" customHeight="1" spans="2:10">
      <c r="B32" s="9">
        <v>28</v>
      </c>
      <c r="C32" s="9"/>
      <c r="D32" s="9"/>
      <c r="E32" s="9"/>
      <c r="F32" s="9"/>
      <c r="G32" s="10">
        <f t="shared" si="0"/>
        <v>0</v>
      </c>
      <c r="H32" s="9"/>
      <c r="I32" s="10" t="str">
        <f t="shared" si="1"/>
        <v/>
      </c>
      <c r="J32" s="9" t="str">
        <f t="shared" si="2"/>
        <v/>
      </c>
    </row>
    <row r="33" hidden="1" spans="2:10">
      <c r="B33" s="4">
        <v>29</v>
      </c>
      <c r="C33" s="4"/>
      <c r="D33" s="4"/>
      <c r="E33" s="4"/>
      <c r="F33" s="4"/>
      <c r="G33" s="11">
        <f t="shared" si="0"/>
        <v>0</v>
      </c>
      <c r="H33" s="4"/>
      <c r="I33" s="11" t="str">
        <f t="shared" si="1"/>
        <v/>
      </c>
      <c r="J33" s="4" t="str">
        <f t="shared" si="2"/>
        <v/>
      </c>
    </row>
    <row r="34" hidden="1" spans="2:10">
      <c r="B34" s="12">
        <v>30</v>
      </c>
      <c r="C34" s="12"/>
      <c r="D34" s="12"/>
      <c r="E34" s="12"/>
      <c r="F34" s="12"/>
      <c r="G34" s="13">
        <f t="shared" si="0"/>
        <v>0</v>
      </c>
      <c r="H34" s="12"/>
      <c r="I34" s="13" t="str">
        <f t="shared" si="1"/>
        <v/>
      </c>
      <c r="J34" s="12" t="str">
        <f t="shared" si="2"/>
        <v/>
      </c>
    </row>
    <row r="35" hidden="1" spans="2:10">
      <c r="B35" s="4">
        <v>31</v>
      </c>
      <c r="C35" s="4"/>
      <c r="D35" s="4"/>
      <c r="E35" s="4"/>
      <c r="F35" s="4"/>
      <c r="G35" s="11">
        <f t="shared" si="0"/>
        <v>0</v>
      </c>
      <c r="H35" s="4"/>
      <c r="I35" s="11" t="str">
        <f t="shared" si="1"/>
        <v/>
      </c>
      <c r="J35" s="4" t="str">
        <f t="shared" si="2"/>
        <v/>
      </c>
    </row>
    <row r="36" hidden="1" spans="2:10">
      <c r="B36" s="12">
        <v>32</v>
      </c>
      <c r="C36" s="12"/>
      <c r="D36" s="12"/>
      <c r="E36" s="12"/>
      <c r="F36" s="12"/>
      <c r="G36" s="13">
        <f t="shared" si="0"/>
        <v>0</v>
      </c>
      <c r="H36" s="12"/>
      <c r="I36" s="13" t="str">
        <f t="shared" si="1"/>
        <v/>
      </c>
      <c r="J36" s="12" t="str">
        <f t="shared" si="2"/>
        <v/>
      </c>
    </row>
    <row r="37" hidden="1" spans="2:10">
      <c r="B37" s="4">
        <v>33</v>
      </c>
      <c r="C37" s="4"/>
      <c r="D37" s="4"/>
      <c r="E37" s="4"/>
      <c r="F37" s="4"/>
      <c r="G37" s="11">
        <f t="shared" si="0"/>
        <v>0</v>
      </c>
      <c r="H37" s="4"/>
      <c r="I37" s="11" t="str">
        <f t="shared" si="1"/>
        <v/>
      </c>
      <c r="J37" s="4" t="str">
        <f t="shared" si="2"/>
        <v/>
      </c>
    </row>
    <row r="38" hidden="1" spans="2:10">
      <c r="B38" s="12">
        <v>34</v>
      </c>
      <c r="C38" s="12"/>
      <c r="D38" s="12"/>
      <c r="E38" s="12"/>
      <c r="F38" s="12"/>
      <c r="G38" s="13">
        <f t="shared" si="0"/>
        <v>0</v>
      </c>
      <c r="H38" s="12"/>
      <c r="I38" s="13" t="str">
        <f t="shared" si="1"/>
        <v/>
      </c>
      <c r="J38" s="12" t="str">
        <f t="shared" si="2"/>
        <v/>
      </c>
    </row>
    <row r="39" hidden="1" spans="2:10">
      <c r="B39" s="4">
        <v>35</v>
      </c>
      <c r="C39" s="4"/>
      <c r="D39" s="4"/>
      <c r="E39" s="4"/>
      <c r="F39" s="4"/>
      <c r="G39" s="11">
        <f t="shared" si="0"/>
        <v>0</v>
      </c>
      <c r="H39" s="4"/>
      <c r="I39" s="11" t="str">
        <f t="shared" si="1"/>
        <v/>
      </c>
      <c r="J39" s="4" t="str">
        <f t="shared" si="2"/>
        <v/>
      </c>
    </row>
    <row r="40" hidden="1" spans="2:10">
      <c r="B40" s="12">
        <v>36</v>
      </c>
      <c r="C40" s="12"/>
      <c r="D40" s="12"/>
      <c r="E40" s="12"/>
      <c r="F40" s="12"/>
      <c r="G40" s="13">
        <f t="shared" si="0"/>
        <v>0</v>
      </c>
      <c r="H40" s="12"/>
      <c r="I40" s="13" t="str">
        <f t="shared" si="1"/>
        <v/>
      </c>
      <c r="J40" s="12" t="str">
        <f t="shared" si="2"/>
        <v/>
      </c>
    </row>
    <row r="41" hidden="1" spans="2:10">
      <c r="B41" s="4">
        <v>37</v>
      </c>
      <c r="C41" s="4"/>
      <c r="D41" s="4"/>
      <c r="E41" s="4"/>
      <c r="F41" s="4"/>
      <c r="G41" s="11">
        <f t="shared" si="0"/>
        <v>0</v>
      </c>
      <c r="H41" s="4"/>
      <c r="I41" s="11" t="str">
        <f t="shared" si="1"/>
        <v/>
      </c>
      <c r="J41" s="4" t="str">
        <f t="shared" si="2"/>
        <v/>
      </c>
    </row>
    <row r="42" hidden="1" spans="2:10">
      <c r="B42" s="12">
        <v>38</v>
      </c>
      <c r="C42" s="12"/>
      <c r="D42" s="12"/>
      <c r="E42" s="12"/>
      <c r="F42" s="12"/>
      <c r="G42" s="13">
        <f t="shared" si="0"/>
        <v>0</v>
      </c>
      <c r="H42" s="12"/>
      <c r="I42" s="13" t="str">
        <f t="shared" si="1"/>
        <v/>
      </c>
      <c r="J42" s="12" t="str">
        <f t="shared" si="2"/>
        <v/>
      </c>
    </row>
    <row r="43" hidden="1" spans="2:10">
      <c r="B43" s="4">
        <v>39</v>
      </c>
      <c r="C43" s="4"/>
      <c r="D43" s="4"/>
      <c r="E43" s="4"/>
      <c r="F43" s="4"/>
      <c r="G43" s="11">
        <f t="shared" si="0"/>
        <v>0</v>
      </c>
      <c r="H43" s="4"/>
      <c r="I43" s="11" t="str">
        <f t="shared" si="1"/>
        <v/>
      </c>
      <c r="J43" s="4" t="str">
        <f t="shared" si="2"/>
        <v/>
      </c>
    </row>
    <row r="44" ht="15" hidden="1" spans="2:10">
      <c r="B44" s="12">
        <v>40</v>
      </c>
      <c r="C44" s="12"/>
      <c r="D44" s="12"/>
      <c r="E44" s="12"/>
      <c r="F44" s="12"/>
      <c r="G44" s="13">
        <f t="shared" si="0"/>
        <v>0</v>
      </c>
      <c r="H44" s="12"/>
      <c r="I44" s="13" t="str">
        <f t="shared" si="1"/>
        <v/>
      </c>
      <c r="J44" s="12" t="str">
        <f t="shared" si="2"/>
        <v/>
      </c>
    </row>
    <row r="45" ht="21" customHeight="1" spans="2:10">
      <c r="B45" s="14" t="s">
        <v>28</v>
      </c>
      <c r="C45" s="14"/>
      <c r="D45" s="14"/>
      <c r="E45" s="14"/>
      <c r="F45" s="15">
        <f>SUM(F5:F44)</f>
        <v>429450</v>
      </c>
      <c r="G45" s="15"/>
      <c r="H45" s="15"/>
      <c r="I45" s="15"/>
      <c r="J45" s="15"/>
    </row>
    <row r="46" ht="11.1" customHeight="1" spans="2:10">
      <c r="B46" s="4"/>
      <c r="C46" s="4"/>
      <c r="D46" s="4"/>
      <c r="E46" s="4"/>
      <c r="F46" s="16"/>
      <c r="G46" s="16"/>
      <c r="H46" s="16"/>
      <c r="I46" s="16"/>
      <c r="J46" s="16"/>
    </row>
    <row r="47" ht="16.5" spans="2:6">
      <c r="B47" s="17"/>
      <c r="C47" s="18" t="s">
        <v>29</v>
      </c>
      <c r="D47" s="18"/>
      <c r="E47" s="18"/>
      <c r="F47" s="19"/>
    </row>
    <row r="48" spans="2:6">
      <c r="B48" s="12" t="s">
        <v>30</v>
      </c>
      <c r="C48" s="19"/>
      <c r="D48" s="20">
        <v>450000</v>
      </c>
      <c r="E48" s="21">
        <f>1-E49</f>
        <v>0.0456666666666666</v>
      </c>
      <c r="F48" s="19"/>
    </row>
    <row r="49" spans="2:7">
      <c r="B49" s="12" t="s">
        <v>31</v>
      </c>
      <c r="C49" s="19"/>
      <c r="D49" s="19">
        <f>F45</f>
        <v>429450</v>
      </c>
      <c r="E49" s="22">
        <f>D49/D48</f>
        <v>0.954333333333333</v>
      </c>
      <c r="F49" s="19"/>
      <c r="G49" s="23"/>
    </row>
    <row r="50" spans="2:6">
      <c r="B50" s="12" t="s">
        <v>32</v>
      </c>
      <c r="C50" s="19"/>
      <c r="D50" s="22">
        <f>AVERAGE(I5:I44)</f>
        <v>0.126961066702602</v>
      </c>
      <c r="E50" s="22">
        <f>D50/D51</f>
        <v>0.634805333513011</v>
      </c>
      <c r="F50" s="19"/>
    </row>
    <row r="51" spans="2:6">
      <c r="B51" s="12" t="s">
        <v>33</v>
      </c>
      <c r="C51" s="19"/>
      <c r="D51" s="24">
        <v>0.2</v>
      </c>
      <c r="E51" s="21">
        <f>1-E50</f>
        <v>0.365194666486989</v>
      </c>
      <c r="F51" s="19"/>
    </row>
    <row r="52" spans="2:6">
      <c r="B52" s="12" t="s">
        <v>31</v>
      </c>
      <c r="C52" s="19"/>
      <c r="D52" s="19"/>
      <c r="E52" s="12">
        <f>F45</f>
        <v>429450</v>
      </c>
      <c r="F52" s="19"/>
    </row>
    <row r="53" spans="2:6">
      <c r="B53" s="12" t="s">
        <v>34</v>
      </c>
      <c r="C53" s="19"/>
      <c r="D53" s="19"/>
      <c r="E53" s="12" t="str">
        <f>E57</f>
        <v>Eric</v>
      </c>
      <c r="F53" s="19"/>
    </row>
    <row r="54" spans="2:6">
      <c r="B54" s="25" t="s">
        <v>35</v>
      </c>
      <c r="C54" s="19"/>
      <c r="D54" s="19"/>
      <c r="E54" s="12">
        <f>D57</f>
        <v>42299</v>
      </c>
      <c r="F54" s="19"/>
    </row>
    <row r="55" spans="2:6">
      <c r="B55" s="12" t="s">
        <v>36</v>
      </c>
      <c r="C55" s="19"/>
      <c r="D55" s="19"/>
      <c r="E55" s="12" t="str">
        <f>F57</f>
        <v>Team1</v>
      </c>
      <c r="F55" s="19"/>
    </row>
    <row r="56" spans="2:6">
      <c r="B56" s="26"/>
      <c r="C56" s="12" t="s">
        <v>37</v>
      </c>
      <c r="D56" s="12"/>
      <c r="E56" s="12"/>
      <c r="F56" s="12"/>
    </row>
    <row r="57" spans="2:6">
      <c r="B57" s="26"/>
      <c r="C57" s="12">
        <v>1</v>
      </c>
      <c r="D57" s="19">
        <f>VLOOKUP(E57,E4:J44,2,0)</f>
        <v>42299</v>
      </c>
      <c r="E57" s="19" t="str">
        <f>VLOOKUP(C57,CHOOSE({1,2},(J4:J44),(E4:E44)),2,0)</f>
        <v>Eric</v>
      </c>
      <c r="F57" s="19" t="str">
        <f>VLOOKUP(E57,CHOOSE({1,2},($E$4:$E$32),($C$4:$C$32)),2,0)</f>
        <v>Team1</v>
      </c>
    </row>
    <row r="58" spans="2:6">
      <c r="B58" s="26"/>
      <c r="C58" s="12">
        <v>2</v>
      </c>
      <c r="D58" s="19">
        <f>VLOOKUP(E58,$E$4:$J$44,2,0)</f>
        <v>38100</v>
      </c>
      <c r="E58" s="19" t="str">
        <f>VLOOKUP(C58,CHOOSE({1,2},(J4:J44),(E4:E44)),2,0)</f>
        <v>Wendy</v>
      </c>
      <c r="F58" s="19" t="str">
        <f>VLOOKUP(E58,CHOOSE({1,2},($E$4:$E$32),($C$4:$C$32)),2,0)</f>
        <v>Team 2</v>
      </c>
    </row>
    <row r="59" spans="2:6">
      <c r="B59" s="26"/>
      <c r="C59" s="12">
        <v>3</v>
      </c>
      <c r="D59" s="19">
        <f>VLOOKUP(E59,$E$4:$J$44,2,0)</f>
        <v>33238</v>
      </c>
      <c r="E59" s="19" t="str">
        <f>VLOOKUP(C59,CHOOSE({1,2},(J6:J46),(E6:E46)),2,0)</f>
        <v>Michael</v>
      </c>
      <c r="F59" s="19" t="str">
        <f>VLOOKUP(E59,CHOOSE({1,2},($E$4:$E$32),($C$4:$C$32)),2,0)</f>
        <v>Team1</v>
      </c>
    </row>
    <row r="60" spans="2:6">
      <c r="B60" s="26"/>
      <c r="C60" s="12">
        <v>4</v>
      </c>
      <c r="D60" s="19">
        <f>VLOOKUP(E60,$E$4:$J$44,2,0)</f>
        <v>33000</v>
      </c>
      <c r="E60" s="19" t="str">
        <f>VLOOKUP(C60,CHOOSE({1,2},(J7:J47),(E7:E47)),2,0)</f>
        <v>King</v>
      </c>
      <c r="F60" s="19" t="str">
        <f>VLOOKUP(E60,CHOOSE({1,2},($E$4:$E$32),($C$4:$C$32)),2,0)</f>
        <v>Team1</v>
      </c>
    </row>
    <row r="61" spans="2:6">
      <c r="B61" s="26"/>
      <c r="C61" s="12">
        <v>5</v>
      </c>
      <c r="D61" s="19">
        <f>VLOOKUP(E61,$E$4:$J$44,2,0)</f>
        <v>32323</v>
      </c>
      <c r="E61" s="19" t="str">
        <f>VLOOKUP(C61,CHOOSE({1,2},(J4:J44),(E4:E44)),2,0)</f>
        <v>Jordan</v>
      </c>
      <c r="F61" s="19" t="str">
        <f>VLOOKUP(E61,CHOOSE({1,2},($E$4:$E$32),($C$4:$C$32)),2,0)</f>
        <v>Team1</v>
      </c>
    </row>
    <row r="62" ht="16.5" spans="2:6">
      <c r="B62" s="17"/>
      <c r="C62" s="19"/>
      <c r="D62" s="19"/>
      <c r="E62" s="19"/>
      <c r="F62" s="19"/>
    </row>
  </sheetData>
  <mergeCells count="13">
    <mergeCell ref="B45:E45"/>
    <mergeCell ref="F45:J45"/>
    <mergeCell ref="C47:E47"/>
    <mergeCell ref="B48:C48"/>
    <mergeCell ref="B49:C49"/>
    <mergeCell ref="B50:C50"/>
    <mergeCell ref="B51:C51"/>
    <mergeCell ref="B52:C52"/>
    <mergeCell ref="B53:C53"/>
    <mergeCell ref="B54:C54"/>
    <mergeCell ref="B55:C55"/>
    <mergeCell ref="C56:F56"/>
    <mergeCell ref="B1:Y2"/>
  </mergeCells>
  <pageMargins left="0.393055555555556" right="0.354166666666667" top="1" bottom="1" header="0.5" footer="0.5"/>
  <pageSetup paperSize="9" scale="55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Edmund Kam</cp:lastModifiedBy>
  <dcterms:created xsi:type="dcterms:W3CDTF">2020-03-30T12:34:00Z</dcterms:created>
  <dcterms:modified xsi:type="dcterms:W3CDTF">2021-04-20T10:55:51Z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