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 Bejanishvili\Documents\Xampp\htdocs\spreadsheet123\files\free-templates\"/>
    </mc:Choice>
  </mc:AlternateContent>
  <bookViews>
    <workbookView xWindow="240" yWindow="105" windowWidth="11475" windowHeight="8070" activeTab="1"/>
  </bookViews>
  <sheets>
    <sheet name="Settings" sheetId="7" r:id="rId1"/>
    <sheet name="Cocktail Cost Calculator" sheetId="4" r:id="rId2"/>
    <sheet name="Beverage Price List" sheetId="2" r:id="rId3"/>
    <sheet name="Terms of Use (EULA)" sheetId="5" r:id="rId4"/>
  </sheets>
  <definedNames>
    <definedName name="conversion_table">Settings!$B$11:$F$15</definedName>
    <definedName name="fizz_beverage">'Beverage Price List'!$C$75:$C$82</definedName>
    <definedName name="garnish">'Beverage Price List'!$C$114:$C$124</definedName>
    <definedName name="juice">'Beverage Price List'!$C$101:$C$107</definedName>
    <definedName name="mix_beverage">'Beverage Price List'!$C$40:$C$68</definedName>
    <definedName name="mixes">'Beverage Price List'!$C$89:$C$94</definedName>
    <definedName name="portion">MATCH('Cocktail Cost Calculator'!XFC1,size,0)</definedName>
    <definedName name="_xlnm.Print_Area" localSheetId="2">'Beverage Price List'!$A$1:$Q$125</definedName>
    <definedName name="_xlnm.Print_Area" localSheetId="1">'Cocktail Cost Calculator'!$A$1:$O$58</definedName>
    <definedName name="_xlnm.Print_Area" localSheetId="3">'Terms of Use (EULA)'!#REF!</definedName>
    <definedName name="reg_beverage">'Beverage Price List'!$C$8:$C$33</definedName>
    <definedName name="size">Settings!$A$11:$A$15</definedName>
  </definedNames>
  <calcPr calcId="152511"/>
</workbook>
</file>

<file path=xl/calcChain.xml><?xml version="1.0" encoding="utf-8"?>
<calcChain xmlns="http://schemas.openxmlformats.org/spreadsheetml/2006/main">
  <c r="M7" i="4" l="1"/>
  <c r="I3" i="5" l="1"/>
  <c r="Q2" i="2"/>
  <c r="O2" i="4"/>
  <c r="F17" i="4"/>
  <c r="F18" i="4"/>
  <c r="F19" i="4"/>
  <c r="E19" i="4" s="1"/>
  <c r="F20" i="4"/>
  <c r="E20" i="4" s="1"/>
  <c r="F21" i="4"/>
  <c r="E21" i="4" s="1"/>
  <c r="N17" i="4"/>
  <c r="M17" i="4" s="1"/>
  <c r="N18" i="4"/>
  <c r="M18" i="4" s="1"/>
  <c r="N19" i="4"/>
  <c r="N20" i="4"/>
  <c r="F29" i="4"/>
  <c r="F30" i="4"/>
  <c r="E30" i="4" s="1"/>
  <c r="F31" i="4"/>
  <c r="E31" i="4" s="1"/>
  <c r="N28" i="4"/>
  <c r="M28" i="4" s="1"/>
  <c r="N29" i="4"/>
  <c r="M29" i="4" s="1"/>
  <c r="N30" i="4"/>
  <c r="M30" i="4" s="1"/>
  <c r="N31" i="4"/>
  <c r="F38" i="4"/>
  <c r="F39" i="4"/>
  <c r="E39" i="4" s="1"/>
  <c r="F40" i="4"/>
  <c r="E40" i="4" s="1"/>
  <c r="F41" i="4"/>
  <c r="E41" i="4" s="1"/>
  <c r="L6" i="4"/>
  <c r="N41" i="4"/>
  <c r="M41" i="4" s="1"/>
  <c r="N40" i="4"/>
  <c r="M40" i="4" s="1"/>
  <c r="N39" i="4"/>
  <c r="M39" i="4" s="1"/>
  <c r="M31" i="4"/>
  <c r="N21" i="4"/>
  <c r="M21" i="4" s="1"/>
  <c r="M20" i="4"/>
  <c r="M19" i="4"/>
  <c r="E38" i="4"/>
  <c r="E29" i="4"/>
  <c r="E18" i="4"/>
  <c r="E17" i="4"/>
  <c r="I114" i="2"/>
  <c r="L8" i="2"/>
  <c r="K8" i="2" s="1"/>
  <c r="H101" i="2"/>
  <c r="G101" i="2" s="1"/>
  <c r="P106" i="2"/>
  <c r="O106" i="2"/>
  <c r="P105" i="2"/>
  <c r="O105" i="2"/>
  <c r="P104" i="2"/>
  <c r="O104" i="2" s="1"/>
  <c r="P103" i="2"/>
  <c r="O103" i="2" s="1"/>
  <c r="P102" i="2"/>
  <c r="O102" i="2" s="1"/>
  <c r="P101" i="2"/>
  <c r="O101" i="2" s="1"/>
  <c r="P93" i="2"/>
  <c r="O93" i="2" s="1"/>
  <c r="P92" i="2"/>
  <c r="O92" i="2" s="1"/>
  <c r="P91" i="2"/>
  <c r="O91" i="2"/>
  <c r="P90" i="2"/>
  <c r="O90" i="2" s="1"/>
  <c r="P89" i="2"/>
  <c r="O89" i="2" s="1"/>
  <c r="P81" i="2"/>
  <c r="O81" i="2" s="1"/>
  <c r="P80" i="2"/>
  <c r="O80" i="2"/>
  <c r="P79" i="2"/>
  <c r="O79" i="2"/>
  <c r="P78" i="2"/>
  <c r="O78" i="2" s="1"/>
  <c r="P77" i="2"/>
  <c r="O77" i="2" s="1"/>
  <c r="P76" i="2"/>
  <c r="O76" i="2" s="1"/>
  <c r="P75" i="2"/>
  <c r="O75" i="2"/>
  <c r="P67" i="2"/>
  <c r="O67" i="2" s="1"/>
  <c r="P66" i="2"/>
  <c r="O66" i="2" s="1"/>
  <c r="P65" i="2"/>
  <c r="O65" i="2"/>
  <c r="P64" i="2"/>
  <c r="O64" i="2" s="1"/>
  <c r="P63" i="2"/>
  <c r="O63" i="2" s="1"/>
  <c r="P62" i="2"/>
  <c r="O62" i="2" s="1"/>
  <c r="P61" i="2"/>
  <c r="O61" i="2"/>
  <c r="P60" i="2"/>
  <c r="O60" i="2" s="1"/>
  <c r="P59" i="2"/>
  <c r="O59" i="2" s="1"/>
  <c r="P58" i="2"/>
  <c r="O58" i="2" s="1"/>
  <c r="P57" i="2"/>
  <c r="O57" i="2" s="1"/>
  <c r="P56" i="2"/>
  <c r="O56" i="2"/>
  <c r="P55" i="2"/>
  <c r="O55" i="2" s="1"/>
  <c r="P54" i="2"/>
  <c r="O54" i="2" s="1"/>
  <c r="P53" i="2"/>
  <c r="O53" i="2"/>
  <c r="P52" i="2"/>
  <c r="O52" i="2" s="1"/>
  <c r="P51" i="2"/>
  <c r="O51" i="2" s="1"/>
  <c r="P50" i="2"/>
  <c r="O50" i="2" s="1"/>
  <c r="P49" i="2"/>
  <c r="O49" i="2"/>
  <c r="P48" i="2"/>
  <c r="O48" i="2" s="1"/>
  <c r="P47" i="2"/>
  <c r="O47" i="2" s="1"/>
  <c r="P46" i="2"/>
  <c r="O46" i="2" s="1"/>
  <c r="P45" i="2"/>
  <c r="O45" i="2"/>
  <c r="P44" i="2"/>
  <c r="O44" i="2" s="1"/>
  <c r="P43" i="2"/>
  <c r="O43" i="2" s="1"/>
  <c r="P42" i="2"/>
  <c r="O42" i="2" s="1"/>
  <c r="P41" i="2"/>
  <c r="O41" i="2"/>
  <c r="P40" i="2"/>
  <c r="O40" i="2" s="1"/>
  <c r="P32" i="2"/>
  <c r="O32" i="2" s="1"/>
  <c r="P31" i="2"/>
  <c r="O31" i="2" s="1"/>
  <c r="P30" i="2"/>
  <c r="O30" i="2"/>
  <c r="P29" i="2"/>
  <c r="O29" i="2"/>
  <c r="P28" i="2"/>
  <c r="O28" i="2" s="1"/>
  <c r="P27" i="2"/>
  <c r="O27" i="2" s="1"/>
  <c r="P26" i="2"/>
  <c r="O26" i="2"/>
  <c r="P25" i="2"/>
  <c r="O25" i="2" s="1"/>
  <c r="P24" i="2"/>
  <c r="O24" i="2" s="1"/>
  <c r="P23" i="2"/>
  <c r="O23" i="2" s="1"/>
  <c r="P22" i="2"/>
  <c r="O22" i="2"/>
  <c r="P21" i="2"/>
  <c r="O21" i="2" s="1"/>
  <c r="P20" i="2"/>
  <c r="O20" i="2" s="1"/>
  <c r="P19" i="2"/>
  <c r="O19" i="2" s="1"/>
  <c r="P18" i="2"/>
  <c r="O18" i="2"/>
  <c r="P17" i="2"/>
  <c r="O17" i="2"/>
  <c r="P16" i="2"/>
  <c r="O16" i="2" s="1"/>
  <c r="P15" i="2"/>
  <c r="O15" i="2" s="1"/>
  <c r="P14" i="2"/>
  <c r="O14" i="2"/>
  <c r="P13" i="2"/>
  <c r="O13" i="2"/>
  <c r="P12" i="2"/>
  <c r="O12" i="2" s="1"/>
  <c r="P11" i="2"/>
  <c r="O11" i="2" s="1"/>
  <c r="P10" i="2"/>
  <c r="O10" i="2" s="1"/>
  <c r="P9" i="2"/>
  <c r="O9" i="2" s="1"/>
  <c r="P8" i="2"/>
  <c r="O8" i="2" s="1"/>
  <c r="N32" i="2"/>
  <c r="M32" i="2" s="1"/>
  <c r="N31" i="2"/>
  <c r="M31" i="2"/>
  <c r="N30" i="2"/>
  <c r="M30" i="2" s="1"/>
  <c r="N29" i="2"/>
  <c r="M29" i="2" s="1"/>
  <c r="N28" i="2"/>
  <c r="M28" i="2" s="1"/>
  <c r="N27" i="2"/>
  <c r="M27" i="2"/>
  <c r="N26" i="2"/>
  <c r="M26" i="2"/>
  <c r="N25" i="2"/>
  <c r="M25" i="2" s="1"/>
  <c r="N24" i="2"/>
  <c r="M24" i="2" s="1"/>
  <c r="N23" i="2"/>
  <c r="M23" i="2" s="1"/>
  <c r="N22" i="2"/>
  <c r="M22" i="2"/>
  <c r="N21" i="2"/>
  <c r="M21" i="2" s="1"/>
  <c r="N20" i="2"/>
  <c r="M20" i="2" s="1"/>
  <c r="N19" i="2"/>
  <c r="M19" i="2"/>
  <c r="N18" i="2"/>
  <c r="M18" i="2" s="1"/>
  <c r="N17" i="2"/>
  <c r="M17" i="2" s="1"/>
  <c r="N16" i="2"/>
  <c r="M16" i="2" s="1"/>
  <c r="N15" i="2"/>
  <c r="M15" i="2"/>
  <c r="N14" i="2"/>
  <c r="M14" i="2" s="1"/>
  <c r="N13" i="2"/>
  <c r="M13" i="2" s="1"/>
  <c r="N12" i="2"/>
  <c r="M12" i="2" s="1"/>
  <c r="N11" i="2"/>
  <c r="M11" i="2" s="1"/>
  <c r="N10" i="2"/>
  <c r="M10" i="2"/>
  <c r="N9" i="2"/>
  <c r="M9" i="2" s="1"/>
  <c r="N8" i="2"/>
  <c r="M8" i="2" s="1"/>
  <c r="N67" i="2"/>
  <c r="M67" i="2"/>
  <c r="N66" i="2"/>
  <c r="M66" i="2" s="1"/>
  <c r="N65" i="2"/>
  <c r="M65" i="2" s="1"/>
  <c r="N64" i="2"/>
  <c r="M64" i="2" s="1"/>
  <c r="N63" i="2"/>
  <c r="M63" i="2"/>
  <c r="N62" i="2"/>
  <c r="M62" i="2" s="1"/>
  <c r="N61" i="2"/>
  <c r="M61" i="2" s="1"/>
  <c r="N60" i="2"/>
  <c r="M60" i="2" s="1"/>
  <c r="N59" i="2"/>
  <c r="M59" i="2"/>
  <c r="N58" i="2"/>
  <c r="M58" i="2" s="1"/>
  <c r="N57" i="2"/>
  <c r="M57" i="2" s="1"/>
  <c r="N56" i="2"/>
  <c r="M56" i="2" s="1"/>
  <c r="N55" i="2"/>
  <c r="M55" i="2"/>
  <c r="N54" i="2"/>
  <c r="M54" i="2" s="1"/>
  <c r="N53" i="2"/>
  <c r="M53" i="2" s="1"/>
  <c r="N52" i="2"/>
  <c r="M52" i="2" s="1"/>
  <c r="N51" i="2"/>
  <c r="M51" i="2"/>
  <c r="N50" i="2"/>
  <c r="M50" i="2"/>
  <c r="N49" i="2"/>
  <c r="M49" i="2" s="1"/>
  <c r="N48" i="2"/>
  <c r="M48" i="2" s="1"/>
  <c r="N47" i="2"/>
  <c r="M47" i="2"/>
  <c r="N46" i="2"/>
  <c r="M46" i="2" s="1"/>
  <c r="N45" i="2"/>
  <c r="M45" i="2" s="1"/>
  <c r="N44" i="2"/>
  <c r="M44" i="2" s="1"/>
  <c r="N43" i="2"/>
  <c r="M43" i="2"/>
  <c r="N42" i="2"/>
  <c r="M42" i="2" s="1"/>
  <c r="N41" i="2"/>
  <c r="M41" i="2" s="1"/>
  <c r="N40" i="2"/>
  <c r="M40" i="2" s="1"/>
  <c r="N81" i="2"/>
  <c r="M81" i="2"/>
  <c r="N80" i="2"/>
  <c r="M80" i="2"/>
  <c r="N79" i="2"/>
  <c r="M79" i="2" s="1"/>
  <c r="N78" i="2"/>
  <c r="M78" i="2" s="1"/>
  <c r="N77" i="2"/>
  <c r="M77" i="2" s="1"/>
  <c r="N76" i="2"/>
  <c r="M76" i="2"/>
  <c r="N75" i="2"/>
  <c r="M75" i="2" s="1"/>
  <c r="N93" i="2"/>
  <c r="M93" i="2" s="1"/>
  <c r="N92" i="2"/>
  <c r="M92" i="2" s="1"/>
  <c r="N91" i="2"/>
  <c r="M91" i="2" s="1"/>
  <c r="N90" i="2"/>
  <c r="M90" i="2" s="1"/>
  <c r="N89" i="2"/>
  <c r="M89" i="2" s="1"/>
  <c r="N106" i="2"/>
  <c r="M106" i="2"/>
  <c r="N105" i="2"/>
  <c r="M105" i="2" s="1"/>
  <c r="N104" i="2"/>
  <c r="M104" i="2" s="1"/>
  <c r="N103" i="2"/>
  <c r="M103" i="2" s="1"/>
  <c r="N102" i="2"/>
  <c r="M102" i="2" s="1"/>
  <c r="N101" i="2"/>
  <c r="M101" i="2"/>
  <c r="L106" i="2"/>
  <c r="K106" i="2" s="1"/>
  <c r="L105" i="2"/>
  <c r="K105" i="2" s="1"/>
  <c r="L104" i="2"/>
  <c r="K104" i="2" s="1"/>
  <c r="L103" i="2"/>
  <c r="K103" i="2"/>
  <c r="L102" i="2"/>
  <c r="K102" i="2" s="1"/>
  <c r="L101" i="2"/>
  <c r="K101" i="2" s="1"/>
  <c r="L93" i="2"/>
  <c r="K93" i="2" s="1"/>
  <c r="L92" i="2"/>
  <c r="K92" i="2" s="1"/>
  <c r="L91" i="2"/>
  <c r="K91" i="2" s="1"/>
  <c r="L90" i="2"/>
  <c r="K90" i="2" s="1"/>
  <c r="L89" i="2"/>
  <c r="K89" i="2"/>
  <c r="L81" i="2"/>
  <c r="K81" i="2" s="1"/>
  <c r="L80" i="2"/>
  <c r="K80" i="2" s="1"/>
  <c r="L79" i="2"/>
  <c r="K79" i="2" s="1"/>
  <c r="L78" i="2"/>
  <c r="K78" i="2"/>
  <c r="L77" i="2"/>
  <c r="K77" i="2"/>
  <c r="L76" i="2"/>
  <c r="K76" i="2" s="1"/>
  <c r="L75" i="2"/>
  <c r="K75" i="2" s="1"/>
  <c r="L67" i="2"/>
  <c r="K67" i="2" s="1"/>
  <c r="L66" i="2"/>
  <c r="K66" i="2"/>
  <c r="L65" i="2"/>
  <c r="K65" i="2" s="1"/>
  <c r="L64" i="2"/>
  <c r="K64" i="2" s="1"/>
  <c r="L63" i="2"/>
  <c r="K63" i="2" s="1"/>
  <c r="L62" i="2"/>
  <c r="K62" i="2" s="1"/>
  <c r="L61" i="2"/>
  <c r="K61" i="2" s="1"/>
  <c r="L60" i="2"/>
  <c r="K60" i="2" s="1"/>
  <c r="L59" i="2"/>
  <c r="K59" i="2"/>
  <c r="L58" i="2"/>
  <c r="K58" i="2" s="1"/>
  <c r="L57" i="2"/>
  <c r="K57" i="2" s="1"/>
  <c r="L56" i="2"/>
  <c r="K56" i="2" s="1"/>
  <c r="L55" i="2"/>
  <c r="K55" i="2" s="1"/>
  <c r="L54" i="2"/>
  <c r="K54" i="2"/>
  <c r="L53" i="2"/>
  <c r="K53" i="2" s="1"/>
  <c r="L52" i="2"/>
  <c r="K52" i="2" s="1"/>
  <c r="L51" i="2"/>
  <c r="K51" i="2" s="1"/>
  <c r="L50" i="2"/>
  <c r="K50" i="2"/>
  <c r="L49" i="2"/>
  <c r="K49" i="2" s="1"/>
  <c r="L48" i="2"/>
  <c r="K48" i="2" s="1"/>
  <c r="L47" i="2"/>
  <c r="K47" i="2" s="1"/>
  <c r="L46" i="2"/>
  <c r="K46" i="2" s="1"/>
  <c r="L45" i="2"/>
  <c r="K45" i="2" s="1"/>
  <c r="L44" i="2"/>
  <c r="K44" i="2" s="1"/>
  <c r="L43" i="2"/>
  <c r="K43" i="2"/>
  <c r="L42" i="2"/>
  <c r="K42" i="2" s="1"/>
  <c r="L41" i="2"/>
  <c r="K41" i="2" s="1"/>
  <c r="L40" i="2"/>
  <c r="K40" i="2" s="1"/>
  <c r="L32" i="2"/>
  <c r="K32" i="2"/>
  <c r="L31" i="2"/>
  <c r="K31" i="2"/>
  <c r="L30" i="2"/>
  <c r="K30" i="2" s="1"/>
  <c r="L29" i="2"/>
  <c r="K29" i="2" s="1"/>
  <c r="L28" i="2"/>
  <c r="K28" i="2" s="1"/>
  <c r="L27" i="2"/>
  <c r="K27" i="2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/>
  <c r="L19" i="2"/>
  <c r="K19" i="2" s="1"/>
  <c r="L18" i="2"/>
  <c r="K18" i="2" s="1"/>
  <c r="L17" i="2"/>
  <c r="K17" i="2" s="1"/>
  <c r="L16" i="2"/>
  <c r="K16" i="2" s="1"/>
  <c r="L15" i="2"/>
  <c r="K15" i="2"/>
  <c r="L14" i="2"/>
  <c r="K14" i="2" s="1"/>
  <c r="L13" i="2"/>
  <c r="K13" i="2" s="1"/>
  <c r="L12" i="2"/>
  <c r="K12" i="2" s="1"/>
  <c r="L11" i="2"/>
  <c r="K11" i="2"/>
  <c r="L10" i="2"/>
  <c r="K10" i="2" s="1"/>
  <c r="L9" i="2"/>
  <c r="K9" i="2" s="1"/>
  <c r="J8" i="2"/>
  <c r="F16" i="4" s="1"/>
  <c r="J32" i="2"/>
  <c r="I32" i="2" s="1"/>
  <c r="J31" i="2"/>
  <c r="I31" i="2" s="1"/>
  <c r="J30" i="2"/>
  <c r="I30" i="2" s="1"/>
  <c r="J29" i="2"/>
  <c r="I29" i="2"/>
  <c r="J28" i="2"/>
  <c r="I28" i="2" s="1"/>
  <c r="J27" i="2"/>
  <c r="I27" i="2" s="1"/>
  <c r="J26" i="2"/>
  <c r="I26" i="2" s="1"/>
  <c r="J25" i="2"/>
  <c r="I25" i="2"/>
  <c r="J24" i="2"/>
  <c r="I24" i="2"/>
  <c r="J23" i="2"/>
  <c r="I23" i="2" s="1"/>
  <c r="J22" i="2"/>
  <c r="I22" i="2" s="1"/>
  <c r="J21" i="2"/>
  <c r="I21" i="2" s="1"/>
  <c r="J20" i="2"/>
  <c r="I20" i="2"/>
  <c r="J19" i="2"/>
  <c r="I19" i="2" s="1"/>
  <c r="J18" i="2"/>
  <c r="I18" i="2" s="1"/>
  <c r="J17" i="2"/>
  <c r="I17" i="2" s="1"/>
  <c r="J16" i="2"/>
  <c r="I16" i="2" s="1"/>
  <c r="J15" i="2"/>
  <c r="I15" i="2" s="1"/>
  <c r="J14" i="2"/>
  <c r="I14" i="2" s="1"/>
  <c r="J13" i="2"/>
  <c r="I13" i="2"/>
  <c r="J12" i="2"/>
  <c r="I12" i="2" s="1"/>
  <c r="J11" i="2"/>
  <c r="I11" i="2" s="1"/>
  <c r="J10" i="2"/>
  <c r="I10" i="2" s="1"/>
  <c r="J9" i="2"/>
  <c r="I9" i="2" s="1"/>
  <c r="J67" i="2"/>
  <c r="I67" i="2"/>
  <c r="J66" i="2"/>
  <c r="I66" i="2" s="1"/>
  <c r="J65" i="2"/>
  <c r="I65" i="2" s="1"/>
  <c r="J64" i="2"/>
  <c r="I64" i="2" s="1"/>
  <c r="J63" i="2"/>
  <c r="I63" i="2"/>
  <c r="J62" i="2"/>
  <c r="I62" i="2" s="1"/>
  <c r="J61" i="2"/>
  <c r="I61" i="2" s="1"/>
  <c r="J60" i="2"/>
  <c r="I60" i="2" s="1"/>
  <c r="J59" i="2"/>
  <c r="I59" i="2" s="1"/>
  <c r="J58" i="2"/>
  <c r="I58" i="2" s="1"/>
  <c r="J57" i="2"/>
  <c r="I57" i="2" s="1"/>
  <c r="J56" i="2"/>
  <c r="I56" i="2"/>
  <c r="J55" i="2"/>
  <c r="I55" i="2" s="1"/>
  <c r="J54" i="2"/>
  <c r="I54" i="2" s="1"/>
  <c r="J53" i="2"/>
  <c r="I53" i="2" s="1"/>
  <c r="J52" i="2"/>
  <c r="I52" i="2"/>
  <c r="J51" i="2"/>
  <c r="I51" i="2"/>
  <c r="J50" i="2"/>
  <c r="I50" i="2" s="1"/>
  <c r="J49" i="2"/>
  <c r="I49" i="2" s="1"/>
  <c r="J48" i="2"/>
  <c r="I48" i="2" s="1"/>
  <c r="J47" i="2"/>
  <c r="I47" i="2"/>
  <c r="J46" i="2"/>
  <c r="I46" i="2" s="1"/>
  <c r="J45" i="2"/>
  <c r="I45" i="2" s="1"/>
  <c r="J44" i="2"/>
  <c r="I44" i="2" s="1"/>
  <c r="J43" i="2"/>
  <c r="I43" i="2" s="1"/>
  <c r="J42" i="2"/>
  <c r="I42" i="2" s="1"/>
  <c r="J41" i="2"/>
  <c r="I41" i="2" s="1"/>
  <c r="J40" i="2"/>
  <c r="I40" i="2"/>
  <c r="J81" i="2"/>
  <c r="I81" i="2" s="1"/>
  <c r="J80" i="2"/>
  <c r="I80" i="2" s="1"/>
  <c r="J79" i="2"/>
  <c r="I79" i="2" s="1"/>
  <c r="J78" i="2"/>
  <c r="I78" i="2" s="1"/>
  <c r="J77" i="2"/>
  <c r="I77" i="2"/>
  <c r="J76" i="2"/>
  <c r="I76" i="2" s="1"/>
  <c r="J75" i="2"/>
  <c r="J93" i="2"/>
  <c r="I93" i="2" s="1"/>
  <c r="J92" i="2"/>
  <c r="I92" i="2"/>
  <c r="J91" i="2"/>
  <c r="I91" i="2" s="1"/>
  <c r="J90" i="2"/>
  <c r="I90" i="2" s="1"/>
  <c r="J89" i="2"/>
  <c r="I89" i="2" s="1"/>
  <c r="J106" i="2"/>
  <c r="I106" i="2" s="1"/>
  <c r="J105" i="2"/>
  <c r="I105" i="2" s="1"/>
  <c r="J104" i="2"/>
  <c r="I104" i="2" s="1"/>
  <c r="J103" i="2"/>
  <c r="I103" i="2"/>
  <c r="J102" i="2"/>
  <c r="I102" i="2" s="1"/>
  <c r="J101" i="2"/>
  <c r="I101" i="2" s="1"/>
  <c r="I118" i="2"/>
  <c r="H106" i="2"/>
  <c r="G106" i="2"/>
  <c r="H105" i="2"/>
  <c r="G105" i="2"/>
  <c r="H104" i="2"/>
  <c r="G104" i="2"/>
  <c r="H103" i="2"/>
  <c r="G103" i="2"/>
  <c r="H102" i="2"/>
  <c r="G102" i="2"/>
  <c r="H93" i="2"/>
  <c r="G93" i="2"/>
  <c r="H92" i="2"/>
  <c r="G92" i="2"/>
  <c r="H91" i="2"/>
  <c r="G91" i="2"/>
  <c r="H90" i="2"/>
  <c r="G90" i="2"/>
  <c r="H89" i="2"/>
  <c r="G89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 s="1"/>
  <c r="H60" i="2"/>
  <c r="G60" i="2"/>
  <c r="H59" i="2"/>
  <c r="G59" i="2"/>
  <c r="H58" i="2"/>
  <c r="G58" i="2" s="1"/>
  <c r="H57" i="2"/>
  <c r="G57" i="2" s="1"/>
  <c r="H56" i="2"/>
  <c r="G56" i="2"/>
  <c r="H55" i="2"/>
  <c r="G55" i="2"/>
  <c r="H54" i="2"/>
  <c r="G54" i="2"/>
  <c r="H53" i="2"/>
  <c r="G53" i="2" s="1"/>
  <c r="H52" i="2"/>
  <c r="G52" i="2"/>
  <c r="H51" i="2"/>
  <c r="G51" i="2"/>
  <c r="H50" i="2"/>
  <c r="G50" i="2"/>
  <c r="H49" i="2"/>
  <c r="G49" i="2" s="1"/>
  <c r="H48" i="2"/>
  <c r="G48" i="2"/>
  <c r="H47" i="2"/>
  <c r="G47" i="2"/>
  <c r="H46" i="2"/>
  <c r="G46" i="2"/>
  <c r="H45" i="2"/>
  <c r="G45" i="2" s="1"/>
  <c r="H44" i="2"/>
  <c r="G44" i="2" s="1"/>
  <c r="H43" i="2"/>
  <c r="G43" i="2"/>
  <c r="H42" i="2"/>
  <c r="G42" i="2"/>
  <c r="H41" i="2"/>
  <c r="G41" i="2" s="1"/>
  <c r="H40" i="2"/>
  <c r="G40" i="2"/>
  <c r="H32" i="2"/>
  <c r="G32" i="2"/>
  <c r="H31" i="2"/>
  <c r="G31" i="2"/>
  <c r="H30" i="2"/>
  <c r="G30" i="2" s="1"/>
  <c r="H29" i="2"/>
  <c r="G29" i="2"/>
  <c r="H28" i="2"/>
  <c r="G28" i="2" s="1"/>
  <c r="H27" i="2"/>
  <c r="G27" i="2"/>
  <c r="H26" i="2"/>
  <c r="G26" i="2" s="1"/>
  <c r="H25" i="2"/>
  <c r="G25" i="2"/>
  <c r="H24" i="2"/>
  <c r="G24" i="2"/>
  <c r="H23" i="2"/>
  <c r="G23" i="2"/>
  <c r="H22" i="2"/>
  <c r="G22" i="2" s="1"/>
  <c r="H21" i="2"/>
  <c r="G21" i="2"/>
  <c r="H20" i="2"/>
  <c r="G20" i="2"/>
  <c r="H19" i="2"/>
  <c r="G19" i="2" s="1"/>
  <c r="H18" i="2"/>
  <c r="G18" i="2" s="1"/>
  <c r="H17" i="2"/>
  <c r="G17" i="2"/>
  <c r="H16" i="2"/>
  <c r="G16" i="2"/>
  <c r="H15" i="2"/>
  <c r="G15" i="2"/>
  <c r="H14" i="2"/>
  <c r="G14" i="2" s="1"/>
  <c r="H13" i="2"/>
  <c r="G13" i="2"/>
  <c r="H12" i="2"/>
  <c r="G12" i="2"/>
  <c r="H11" i="2"/>
  <c r="G11" i="2"/>
  <c r="H10" i="2"/>
  <c r="G10" i="2" s="1"/>
  <c r="H9" i="2"/>
  <c r="G9" i="2"/>
  <c r="H8" i="2"/>
  <c r="G8" i="2"/>
  <c r="J123" i="2"/>
  <c r="I123" i="2" s="1"/>
  <c r="B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J114" i="2"/>
  <c r="N38" i="4" s="1"/>
  <c r="M38" i="4" s="1"/>
  <c r="J122" i="2"/>
  <c r="I122" i="2" s="1"/>
  <c r="J121" i="2"/>
  <c r="I121" i="2" s="1"/>
  <c r="J120" i="2"/>
  <c r="I120" i="2" s="1"/>
  <c r="J119" i="2"/>
  <c r="I119" i="2" s="1"/>
  <c r="J118" i="2"/>
  <c r="J117" i="2"/>
  <c r="I117" i="2" s="1"/>
  <c r="J116" i="2"/>
  <c r="I116" i="2" s="1"/>
  <c r="J115" i="2"/>
  <c r="I115" i="2" s="1"/>
  <c r="B114" i="2"/>
  <c r="B115" i="2"/>
  <c r="B116" i="2"/>
  <c r="B117" i="2"/>
  <c r="B118" i="2" s="1"/>
  <c r="B119" i="2" s="1"/>
  <c r="B120" i="2" s="1"/>
  <c r="B121" i="2" s="1"/>
  <c r="B122" i="2" s="1"/>
  <c r="B123" i="2" s="1"/>
  <c r="B101" i="2"/>
  <c r="B102" i="2"/>
  <c r="B103" i="2"/>
  <c r="B104" i="2" s="1"/>
  <c r="B105" i="2"/>
  <c r="B106" i="2" s="1"/>
  <c r="B89" i="2"/>
  <c r="B90" i="2"/>
  <c r="B91" i="2" s="1"/>
  <c r="B92" i="2" s="1"/>
  <c r="B93" i="2" s="1"/>
  <c r="B75" i="2"/>
  <c r="B76" i="2"/>
  <c r="B77" i="2" s="1"/>
  <c r="B78" i="2"/>
  <c r="B79" i="2"/>
  <c r="B80" i="2"/>
  <c r="B81" i="2" s="1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E16" i="4" l="1"/>
  <c r="F28" i="4"/>
  <c r="E28" i="4" s="1"/>
  <c r="I75" i="2"/>
  <c r="I8" i="2"/>
  <c r="N16" i="4"/>
  <c r="M16" i="4" s="1"/>
  <c r="M8" i="4" l="1"/>
  <c r="L7" i="4"/>
  <c r="M9" i="4" l="1"/>
  <c r="L9" i="4" s="1"/>
  <c r="L8" i="4"/>
</calcChain>
</file>

<file path=xl/sharedStrings.xml><?xml version="1.0" encoding="utf-8"?>
<sst xmlns="http://schemas.openxmlformats.org/spreadsheetml/2006/main" count="252" uniqueCount="163">
  <si>
    <t>Grey Goose</t>
  </si>
  <si>
    <t>Belvedere</t>
  </si>
  <si>
    <t>Smirnoff Blue</t>
  </si>
  <si>
    <t>Johnie walker red</t>
  </si>
  <si>
    <t>Chivas Regal Blended</t>
  </si>
  <si>
    <t>Bacardi</t>
  </si>
  <si>
    <t>Bombay Gin</t>
  </si>
  <si>
    <t>Hennsey</t>
  </si>
  <si>
    <t>Smirnoff red</t>
  </si>
  <si>
    <t>Southern comfort</t>
  </si>
  <si>
    <t>Dranbuie</t>
  </si>
  <si>
    <t>Chivas Regal Premium</t>
  </si>
  <si>
    <t xml:space="preserve">Dranbuie cream </t>
  </si>
  <si>
    <t>Tequila</t>
  </si>
  <si>
    <t>Baileys</t>
  </si>
  <si>
    <t>Cointreau</t>
  </si>
  <si>
    <t>ST Remy</t>
  </si>
  <si>
    <t>Stolichnaya vodka</t>
  </si>
  <si>
    <t xml:space="preserve">Jim Beam </t>
  </si>
  <si>
    <t>Frangelico</t>
  </si>
  <si>
    <t>Pimms</t>
  </si>
  <si>
    <t>Tia Maria</t>
  </si>
  <si>
    <t>Kahlua</t>
  </si>
  <si>
    <t>AMARETTO</t>
  </si>
  <si>
    <t>PLYMOUTH GIN</t>
  </si>
  <si>
    <t>ML</t>
  </si>
  <si>
    <t>CL</t>
  </si>
  <si>
    <t>Ltr</t>
  </si>
  <si>
    <t>1 ML</t>
  </si>
  <si>
    <t>1 CL</t>
  </si>
  <si>
    <t>1 Ltr</t>
  </si>
  <si>
    <t>Blue Curaçao</t>
  </si>
  <si>
    <t>Butterscotch Schnapps</t>
  </si>
  <si>
    <t>Chambord</t>
  </si>
  <si>
    <t>Creme de Menthe</t>
  </si>
  <si>
    <t>Creme de Cassis</t>
  </si>
  <si>
    <t>Creme de Cacao</t>
  </si>
  <si>
    <t>Lemoncello</t>
  </si>
  <si>
    <t>Kirschwasser</t>
  </si>
  <si>
    <t>Midori</t>
  </si>
  <si>
    <t>Peach Schnapps</t>
  </si>
  <si>
    <t>Triple Sec</t>
  </si>
  <si>
    <t>Sour Apple</t>
  </si>
  <si>
    <t>Peppermint schnapps</t>
  </si>
  <si>
    <t>Pomegranate liqueur</t>
  </si>
  <si>
    <t>Amaretto</t>
  </si>
  <si>
    <t>Cachaca Rum</t>
  </si>
  <si>
    <t>Captain Morgan's Spiced Rum</t>
  </si>
  <si>
    <t>Grand Marnier</t>
  </si>
  <si>
    <t>Irish Creme</t>
  </si>
  <si>
    <t>Jagermeister</t>
  </si>
  <si>
    <t>Malibu Rum</t>
  </si>
  <si>
    <t>Ouzo</t>
  </si>
  <si>
    <t>Tuaca</t>
  </si>
  <si>
    <t>Sloe Gin</t>
  </si>
  <si>
    <t>Coke</t>
  </si>
  <si>
    <t>Ginger Ale</t>
  </si>
  <si>
    <t>Soda</t>
  </si>
  <si>
    <t>Red Bull</t>
  </si>
  <si>
    <t>Champagne</t>
  </si>
  <si>
    <t>Beer</t>
  </si>
  <si>
    <t>Grenadine</t>
  </si>
  <si>
    <t>Cream</t>
  </si>
  <si>
    <t>Coconut Cream</t>
  </si>
  <si>
    <t>Simple Syrup</t>
  </si>
  <si>
    <t>Sweet &amp; Sour</t>
  </si>
  <si>
    <t>Cranberry</t>
  </si>
  <si>
    <t>Lemon</t>
  </si>
  <si>
    <t>Lime</t>
  </si>
  <si>
    <t>Orange</t>
  </si>
  <si>
    <t>Pineapple</t>
  </si>
  <si>
    <t>Grapefruit</t>
  </si>
  <si>
    <t>Size</t>
  </si>
  <si>
    <t>UOM</t>
  </si>
  <si>
    <t>Cost</t>
  </si>
  <si>
    <t>Cherry</t>
  </si>
  <si>
    <t>Angostura bitters</t>
  </si>
  <si>
    <t>Coctail onion</t>
  </si>
  <si>
    <t>Salt</t>
  </si>
  <si>
    <t>Suger</t>
  </si>
  <si>
    <t>Olives</t>
  </si>
  <si>
    <t>Mint leaves</t>
  </si>
  <si>
    <t>Portions</t>
  </si>
  <si>
    <t>Gram</t>
  </si>
  <si>
    <t>Each</t>
  </si>
  <si>
    <t>Portion</t>
  </si>
  <si>
    <t>[Name of the Cocktail]</t>
  </si>
  <si>
    <t>Prepared by:</t>
  </si>
  <si>
    <t>Date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</si>
  <si>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</si>
  <si>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</si>
  <si>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</si>
  <si>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</si>
  <si>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</si>
  <si>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Tonic water</t>
  </si>
  <si>
    <t>RETAIL PRICE</t>
  </si>
  <si>
    <t>TOTAL COST</t>
  </si>
  <si>
    <t>GROSS PROFIT MARGIN</t>
  </si>
  <si>
    <t xml:space="preserve">GROSS PROFIT </t>
  </si>
  <si>
    <t>REGULAR BEVERGAGE</t>
  </si>
  <si>
    <t>MIXING BEVERGAGE</t>
  </si>
  <si>
    <t>FIZZ BEVERGAGE</t>
  </si>
  <si>
    <t>MIXES</t>
  </si>
  <si>
    <t>JUICE</t>
  </si>
  <si>
    <t>GARNISH</t>
  </si>
  <si>
    <t>PREPARATION</t>
  </si>
  <si>
    <t>Description</t>
  </si>
  <si>
    <t>COCKTAIL COST CALCULATOR</t>
  </si>
  <si>
    <t>Pt</t>
  </si>
  <si>
    <t>Oz</t>
  </si>
  <si>
    <t>$</t>
  </si>
  <si>
    <t>Settings</t>
  </si>
  <si>
    <t>Country Specific Settings</t>
  </si>
  <si>
    <t>Currency Symbol</t>
  </si>
  <si>
    <t>Volume Conversion Table</t>
  </si>
  <si>
    <t>Insert the new row above</t>
  </si>
  <si>
    <t>REGULAR BEVERAGE</t>
  </si>
  <si>
    <t>MIXING BEVERAGE</t>
  </si>
  <si>
    <t>FIZZ BEVERAGE</t>
  </si>
  <si>
    <t>1 Oz</t>
  </si>
  <si>
    <t>1 Pt</t>
  </si>
  <si>
    <t>1Pt</t>
  </si>
  <si>
    <t>Cost of Prtion</t>
  </si>
  <si>
    <t>BEVERAGE PRICE LIST</t>
  </si>
  <si>
    <t>Terms of Use - EULA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</si>
  <si>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</si>
  <si>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</si>
  <si>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</si>
  <si>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</si>
  <si>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</si>
  <si>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</si>
  <si>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</si>
  <si>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</si>
  <si>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</si>
  <si>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</si>
  <si>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</si>
  <si>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</si>
  <si>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</si>
  <si>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</si>
  <si>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</si>
  <si>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</si>
  <si>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</si>
  <si>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</si>
  <si>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</si>
  <si>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</si>
  <si>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</si>
  <si>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</si>
  <si>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</si>
  <si>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</si>
  <si>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</si>
  <si>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</si>
  <si>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</si>
  <si>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</si>
  <si>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</si>
  <si>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</si>
  <si>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</si>
  <si>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</si>
  <si>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</si>
  <si>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</si>
  <si>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r>
      <t xml:space="preserve">This EULA grants you the right to download this TEMPLATE free of charge for </t>
    </r>
    <r>
      <rPr>
        <b/>
        <sz val="10"/>
        <color indexed="8"/>
        <rFont val="Arial"/>
        <family val="2"/>
      </rPr>
      <t>personal use or use within your company</t>
    </r>
  </si>
  <si>
    <r>
      <t xml:space="preserve">permission of </t>
    </r>
    <r>
      <rPr>
        <b/>
        <sz val="11"/>
        <color indexed="8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</si>
  <si>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8"/>
        <rFont val="Calibri"/>
        <family val="2"/>
      </rPr>
      <t>TEMPLATE</t>
    </r>
    <r>
      <rPr>
        <sz val="11"/>
        <color indexed="8"/>
        <rFont val="Calibri"/>
        <family val="2"/>
      </rPr>
      <t xml:space="preserve"> in any stand-alone products that contain only the TEMPLATE, or as part of any other </t>
    </r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</si>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</sst>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34" x14ac:knownFonts="1">
    <font>
      <sz val="10"/>
      <name val="Arial"/>
    </font>
    <font>
      <sz val="10"/>
      <name val="Arial"/>
    </font>
    <font>
      <sz val="8"/>
      <name val="Arial"/>
    </font>
    <font>
      <b/>
      <sz val="16"/>
      <color indexed="9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9"/>
      <name val="Arial"/>
      <family val="2"/>
    </font>
    <font>
      <sz val="16"/>
      <color indexed="47"/>
      <name val="Arial"/>
    </font>
    <font>
      <sz val="10"/>
      <color indexed="47"/>
      <name val="Arial"/>
      <family val="2"/>
    </font>
    <font>
      <sz val="11"/>
      <color indexed="47"/>
      <name val="Arial"/>
      <family val="2"/>
    </font>
    <font>
      <sz val="12"/>
      <color indexed="61"/>
      <name val="Arial"/>
      <family val="2"/>
    </font>
    <font>
      <sz val="20"/>
      <color indexed="9"/>
      <name val="Arial"/>
      <family val="2"/>
    </font>
    <font>
      <sz val="20"/>
      <color indexed="47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sz val="13"/>
      <color indexed="9"/>
      <name val="Arial"/>
      <family val="2"/>
    </font>
    <font>
      <sz val="16"/>
      <color indexed="9"/>
      <name val="Arial"/>
      <family val="2"/>
    </font>
    <font>
      <sz val="11"/>
      <color indexed="9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0" fillId="0" borderId="0" xfId="0" applyBorder="1" applyAlignment="1">
      <alignment vertical="center"/>
    </xf>
    <xf numFmtId="0" fontId="5" fillId="0" borderId="0" xfId="1" applyBorder="1" applyAlignment="1" applyProtection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 indent="1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indent="1"/>
    </xf>
    <xf numFmtId="0" fontId="4" fillId="3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right" vertical="center" indent="1"/>
    </xf>
    <xf numFmtId="0" fontId="0" fillId="5" borderId="6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right" vertical="center" indent="1"/>
    </xf>
    <xf numFmtId="0" fontId="0" fillId="5" borderId="8" xfId="0" applyFill="1" applyBorder="1" applyAlignment="1">
      <alignment horizontal="left" vertical="center" indent="1"/>
    </xf>
    <xf numFmtId="0" fontId="0" fillId="5" borderId="9" xfId="0" applyFill="1" applyBorder="1" applyAlignment="1">
      <alignment horizontal="right" vertical="center" indent="1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3" fillId="6" borderId="0" xfId="0" applyFont="1" applyFill="1" applyBorder="1" applyAlignment="1">
      <alignment horizontal="left" vertical="center" indent="1"/>
    </xf>
    <xf numFmtId="0" fontId="13" fillId="6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left" vertical="center" indent="1"/>
    </xf>
    <xf numFmtId="0" fontId="14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vertical="center"/>
    </xf>
    <xf numFmtId="10" fontId="8" fillId="4" borderId="0" xfId="0" applyNumberFormat="1" applyFont="1" applyFill="1" applyBorder="1" applyAlignment="1">
      <alignment horizontal="right" vertical="center"/>
    </xf>
    <xf numFmtId="0" fontId="17" fillId="0" borderId="0" xfId="0" applyFont="1"/>
    <xf numFmtId="0" fontId="18" fillId="9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18" fillId="9" borderId="0" xfId="0" applyFont="1" applyFill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2" fontId="19" fillId="2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2" fillId="11" borderId="0" xfId="0" applyFont="1" applyFill="1" applyBorder="1" applyAlignment="1">
      <alignment vertical="center"/>
    </xf>
    <xf numFmtId="0" fontId="22" fillId="11" borderId="0" xfId="0" applyFont="1" applyFill="1" applyBorder="1" applyAlignment="1">
      <alignment horizontal="left" vertical="center" indent="1"/>
    </xf>
    <xf numFmtId="0" fontId="23" fillId="11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left" vertical="center" indent="1"/>
    </xf>
    <xf numFmtId="0" fontId="19" fillId="5" borderId="5" xfId="0" applyFont="1" applyFill="1" applyBorder="1" applyAlignment="1">
      <alignment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left" vertical="center" indent="1"/>
    </xf>
    <xf numFmtId="0" fontId="19" fillId="5" borderId="7" xfId="0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 indent="1"/>
    </xf>
    <xf numFmtId="0" fontId="19" fillId="5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>
      <alignment vertical="center"/>
    </xf>
    <xf numFmtId="43" fontId="19" fillId="2" borderId="0" xfId="0" applyNumberFormat="1" applyFont="1" applyFill="1" applyBorder="1" applyAlignment="1">
      <alignment horizontal="center" vertical="center"/>
    </xf>
    <xf numFmtId="43" fontId="19" fillId="5" borderId="10" xfId="0" applyNumberFormat="1" applyFont="1" applyFill="1" applyBorder="1" applyAlignment="1">
      <alignment vertical="center"/>
    </xf>
    <xf numFmtId="43" fontId="19" fillId="5" borderId="11" xfId="0" applyNumberFormat="1" applyFont="1" applyFill="1" applyBorder="1" applyAlignment="1">
      <alignment vertical="center"/>
    </xf>
    <xf numFmtId="43" fontId="19" fillId="5" borderId="12" xfId="0" applyNumberFormat="1" applyFont="1" applyFill="1" applyBorder="1" applyAlignment="1">
      <alignment vertical="center"/>
    </xf>
    <xf numFmtId="43" fontId="19" fillId="2" borderId="0" xfId="0" applyNumberFormat="1" applyFont="1" applyFill="1" applyBorder="1" applyAlignment="1">
      <alignment vertical="center"/>
    </xf>
    <xf numFmtId="43" fontId="19" fillId="5" borderId="5" xfId="0" applyNumberFormat="1" applyFont="1" applyFill="1" applyBorder="1" applyAlignment="1">
      <alignment vertical="center"/>
    </xf>
    <xf numFmtId="43" fontId="19" fillId="5" borderId="7" xfId="0" applyNumberFormat="1" applyFont="1" applyFill="1" applyBorder="1" applyAlignment="1">
      <alignment vertical="center"/>
    </xf>
    <xf numFmtId="43" fontId="19" fillId="5" borderId="9" xfId="0" applyNumberFormat="1" applyFont="1" applyFill="1" applyBorder="1" applyAlignment="1">
      <alignment vertical="center"/>
    </xf>
    <xf numFmtId="0" fontId="24" fillId="6" borderId="0" xfId="0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43" fontId="0" fillId="2" borderId="0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right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26" fillId="0" borderId="0" xfId="0" applyFont="1" applyFill="1" applyBorder="1" applyAlignment="1" applyProtection="1">
      <alignment vertical="center"/>
      <protection hidden="1"/>
    </xf>
    <xf numFmtId="0" fontId="27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5" fillId="0" borderId="0" xfId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9" fillId="0" borderId="0" xfId="0" applyFont="1" applyFill="1" applyBorder="1" applyAlignment="1" applyProtection="1">
      <alignment horizontal="left"/>
      <protection hidden="1"/>
    </xf>
    <xf numFmtId="0" fontId="30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0" fontId="32" fillId="0" borderId="0" xfId="0" applyFont="1" applyFill="1" applyBorder="1" applyProtection="1">
      <protection hidden="1"/>
    </xf>
    <xf numFmtId="0" fontId="33" fillId="0" borderId="0" xfId="0" applyFont="1" applyFill="1" applyBorder="1" applyAlignment="1" applyProtection="1">
      <alignment horizontal="left"/>
      <protection hidden="1"/>
    </xf>
    <xf numFmtId="0" fontId="33" fillId="0" borderId="0" xfId="0" applyFont="1" applyFill="1" applyBorder="1" applyProtection="1">
      <protection hidden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6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indent="1"/>
    </xf>
    <xf numFmtId="0" fontId="0" fillId="5" borderId="11" xfId="0" applyFill="1" applyBorder="1" applyAlignment="1">
      <alignment horizontal="left" vertical="center" indent="1"/>
    </xf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left" vertical="center" indent="1"/>
    </xf>
    <xf numFmtId="0" fontId="6" fillId="8" borderId="0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5" borderId="10" xfId="0" applyFill="1" applyBorder="1" applyAlignment="1">
      <alignment horizontal="left" vertical="center" indent="1"/>
    </xf>
    <xf numFmtId="43" fontId="14" fillId="4" borderId="0" xfId="0" applyNumberFormat="1" applyFont="1" applyFill="1" applyBorder="1" applyAlignment="1">
      <alignment horizontal="right" vertical="center"/>
    </xf>
    <xf numFmtId="2" fontId="14" fillId="4" borderId="0" xfId="0" applyNumberFormat="1" applyFon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left" vertical="center" indent="1"/>
    </xf>
    <xf numFmtId="0" fontId="16" fillId="8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indent="1"/>
    </xf>
    <xf numFmtId="0" fontId="0" fillId="5" borderId="9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3" fontId="14" fillId="0" borderId="2" xfId="0" applyNumberFormat="1" applyFont="1" applyFill="1" applyBorder="1" applyAlignment="1">
      <alignment horizontal="right" vertical="center"/>
    </xf>
    <xf numFmtId="43" fontId="14" fillId="0" borderId="3" xfId="0" applyNumberFormat="1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left" vertical="center"/>
    </xf>
    <xf numFmtId="1" fontId="19" fillId="5" borderId="10" xfId="0" applyNumberFormat="1" applyFont="1" applyFill="1" applyBorder="1" applyAlignment="1">
      <alignment horizontal="center" vertical="center"/>
    </xf>
    <xf numFmtId="1" fontId="19" fillId="5" borderId="18" xfId="0" applyNumberFormat="1" applyFont="1" applyFill="1" applyBorder="1" applyAlignment="1">
      <alignment horizontal="center" vertical="center"/>
    </xf>
    <xf numFmtId="1" fontId="19" fillId="5" borderId="11" xfId="0" applyNumberFormat="1" applyFont="1" applyFill="1" applyBorder="1" applyAlignment="1">
      <alignment horizontal="center" vertical="center"/>
    </xf>
    <xf numFmtId="1" fontId="19" fillId="5" borderId="19" xfId="0" applyNumberFormat="1" applyFont="1" applyFill="1" applyBorder="1" applyAlignment="1">
      <alignment horizontal="center" vertical="center"/>
    </xf>
    <xf numFmtId="164" fontId="19" fillId="5" borderId="11" xfId="0" applyNumberFormat="1" applyFont="1" applyFill="1" applyBorder="1" applyAlignment="1">
      <alignment horizontal="center" vertical="center"/>
    </xf>
    <xf numFmtId="164" fontId="19" fillId="5" borderId="19" xfId="0" applyNumberFormat="1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 vertical="center"/>
    </xf>
    <xf numFmtId="164" fontId="19" fillId="5" borderId="12" xfId="0" applyNumberFormat="1" applyFont="1" applyFill="1" applyBorder="1" applyAlignment="1">
      <alignment horizontal="center" vertical="center"/>
    </xf>
    <xf numFmtId="164" fontId="19" fillId="5" borderId="2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left"/>
      <protection hidden="1"/>
    </xf>
    <xf numFmtId="0" fontId="7" fillId="3" borderId="21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25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30" fillId="0" borderId="0" xfId="0" applyFont="1" applyFill="1" applyBorder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cocktail-cost-calculator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cocktail-cost-calculator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38100</xdr:rowOff>
    </xdr:from>
    <xdr:to>
      <xdr:col>20</xdr:col>
      <xdr:colOff>85725</xdr:colOff>
      <xdr:row>8</xdr:row>
      <xdr:rowOff>219075</xdr:rowOff>
    </xdr:to>
    <xdr:grpSp>
      <xdr:nvGrpSpPr>
        <xdr:cNvPr id="3118" name="Group 46"/>
        <xdr:cNvGrpSpPr>
          <a:grpSpLocks/>
        </xdr:cNvGrpSpPr>
      </xdr:nvGrpSpPr>
      <xdr:grpSpPr bwMode="auto">
        <a:xfrm>
          <a:off x="7658100" y="38100"/>
          <a:ext cx="3048000" cy="2162175"/>
          <a:chOff x="804" y="4"/>
          <a:chExt cx="320" cy="227"/>
        </a:xfrm>
      </xdr:grpSpPr>
      <xdr:grpSp>
        <xdr:nvGrpSpPr>
          <xdr:cNvPr id="3098" name="Group 26"/>
          <xdr:cNvGrpSpPr>
            <a:grpSpLocks/>
          </xdr:cNvGrpSpPr>
        </xdr:nvGrpSpPr>
        <xdr:grpSpPr bwMode="auto">
          <a:xfrm>
            <a:off x="804" y="186"/>
            <a:ext cx="320" cy="45"/>
            <a:chOff x="1204" y="240"/>
            <a:chExt cx="320" cy="45"/>
          </a:xfrm>
        </xdr:grpSpPr>
        <xdr:pic>
          <xdr:nvPicPr>
            <xdr:cNvPr id="3099" name="Picture 27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0" name="Picture 28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1" name="Picture 29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2" name="Picture 30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3" name="Picture 31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4" name="Picture 32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5" name="Picture 33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06" name="Group 34">
            <a:hlinkClick xmlns:r="http://schemas.openxmlformats.org/officeDocument/2006/relationships" r:id="rId13" tooltip="Write your review about this calculator"/>
          </xdr:cNvPr>
          <xdr:cNvGrpSpPr>
            <a:grpSpLocks/>
          </xdr:cNvGrpSpPr>
        </xdr:nvGrpSpPr>
        <xdr:grpSpPr bwMode="auto">
          <a:xfrm>
            <a:off x="804" y="4"/>
            <a:ext cx="320" cy="45"/>
            <a:chOff x="881" y="58"/>
            <a:chExt cx="320" cy="45"/>
          </a:xfrm>
        </xdr:grpSpPr>
        <xdr:pic>
          <xdr:nvPicPr>
            <xdr:cNvPr id="3107" name="Picture 35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08" name="Picture 36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09" name="Picture 37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10" name="Group 38">
            <a:hlinkClick xmlns:r="http://schemas.openxmlformats.org/officeDocument/2006/relationships" r:id="rId13" tooltip="Give a thumb-up to this free calculator on your social network"/>
          </xdr:cNvPr>
          <xdr:cNvGrpSpPr>
            <a:grpSpLocks/>
          </xdr:cNvGrpSpPr>
        </xdr:nvGrpSpPr>
        <xdr:grpSpPr bwMode="auto">
          <a:xfrm>
            <a:off x="804" y="55"/>
            <a:ext cx="320" cy="125"/>
            <a:chOff x="881" y="109"/>
            <a:chExt cx="320" cy="125"/>
          </a:xfrm>
        </xdr:grpSpPr>
        <xdr:pic>
          <xdr:nvPicPr>
            <xdr:cNvPr id="3111" name="Picture 39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12" name="Rectangle 40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13" name="Picture 41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4" name="Picture 42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 editAs="oneCell">
    <xdr:from>
      <xdr:col>10</xdr:col>
      <xdr:colOff>161925</xdr:colOff>
      <xdr:row>0</xdr:row>
      <xdr:rowOff>28575</xdr:rowOff>
    </xdr:from>
    <xdr:to>
      <xdr:col>15</xdr:col>
      <xdr:colOff>0</xdr:colOff>
      <xdr:row>0</xdr:row>
      <xdr:rowOff>409575</xdr:rowOff>
    </xdr:to>
    <xdr:pic>
      <xdr:nvPicPr>
        <xdr:cNvPr id="3115" name="Picture 43" descr="white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28575"/>
          <a:ext cx="1695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0</xdr:row>
      <xdr:rowOff>38100</xdr:rowOff>
    </xdr:from>
    <xdr:to>
      <xdr:col>22</xdr:col>
      <xdr:colOff>66675</xdr:colOff>
      <xdr:row>9</xdr:row>
      <xdr:rowOff>142875</xdr:rowOff>
    </xdr:to>
    <xdr:grpSp>
      <xdr:nvGrpSpPr>
        <xdr:cNvPr id="1066" name="Group 42"/>
        <xdr:cNvGrpSpPr>
          <a:grpSpLocks/>
        </xdr:cNvGrpSpPr>
      </xdr:nvGrpSpPr>
      <xdr:grpSpPr bwMode="auto">
        <a:xfrm>
          <a:off x="8496300" y="38100"/>
          <a:ext cx="3048000" cy="2162175"/>
          <a:chOff x="892" y="4"/>
          <a:chExt cx="320" cy="227"/>
        </a:xfrm>
      </xdr:grpSpPr>
      <xdr:grpSp>
        <xdr:nvGrpSpPr>
          <xdr:cNvPr id="1048" name="Group 24"/>
          <xdr:cNvGrpSpPr>
            <a:grpSpLocks/>
          </xdr:cNvGrpSpPr>
        </xdr:nvGrpSpPr>
        <xdr:grpSpPr bwMode="auto">
          <a:xfrm>
            <a:off x="892" y="186"/>
            <a:ext cx="320" cy="45"/>
            <a:chOff x="1204" y="240"/>
            <a:chExt cx="320" cy="45"/>
          </a:xfrm>
        </xdr:grpSpPr>
        <xdr:pic>
          <xdr:nvPicPr>
            <xdr:cNvPr id="1049" name="Picture 2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0" name="Picture 2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1" name="Picture 27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2" name="Picture 28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3" name="Picture 29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4" name="Picture 30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5" name="Picture 31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56" name="Group 32">
            <a:hlinkClick xmlns:r="http://schemas.openxmlformats.org/officeDocument/2006/relationships" r:id="rId13" tooltip="Write your review about this calculator"/>
          </xdr:cNvPr>
          <xdr:cNvGrpSpPr>
            <a:grpSpLocks/>
          </xdr:cNvGrpSpPr>
        </xdr:nvGrpSpPr>
        <xdr:grpSpPr bwMode="auto">
          <a:xfrm>
            <a:off x="892" y="4"/>
            <a:ext cx="320" cy="45"/>
            <a:chOff x="881" y="58"/>
            <a:chExt cx="320" cy="45"/>
          </a:xfrm>
        </xdr:grpSpPr>
        <xdr:pic>
          <xdr:nvPicPr>
            <xdr:cNvPr id="1057" name="Picture 3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8" name="Picture 3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59" name="Picture 3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60" name="Group 36">
            <a:hlinkClick xmlns:r="http://schemas.openxmlformats.org/officeDocument/2006/relationships" r:id="rId13" tooltip="Give a thumb-up to this free calculator on your social network"/>
          </xdr:cNvPr>
          <xdr:cNvGrpSpPr>
            <a:grpSpLocks/>
          </xdr:cNvGrpSpPr>
        </xdr:nvGrpSpPr>
        <xdr:grpSpPr bwMode="auto">
          <a:xfrm>
            <a:off x="892" y="55"/>
            <a:ext cx="320" cy="125"/>
            <a:chOff x="881" y="109"/>
            <a:chExt cx="320" cy="125"/>
          </a:xfrm>
        </xdr:grpSpPr>
        <xdr:pic>
          <xdr:nvPicPr>
            <xdr:cNvPr id="1061" name="Picture 3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62" name="Rectangle 3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63" name="Picture 3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4" name="Picture 4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 editAs="oneCell">
    <xdr:from>
      <xdr:col>11</xdr:col>
      <xdr:colOff>590550</xdr:colOff>
      <xdr:row>0</xdr:row>
      <xdr:rowOff>28575</xdr:rowOff>
    </xdr:from>
    <xdr:to>
      <xdr:col>16</xdr:col>
      <xdr:colOff>95250</xdr:colOff>
      <xdr:row>0</xdr:row>
      <xdr:rowOff>409575</xdr:rowOff>
    </xdr:to>
    <xdr:pic>
      <xdr:nvPicPr>
        <xdr:cNvPr id="1065" name="Picture 41" descr="white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8575"/>
          <a:ext cx="1695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R21" sqref="R21"/>
    </sheetView>
  </sheetViews>
  <sheetFormatPr defaultRowHeight="12.75" x14ac:dyDescent="0.2"/>
  <cols>
    <col min="1" max="1" width="19.85546875" customWidth="1"/>
    <col min="2" max="6" width="11.7109375" customWidth="1"/>
  </cols>
  <sheetData>
    <row r="1" spans="1:6" ht="34.5" x14ac:dyDescent="0.45">
      <c r="A1" s="33" t="s">
        <v>111</v>
      </c>
    </row>
    <row r="3" spans="1:6" s="36" customFormat="1" ht="8.1" customHeight="1" x14ac:dyDescent="0.2">
      <c r="A3" s="35"/>
    </row>
    <row r="4" spans="1:6" s="36" customFormat="1" ht="21.95" customHeight="1" x14ac:dyDescent="0.2">
      <c r="A4" s="34" t="s">
        <v>112</v>
      </c>
      <c r="B4" s="37"/>
      <c r="C4" s="37"/>
      <c r="D4" s="37"/>
      <c r="E4" s="37"/>
      <c r="F4" s="39"/>
    </row>
    <row r="5" spans="1:6" s="36" customFormat="1" ht="8.1" customHeight="1" x14ac:dyDescent="0.2">
      <c r="A5" s="35"/>
      <c r="B5" s="42"/>
    </row>
    <row r="6" spans="1:6" s="36" customFormat="1" ht="18" customHeight="1" x14ac:dyDescent="0.2">
      <c r="A6" s="35" t="s">
        <v>113</v>
      </c>
      <c r="B6" s="1"/>
      <c r="C6" s="1"/>
      <c r="D6" s="108" t="s">
        <v>110</v>
      </c>
      <c r="E6" s="109"/>
    </row>
    <row r="7" spans="1:6" s="36" customFormat="1" ht="8.1" customHeight="1" x14ac:dyDescent="0.2">
      <c r="A7" s="35"/>
    </row>
    <row r="8" spans="1:6" s="36" customFormat="1" ht="21.95" customHeight="1" x14ac:dyDescent="0.2">
      <c r="A8" s="34" t="s">
        <v>114</v>
      </c>
      <c r="B8" s="37"/>
      <c r="C8" s="37"/>
      <c r="D8" s="37"/>
      <c r="E8" s="37"/>
      <c r="F8" s="39"/>
    </row>
    <row r="9" spans="1:6" s="36" customFormat="1" ht="8.1" customHeight="1" x14ac:dyDescent="0.2">
      <c r="A9" s="35"/>
    </row>
    <row r="10" spans="1:6" s="40" customFormat="1" ht="18" customHeight="1" x14ac:dyDescent="0.2">
      <c r="A10" s="41"/>
      <c r="B10" s="41" t="s">
        <v>25</v>
      </c>
      <c r="C10" s="41" t="s">
        <v>26</v>
      </c>
      <c r="D10" s="41" t="s">
        <v>27</v>
      </c>
      <c r="E10" s="41" t="s">
        <v>109</v>
      </c>
      <c r="F10" s="41" t="s">
        <v>108</v>
      </c>
    </row>
    <row r="11" spans="1:6" s="40" customFormat="1" ht="18" customHeight="1" x14ac:dyDescent="0.2">
      <c r="A11" s="43" t="s">
        <v>25</v>
      </c>
      <c r="B11" s="92">
        <v>1</v>
      </c>
      <c r="C11" s="92">
        <v>0.01</v>
      </c>
      <c r="D11" s="92">
        <v>1E-3</v>
      </c>
      <c r="E11" s="92">
        <v>3.3814022558919403E-2</v>
      </c>
      <c r="F11" s="92">
        <v>2.1133764099299998E-3</v>
      </c>
    </row>
    <row r="12" spans="1:6" s="40" customFormat="1" ht="18" customHeight="1" x14ac:dyDescent="0.2">
      <c r="A12" s="38" t="s">
        <v>26</v>
      </c>
      <c r="B12" s="93">
        <v>10</v>
      </c>
      <c r="C12" s="93">
        <v>1</v>
      </c>
      <c r="D12" s="93">
        <v>0.01</v>
      </c>
      <c r="E12" s="93">
        <v>0.33814022558899998</v>
      </c>
      <c r="F12" s="93">
        <v>2.1133764099300002E-2</v>
      </c>
    </row>
    <row r="13" spans="1:6" s="40" customFormat="1" ht="18" customHeight="1" x14ac:dyDescent="0.2">
      <c r="A13" s="38" t="s">
        <v>27</v>
      </c>
      <c r="B13" s="93">
        <v>1000</v>
      </c>
      <c r="C13" s="93">
        <v>100</v>
      </c>
      <c r="D13" s="93">
        <v>1</v>
      </c>
      <c r="E13" s="93">
        <v>33.814022558919397</v>
      </c>
      <c r="F13" s="93">
        <v>2.1133764099324601</v>
      </c>
    </row>
    <row r="14" spans="1:6" s="40" customFormat="1" ht="18" customHeight="1" x14ac:dyDescent="0.2">
      <c r="A14" s="38" t="s">
        <v>109</v>
      </c>
      <c r="B14" s="93">
        <v>29.573529687499999</v>
      </c>
      <c r="C14" s="93">
        <v>2.95735296875</v>
      </c>
      <c r="D14" s="93">
        <v>2.9573529687499999E-2</v>
      </c>
      <c r="E14" s="93">
        <v>1</v>
      </c>
      <c r="F14" s="93">
        <v>6.25E-2</v>
      </c>
    </row>
    <row r="15" spans="1:6" s="40" customFormat="1" ht="18" customHeight="1" x14ac:dyDescent="0.2">
      <c r="A15" s="38" t="s">
        <v>108</v>
      </c>
      <c r="B15" s="93">
        <v>473.17647499999998</v>
      </c>
      <c r="C15" s="93">
        <v>47.3176475</v>
      </c>
      <c r="D15" s="93">
        <v>0.47317647499999999</v>
      </c>
      <c r="E15" s="93">
        <v>16</v>
      </c>
      <c r="F15" s="93">
        <v>1</v>
      </c>
    </row>
  </sheetData>
  <mergeCells count="1">
    <mergeCell ref="D6:E6"/>
  </mergeCells>
  <phoneticPr fontId="2" type="noConversion"/>
  <dataValidations count="1">
    <dataValidation type="list" allowBlank="1" showInputMessage="1" showErrorMessage="1" sqref="D6">
      <formula1>"$, £, €, ¥"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GridLines="0" tabSelected="1" workbookViewId="0">
      <selection activeCell="X20" sqref="X20"/>
    </sheetView>
  </sheetViews>
  <sheetFormatPr defaultRowHeight="18" customHeight="1" x14ac:dyDescent="0.2"/>
  <cols>
    <col min="1" max="1" width="1.5703125" style="1" customWidth="1"/>
    <col min="2" max="2" width="26.28515625" style="1" customWidth="1"/>
    <col min="3" max="3" width="7.7109375" style="1" customWidth="1"/>
    <col min="4" max="4" width="6.7109375" style="1" customWidth="1"/>
    <col min="5" max="5" width="2.7109375" style="1" customWidth="1"/>
    <col min="6" max="6" width="9.140625" style="1"/>
    <col min="7" max="7" width="1.5703125" style="1" customWidth="1"/>
    <col min="8" max="8" width="2.140625" style="1" customWidth="1"/>
    <col min="9" max="9" width="1.5703125" style="1" customWidth="1"/>
    <col min="10" max="10" width="26.28515625" style="1" customWidth="1"/>
    <col min="11" max="11" width="7.7109375" style="1" customWidth="1"/>
    <col min="12" max="12" width="6.7109375" style="1" customWidth="1"/>
    <col min="13" max="13" width="2.7109375" style="1" customWidth="1"/>
    <col min="14" max="14" width="9.140625" style="1"/>
    <col min="15" max="15" width="1.5703125" style="1" customWidth="1"/>
    <col min="16" max="16384" width="9.140625" style="1"/>
  </cols>
  <sheetData>
    <row r="1" spans="1:17" ht="35.1" customHeight="1" x14ac:dyDescent="0.2">
      <c r="A1" s="122" t="s">
        <v>107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7" ht="18" customHeight="1" x14ac:dyDescent="0.2">
      <c r="A2" s="2"/>
      <c r="B2" s="2"/>
      <c r="C2" s="2"/>
      <c r="D2" s="2"/>
      <c r="E2" s="2"/>
      <c r="O2" s="16" t="str">
        <f ca="1">"© "&amp;YEAR(TODAY())&amp;" Spreadsheet123 LTD. All rights reserved"</f>
        <v>© 2017 Spreadsheet123 LTD. All rights reserved</v>
      </c>
    </row>
    <row r="4" spans="1:17" ht="24.95" customHeight="1" x14ac:dyDescent="0.2">
      <c r="A4" s="123" t="s">
        <v>86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</row>
    <row r="5" spans="1:17" ht="6.9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7" ht="18" customHeight="1" x14ac:dyDescent="0.2">
      <c r="A6" s="12"/>
      <c r="B6" s="121" t="s">
        <v>95</v>
      </c>
      <c r="C6" s="121"/>
      <c r="D6" s="121"/>
      <c r="E6" s="28"/>
      <c r="F6" s="29"/>
      <c r="G6" s="29"/>
      <c r="H6" s="29"/>
      <c r="I6" s="29"/>
      <c r="J6" s="29"/>
      <c r="K6" s="12"/>
      <c r="L6" s="90" t="str">
        <f>IF($M6="","",Settings!$D$6)</f>
        <v>$</v>
      </c>
      <c r="M6" s="136">
        <v>8</v>
      </c>
      <c r="N6" s="137"/>
      <c r="O6" s="12"/>
    </row>
    <row r="7" spans="1:17" ht="18" customHeight="1" x14ac:dyDescent="0.2">
      <c r="A7" s="12"/>
      <c r="B7" s="121" t="s">
        <v>96</v>
      </c>
      <c r="C7" s="121"/>
      <c r="D7" s="121"/>
      <c r="E7" s="28"/>
      <c r="F7" s="29"/>
      <c r="G7" s="29"/>
      <c r="H7" s="29"/>
      <c r="I7" s="29"/>
      <c r="J7" s="29"/>
      <c r="K7" s="12"/>
      <c r="L7" s="11" t="str">
        <f>IF($M7="","",Settings!$D$6)</f>
        <v>$</v>
      </c>
      <c r="M7" s="119">
        <f>SUM(F16:F21,N16:N21,F28:F31,N28:N31,F38:F41,N38:N41)</f>
        <v>3.8209663883928573</v>
      </c>
      <c r="N7" s="119"/>
      <c r="O7" s="12"/>
    </row>
    <row r="8" spans="1:17" ht="18" customHeight="1" x14ac:dyDescent="0.2">
      <c r="A8" s="12"/>
      <c r="B8" s="121" t="s">
        <v>98</v>
      </c>
      <c r="C8" s="121"/>
      <c r="D8" s="121"/>
      <c r="E8" s="28"/>
      <c r="F8" s="29"/>
      <c r="G8" s="29"/>
      <c r="H8" s="29"/>
      <c r="I8" s="29"/>
      <c r="J8" s="29"/>
      <c r="K8" s="12"/>
      <c r="L8" s="11" t="str">
        <f>IF($M8="","",Settings!$D$6)</f>
        <v>$</v>
      </c>
      <c r="M8" s="119">
        <f>M6-M7</f>
        <v>4.1790336116071423</v>
      </c>
      <c r="N8" s="119"/>
      <c r="O8" s="12"/>
    </row>
    <row r="9" spans="1:17" ht="18" customHeight="1" x14ac:dyDescent="0.2">
      <c r="A9" s="12"/>
      <c r="B9" s="121" t="s">
        <v>97</v>
      </c>
      <c r="C9" s="121"/>
      <c r="D9" s="121"/>
      <c r="E9" s="28"/>
      <c r="F9" s="29"/>
      <c r="G9" s="29"/>
      <c r="H9" s="29"/>
      <c r="I9" s="29"/>
      <c r="J9" s="29"/>
      <c r="K9" s="12"/>
      <c r="L9" s="11" t="str">
        <f>IF($M9="","","%")</f>
        <v>%</v>
      </c>
      <c r="M9" s="120">
        <f>(M8/M6)*100</f>
        <v>52.237920145089277</v>
      </c>
      <c r="N9" s="120"/>
      <c r="O9" s="12"/>
    </row>
    <row r="10" spans="1:17" ht="6.95" customHeight="1" x14ac:dyDescent="0.2">
      <c r="A10" s="12"/>
      <c r="B10" s="30"/>
      <c r="C10" s="30"/>
      <c r="D10" s="30"/>
      <c r="E10" s="30"/>
      <c r="F10" s="31"/>
      <c r="G10" s="31"/>
      <c r="H10" s="31"/>
      <c r="I10" s="31"/>
      <c r="J10" s="31"/>
      <c r="K10" s="31"/>
      <c r="L10" s="32"/>
      <c r="M10" s="32"/>
      <c r="N10" s="32"/>
      <c r="O10" s="12"/>
    </row>
    <row r="11" spans="1:17" s="4" customFormat="1" ht="18" customHeight="1" x14ac:dyDescent="0.2">
      <c r="B11" s="8"/>
      <c r="C11" s="8"/>
      <c r="D11" s="8"/>
      <c r="E11" s="8"/>
      <c r="F11" s="9"/>
      <c r="G11" s="9"/>
      <c r="H11" s="9"/>
      <c r="I11" s="9"/>
      <c r="J11" s="9"/>
      <c r="K11" s="9"/>
      <c r="L11" s="10"/>
      <c r="M11" s="10"/>
      <c r="N11" s="10"/>
    </row>
    <row r="12" spans="1:17" ht="9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</row>
    <row r="13" spans="1:17" ht="18" customHeight="1" x14ac:dyDescent="0.2">
      <c r="A13" s="3"/>
      <c r="B13" s="114" t="s">
        <v>99</v>
      </c>
      <c r="C13" s="114"/>
      <c r="D13" s="114"/>
      <c r="E13" s="114"/>
      <c r="F13" s="114"/>
      <c r="G13" s="3"/>
      <c r="H13" s="4"/>
      <c r="I13" s="3"/>
      <c r="J13" s="114" t="s">
        <v>100</v>
      </c>
      <c r="K13" s="114"/>
      <c r="L13" s="114"/>
      <c r="M13" s="114"/>
      <c r="N13" s="114"/>
      <c r="O13" s="3"/>
    </row>
    <row r="14" spans="1:17" ht="6.9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</row>
    <row r="15" spans="1:17" ht="18" customHeight="1" x14ac:dyDescent="0.2">
      <c r="A15" s="3"/>
      <c r="B15" s="26" t="s">
        <v>106</v>
      </c>
      <c r="C15" s="113" t="s">
        <v>85</v>
      </c>
      <c r="D15" s="113"/>
      <c r="E15" s="27"/>
      <c r="F15" s="27" t="s">
        <v>74</v>
      </c>
      <c r="G15" s="3"/>
      <c r="H15" s="4"/>
      <c r="I15" s="3"/>
      <c r="J15" s="26" t="s">
        <v>106</v>
      </c>
      <c r="K15" s="113" t="s">
        <v>85</v>
      </c>
      <c r="L15" s="113"/>
      <c r="M15" s="27"/>
      <c r="N15" s="27" t="s">
        <v>74</v>
      </c>
      <c r="O15" s="3"/>
    </row>
    <row r="16" spans="1:17" ht="18" customHeight="1" x14ac:dyDescent="0.2">
      <c r="A16" s="3"/>
      <c r="B16" s="17" t="s">
        <v>0</v>
      </c>
      <c r="C16" s="18">
        <v>1</v>
      </c>
      <c r="D16" s="23" t="s">
        <v>26</v>
      </c>
      <c r="E16" s="5" t="str">
        <f>IF($F16="","",Settings!$D$6)</f>
        <v>$</v>
      </c>
      <c r="F16" s="89">
        <f>IF(OR(ISBLANK(C16),ISBLANK(D16),ISBLANK(B16)),"",C16*INDEX('Beverage Price List'!$G$8:$P$33,MATCH(B16,reg_beverage,0),portion*2))</f>
        <v>0.35714285714285715</v>
      </c>
      <c r="G16" s="3"/>
      <c r="H16" s="4"/>
      <c r="I16" s="3"/>
      <c r="J16" s="17" t="s">
        <v>31</v>
      </c>
      <c r="K16" s="18">
        <v>0.25</v>
      </c>
      <c r="L16" s="23" t="s">
        <v>109</v>
      </c>
      <c r="M16" s="5" t="str">
        <f>IF($N16="","",Settings!$D$6)</f>
        <v>$</v>
      </c>
      <c r="N16" s="89">
        <f>IF(OR(ISBLANK(K16),ISBLANK(L16),ISBLANK(J16)),"",K16*INDEX('Beverage Price List'!$G$40:$P$68,MATCH(J16,mix_beverage,0),portion*2))</f>
        <v>0.19715686458333379</v>
      </c>
      <c r="O16" s="3"/>
      <c r="Q16" s="88"/>
    </row>
    <row r="17" spans="1:15" ht="18" customHeight="1" x14ac:dyDescent="0.2">
      <c r="A17" s="3"/>
      <c r="B17" s="19"/>
      <c r="C17" s="20"/>
      <c r="D17" s="24"/>
      <c r="E17" s="5" t="str">
        <f>IF($F17="","",Settings!$D$6)</f>
        <v/>
      </c>
      <c r="F17" s="89" t="str">
        <f>IF(OR(ISBLANK(C17),ISBLANK(D17),ISBLANK(B17)),"",C17*INDEX('Beverage Price List'!$G$8:$P$33,MATCH(B17,reg_beverage,0),portion*2))</f>
        <v/>
      </c>
      <c r="G17" s="3"/>
      <c r="H17" s="4"/>
      <c r="I17" s="3"/>
      <c r="J17" s="19"/>
      <c r="K17" s="20"/>
      <c r="L17" s="24"/>
      <c r="M17" s="5" t="str">
        <f>IF($N17="","",Settings!$D$6)</f>
        <v/>
      </c>
      <c r="N17" s="89" t="str">
        <f>IF(OR(ISBLANK(K17),ISBLANK(L17),ISBLANK(J17)),"",K17*INDEX('Beverage Price List'!$G$40:$P$68,MATCH(J17,mix_beverage,0),portion*2))</f>
        <v/>
      </c>
      <c r="O17" s="3"/>
    </row>
    <row r="18" spans="1:15" ht="18" customHeight="1" x14ac:dyDescent="0.2">
      <c r="A18" s="3"/>
      <c r="B18" s="19"/>
      <c r="C18" s="20"/>
      <c r="D18" s="24"/>
      <c r="E18" s="5" t="str">
        <f>IF($F18="","",Settings!$D$6)</f>
        <v/>
      </c>
      <c r="F18" s="89" t="str">
        <f>IF(OR(ISBLANK(C18),ISBLANK(D18),ISBLANK(B18)),"",C18*INDEX('Beverage Price List'!$G$8:$P$33,MATCH(B18,reg_beverage,0),portion*2))</f>
        <v/>
      </c>
      <c r="G18" s="3"/>
      <c r="H18" s="4"/>
      <c r="I18" s="3"/>
      <c r="J18" s="19"/>
      <c r="K18" s="20"/>
      <c r="L18" s="24"/>
      <c r="M18" s="5" t="str">
        <f>IF($N18="","",Settings!$D$6)</f>
        <v/>
      </c>
      <c r="N18" s="89" t="str">
        <f>IF(OR(ISBLANK(K18),ISBLANK(L18),ISBLANK(J18)),"",K18*INDEX('Beverage Price List'!$G$40:$P$68,MATCH(J18,mix_beverage,0),portion*2))</f>
        <v/>
      </c>
      <c r="O18" s="3"/>
    </row>
    <row r="19" spans="1:15" ht="18" customHeight="1" x14ac:dyDescent="0.2">
      <c r="A19" s="3"/>
      <c r="B19" s="19"/>
      <c r="C19" s="20"/>
      <c r="D19" s="24"/>
      <c r="E19" s="5" t="str">
        <f>IF($F19="","",Settings!$D$6)</f>
        <v/>
      </c>
      <c r="F19" s="89" t="str">
        <f>IF(OR(ISBLANK(C19),ISBLANK(D19),ISBLANK(B19)),"",C19*INDEX('Beverage Price List'!$G$8:$P$33,MATCH(B19,reg_beverage,0),portion*2))</f>
        <v/>
      </c>
      <c r="G19" s="3"/>
      <c r="H19" s="4"/>
      <c r="I19" s="3"/>
      <c r="J19" s="19"/>
      <c r="K19" s="20"/>
      <c r="L19" s="24"/>
      <c r="M19" s="5" t="str">
        <f>IF($N19="","",Settings!$D$6)</f>
        <v/>
      </c>
      <c r="N19" s="89" t="str">
        <f>IF(OR(ISBLANK(K19),ISBLANK(L19),ISBLANK(J19)),"",K19*INDEX('Beverage Price List'!$G$40:$P$68,MATCH(J19,mix_beverage,0),portion*2))</f>
        <v/>
      </c>
      <c r="O19" s="3"/>
    </row>
    <row r="20" spans="1:15" ht="18" customHeight="1" x14ac:dyDescent="0.2">
      <c r="A20" s="3"/>
      <c r="B20" s="19"/>
      <c r="C20" s="20"/>
      <c r="D20" s="24"/>
      <c r="E20" s="5" t="str">
        <f>IF($F20="","",Settings!$D$6)</f>
        <v/>
      </c>
      <c r="F20" s="89" t="str">
        <f>IF(OR(ISBLANK(C20),ISBLANK(D20),ISBLANK(B20)),"",C20*INDEX('Beverage Price List'!$G$8:$P$33,MATCH(B20,reg_beverage,0),portion*2))</f>
        <v/>
      </c>
      <c r="G20" s="3"/>
      <c r="H20" s="4"/>
      <c r="I20" s="3"/>
      <c r="J20" s="19"/>
      <c r="K20" s="20"/>
      <c r="L20" s="24"/>
      <c r="M20" s="5" t="str">
        <f>IF($N20="","",Settings!$D$6)</f>
        <v/>
      </c>
      <c r="N20" s="89" t="str">
        <f>IF(OR(ISBLANK(K20),ISBLANK(L20),ISBLANK(J20)),"",K20*INDEX('Beverage Price List'!$G$40:$P$68,MATCH(J20,mix_beverage,0),portion*2))</f>
        <v/>
      </c>
      <c r="O20" s="3"/>
    </row>
    <row r="21" spans="1:15" ht="18" customHeight="1" x14ac:dyDescent="0.2">
      <c r="A21" s="3"/>
      <c r="B21" s="21"/>
      <c r="C21" s="22"/>
      <c r="D21" s="25"/>
      <c r="E21" s="5" t="str">
        <f>IF($F21="","",Settings!$D$6)</f>
        <v/>
      </c>
      <c r="F21" s="89" t="str">
        <f>IF(OR(ISBLANK(C21),ISBLANK(D21),ISBLANK(B21)),"",C21*INDEX('Beverage Price List'!$G$8:$P$33,MATCH(B21,reg_beverage,0),portion*2))</f>
        <v/>
      </c>
      <c r="G21" s="3"/>
      <c r="H21" s="4"/>
      <c r="I21" s="3"/>
      <c r="J21" s="21"/>
      <c r="K21" s="22"/>
      <c r="L21" s="25"/>
      <c r="M21" s="5" t="str">
        <f>IF($N21="","",Settings!$D$6)</f>
        <v/>
      </c>
      <c r="N21" s="89" t="str">
        <f>IF(OR(ISBLANK(K21),ISBLANK(L21),ISBLANK(J21)),"",K21*INDEX('Beverage Price List'!$G$40:$P$68,MATCH(J21,mix_beverage,0),portion*2))</f>
        <v/>
      </c>
      <c r="O21" s="3"/>
    </row>
    <row r="22" spans="1:15" ht="9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</row>
    <row r="23" spans="1:15" s="4" customFormat="1" ht="6.95" customHeight="1" x14ac:dyDescent="0.2"/>
    <row r="24" spans="1:15" ht="9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</row>
    <row r="25" spans="1:15" ht="18" customHeight="1" x14ac:dyDescent="0.2">
      <c r="A25" s="3"/>
      <c r="B25" s="114" t="s">
        <v>101</v>
      </c>
      <c r="C25" s="114"/>
      <c r="D25" s="114"/>
      <c r="E25" s="114"/>
      <c r="F25" s="114"/>
      <c r="G25" s="3"/>
      <c r="H25" s="4"/>
      <c r="I25" s="3"/>
      <c r="J25" s="114" t="s">
        <v>102</v>
      </c>
      <c r="K25" s="114"/>
      <c r="L25" s="114"/>
      <c r="M25" s="114"/>
      <c r="N25" s="114"/>
      <c r="O25" s="3"/>
    </row>
    <row r="26" spans="1:15" ht="6.95" customHeight="1" x14ac:dyDescent="0.2">
      <c r="A26" s="3"/>
      <c r="B26" s="3"/>
      <c r="C26" s="3"/>
      <c r="D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</row>
    <row r="27" spans="1:15" ht="18" customHeight="1" x14ac:dyDescent="0.2">
      <c r="A27" s="3"/>
      <c r="B27" s="26" t="s">
        <v>106</v>
      </c>
      <c r="C27" s="113" t="s">
        <v>85</v>
      </c>
      <c r="D27" s="113"/>
      <c r="E27" s="27"/>
      <c r="F27" s="27" t="s">
        <v>74</v>
      </c>
      <c r="G27" s="3"/>
      <c r="H27" s="4"/>
      <c r="I27" s="3"/>
      <c r="J27" s="26" t="s">
        <v>106</v>
      </c>
      <c r="K27" s="113" t="s">
        <v>85</v>
      </c>
      <c r="L27" s="113"/>
      <c r="M27" s="27"/>
      <c r="N27" s="27" t="s">
        <v>74</v>
      </c>
      <c r="O27" s="3"/>
    </row>
    <row r="28" spans="1:15" ht="18" customHeight="1" x14ac:dyDescent="0.2">
      <c r="A28" s="3"/>
      <c r="B28" s="17" t="s">
        <v>94</v>
      </c>
      <c r="C28" s="18">
        <v>1</v>
      </c>
      <c r="D28" s="23" t="s">
        <v>26</v>
      </c>
      <c r="E28" s="5" t="str">
        <f>IF($F28="","",Settings!$D$6)</f>
        <v>$</v>
      </c>
      <c r="F28" s="89">
        <f>IF(OR(ISBLANK(C28),ISBLANK(D28),ISBLANK(B28)),"",C28*INDEX('Beverage Price List'!$G$75:$P$82,MATCH(B28,fizz_beverage,0),portion*2))</f>
        <v>2.6666666666666665</v>
      </c>
      <c r="G28" s="3"/>
      <c r="H28" s="4"/>
      <c r="I28" s="3"/>
      <c r="J28" s="17"/>
      <c r="K28" s="18"/>
      <c r="L28" s="23"/>
      <c r="M28" s="5" t="str">
        <f>IF($N28="","",Settings!$D$6)</f>
        <v/>
      </c>
      <c r="N28" s="89" t="str">
        <f>IF(OR(ISBLANK(K28),ISBLANK(L28),ISBLANK(J28)),"",K28*INDEX('Beverage Price List'!$G$89:$P$94,MATCH(J28,mixes,0),portion*2))</f>
        <v/>
      </c>
      <c r="O28" s="3"/>
    </row>
    <row r="29" spans="1:15" ht="18" customHeight="1" x14ac:dyDescent="0.2">
      <c r="A29" s="3"/>
      <c r="B29" s="19"/>
      <c r="C29" s="20"/>
      <c r="D29" s="24"/>
      <c r="E29" s="5" t="str">
        <f>IF($F29="","",Settings!$D$6)</f>
        <v/>
      </c>
      <c r="F29" s="89" t="str">
        <f>IF(OR(ISBLANK(C29),ISBLANK(D29),ISBLANK(B29)),"",C29*INDEX('Beverage Price List'!$G$75:$P$82,MATCH(B29,fizz_beverage,0),portion*2))</f>
        <v/>
      </c>
      <c r="G29" s="3"/>
      <c r="H29" s="4"/>
      <c r="I29" s="3"/>
      <c r="J29" s="19"/>
      <c r="K29" s="20"/>
      <c r="L29" s="24"/>
      <c r="M29" s="5" t="str">
        <f>IF($N29="","",Settings!$D$6)</f>
        <v/>
      </c>
      <c r="N29" s="89" t="str">
        <f>IF(OR(ISBLANK(K29),ISBLANK(L29),ISBLANK(J29)),"",K29*INDEX('Beverage Price List'!$G$89:$P$94,MATCH(J29,mixes,0),portion*2))</f>
        <v/>
      </c>
      <c r="O29" s="3"/>
    </row>
    <row r="30" spans="1:15" ht="18" customHeight="1" x14ac:dyDescent="0.2">
      <c r="A30" s="3"/>
      <c r="B30" s="19"/>
      <c r="C30" s="20"/>
      <c r="D30" s="24"/>
      <c r="E30" s="5" t="str">
        <f>IF($F30="","",Settings!$D$6)</f>
        <v/>
      </c>
      <c r="F30" s="89" t="str">
        <f>IF(OR(ISBLANK(C30),ISBLANK(D30),ISBLANK(B30)),"",C30*INDEX('Beverage Price List'!$G$75:$P$82,MATCH(B30,fizz_beverage,0),portion*2))</f>
        <v/>
      </c>
      <c r="G30" s="3"/>
      <c r="H30" s="4"/>
      <c r="I30" s="3"/>
      <c r="J30" s="19"/>
      <c r="K30" s="20"/>
      <c r="L30" s="24"/>
      <c r="M30" s="5" t="str">
        <f>IF($N30="","",Settings!$D$6)</f>
        <v/>
      </c>
      <c r="N30" s="89" t="str">
        <f>IF(OR(ISBLANK(K30),ISBLANK(L30),ISBLANK(J30)),"",K30*INDEX('Beverage Price List'!$G$89:$P$94,MATCH(J30,mixes,0),portion*2))</f>
        <v/>
      </c>
      <c r="O30" s="3"/>
    </row>
    <row r="31" spans="1:15" ht="18" customHeight="1" x14ac:dyDescent="0.2">
      <c r="A31" s="3"/>
      <c r="B31" s="21"/>
      <c r="C31" s="22"/>
      <c r="D31" s="25"/>
      <c r="E31" s="5" t="str">
        <f>IF($F31="","",Settings!$D$6)</f>
        <v/>
      </c>
      <c r="F31" s="89" t="str">
        <f>IF(OR(ISBLANK(C31),ISBLANK(D31),ISBLANK(B31)),"",C31*INDEX('Beverage Price List'!$G$75:$P$82,MATCH(B31,fizz_beverage,0),portion*2))</f>
        <v/>
      </c>
      <c r="G31" s="3"/>
      <c r="H31" s="4"/>
      <c r="I31" s="3"/>
      <c r="J31" s="21"/>
      <c r="K31" s="22"/>
      <c r="L31" s="25"/>
      <c r="M31" s="5" t="str">
        <f>IF($N31="","",Settings!$D$6)</f>
        <v/>
      </c>
      <c r="N31" s="89" t="str">
        <f>IF(OR(ISBLANK(K31),ISBLANK(L31),ISBLANK(J31)),"",K31*INDEX('Beverage Price List'!$G$89:$P$94,MATCH(J31,mixes,0),portion*2))</f>
        <v/>
      </c>
      <c r="O31" s="3"/>
    </row>
    <row r="32" spans="1:15" ht="9" customHeight="1" x14ac:dyDescent="0.2">
      <c r="A32" s="3"/>
      <c r="B32" s="3"/>
      <c r="C32" s="3"/>
      <c r="D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</row>
    <row r="33" spans="1:15" s="4" customFormat="1" ht="6.95" customHeight="1" x14ac:dyDescent="0.2"/>
    <row r="34" spans="1:15" ht="9" customHeight="1" x14ac:dyDescent="0.2">
      <c r="A34" s="3"/>
      <c r="B34" s="3"/>
      <c r="C34" s="3"/>
      <c r="D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</row>
    <row r="35" spans="1:15" ht="18" customHeight="1" x14ac:dyDescent="0.2">
      <c r="A35" s="3"/>
      <c r="B35" s="115" t="s">
        <v>103</v>
      </c>
      <c r="C35" s="115"/>
      <c r="D35" s="115"/>
      <c r="E35" s="115"/>
      <c r="F35" s="115"/>
      <c r="G35" s="3"/>
      <c r="H35" s="4"/>
      <c r="I35" s="3"/>
      <c r="J35" s="115" t="s">
        <v>104</v>
      </c>
      <c r="K35" s="115"/>
      <c r="L35" s="115"/>
      <c r="M35" s="115"/>
      <c r="N35" s="115"/>
      <c r="O35" s="3"/>
    </row>
    <row r="36" spans="1:15" ht="6.95" customHeight="1" x14ac:dyDescent="0.2">
      <c r="A36" s="3"/>
      <c r="B36" s="3"/>
      <c r="C36" s="3"/>
      <c r="D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</row>
    <row r="37" spans="1:15" ht="18" customHeight="1" x14ac:dyDescent="0.2">
      <c r="A37" s="3"/>
      <c r="B37" s="26" t="s">
        <v>106</v>
      </c>
      <c r="C37" s="113" t="s">
        <v>85</v>
      </c>
      <c r="D37" s="113"/>
      <c r="E37" s="27"/>
      <c r="F37" s="27" t="s">
        <v>74</v>
      </c>
      <c r="G37" s="3"/>
      <c r="H37" s="4"/>
      <c r="I37" s="3"/>
      <c r="J37" s="26" t="s">
        <v>106</v>
      </c>
      <c r="K37" s="113" t="s">
        <v>85</v>
      </c>
      <c r="L37" s="113"/>
      <c r="M37" s="27"/>
      <c r="N37" s="27" t="s">
        <v>74</v>
      </c>
      <c r="O37" s="3"/>
    </row>
    <row r="38" spans="1:15" ht="18" customHeight="1" x14ac:dyDescent="0.2">
      <c r="A38" s="3"/>
      <c r="B38" s="17"/>
      <c r="C38" s="18"/>
      <c r="D38" s="23"/>
      <c r="E38" s="5" t="str">
        <f>IF($F38="","",Settings!$D$6)</f>
        <v/>
      </c>
      <c r="F38" s="89" t="str">
        <f>IF(OR(ISBLANK(C38),ISBLANK(D38),ISBLANK(B38)),"",C38*INDEX('Beverage Price List'!$G$101:$P$107,MATCH(B38,juice,0),portion*2))</f>
        <v/>
      </c>
      <c r="G38" s="3"/>
      <c r="H38" s="4"/>
      <c r="I38" s="3"/>
      <c r="J38" s="17" t="s">
        <v>75</v>
      </c>
      <c r="K38" s="130">
        <v>3</v>
      </c>
      <c r="L38" s="131"/>
      <c r="M38" s="5" t="str">
        <f>IF($N38="","",Settings!$D$6)</f>
        <v>$</v>
      </c>
      <c r="N38" s="89">
        <f>IF(OR(ISBLANK(K38),ISBLANK(J38)),"",K38*INDEX('Beverage Price List'!$J$114:$J$124,MATCH(J38,garnish,0),1))</f>
        <v>0.60000000000000009</v>
      </c>
      <c r="O38" s="3"/>
    </row>
    <row r="39" spans="1:15" ht="18" customHeight="1" x14ac:dyDescent="0.2">
      <c r="A39" s="3"/>
      <c r="B39" s="19"/>
      <c r="C39" s="20"/>
      <c r="D39" s="24"/>
      <c r="E39" s="5" t="str">
        <f>IF($F39="","",Settings!$D$6)</f>
        <v/>
      </c>
      <c r="F39" s="89" t="str">
        <f>IF(OR(ISBLANK(C39),ISBLANK(D39),ISBLANK(B39)),"",C39*INDEX('Beverage Price List'!$G$101:$P$107,MATCH(B39,juice,0),portion*2))</f>
        <v/>
      </c>
      <c r="G39" s="3"/>
      <c r="H39" s="4"/>
      <c r="I39" s="3"/>
      <c r="J39" s="19"/>
      <c r="K39" s="132"/>
      <c r="L39" s="133"/>
      <c r="M39" s="5" t="str">
        <f>IF($N39="","",Settings!$D$6)</f>
        <v/>
      </c>
      <c r="N39" s="89" t="str">
        <f>IF(OR(ISBLANK(K39),ISBLANK(J39)),"",K39*INDEX('Beverage Price List'!$J$114:$J$124,MATCH(J39,garnish,0),1))</f>
        <v/>
      </c>
      <c r="O39" s="3"/>
    </row>
    <row r="40" spans="1:15" ht="18" customHeight="1" x14ac:dyDescent="0.2">
      <c r="A40" s="3"/>
      <c r="B40" s="19"/>
      <c r="C40" s="20"/>
      <c r="D40" s="24"/>
      <c r="E40" s="5" t="str">
        <f>IF($F40="","",Settings!$D$6)</f>
        <v/>
      </c>
      <c r="F40" s="89" t="str">
        <f>IF(OR(ISBLANK(C40),ISBLANK(D40),ISBLANK(B40)),"",C40*INDEX('Beverage Price List'!$G$101:$P$107,MATCH(B40,juice,0),portion*2))</f>
        <v/>
      </c>
      <c r="G40" s="3"/>
      <c r="H40" s="4"/>
      <c r="I40" s="3"/>
      <c r="J40" s="19"/>
      <c r="K40" s="132"/>
      <c r="L40" s="133"/>
      <c r="M40" s="5" t="str">
        <f>IF($N40="","",Settings!$D$6)</f>
        <v/>
      </c>
      <c r="N40" s="89" t="str">
        <f>IF(OR(ISBLANK(K40),ISBLANK(J40)),"",K40*INDEX('Beverage Price List'!$J$114:$J$124,MATCH(J40,garnish,0),1))</f>
        <v/>
      </c>
      <c r="O40" s="3"/>
    </row>
    <row r="41" spans="1:15" ht="18" customHeight="1" x14ac:dyDescent="0.2">
      <c r="A41" s="3"/>
      <c r="B41" s="21"/>
      <c r="C41" s="22"/>
      <c r="D41" s="25"/>
      <c r="E41" s="5" t="str">
        <f>IF($F41="","",Settings!$D$6)</f>
        <v/>
      </c>
      <c r="F41" s="89" t="str">
        <f>IF(OR(ISBLANK(C41),ISBLANK(D41),ISBLANK(B41)),"",C41*INDEX('Beverage Price List'!$G$101:$P$107,MATCH(B41,juice,0),portion*2))</f>
        <v/>
      </c>
      <c r="G41" s="3"/>
      <c r="H41" s="4"/>
      <c r="I41" s="3"/>
      <c r="J41" s="21"/>
      <c r="K41" s="134"/>
      <c r="L41" s="135"/>
      <c r="M41" s="5" t="str">
        <f>IF($N41="","",Settings!$D$6)</f>
        <v/>
      </c>
      <c r="N41" s="89" t="str">
        <f>IF(OR(ISBLANK(K41),ISBLANK(J41)),"",K41*INDEX('Beverage Price List'!$J$114:$J$124,MATCH(J41,garnish,0),1))</f>
        <v/>
      </c>
      <c r="O41" s="3"/>
    </row>
    <row r="42" spans="1:15" ht="9" customHeight="1" x14ac:dyDescent="0.2">
      <c r="A42" s="3"/>
      <c r="B42" s="3"/>
      <c r="C42" s="3"/>
      <c r="D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</row>
    <row r="43" spans="1:15" s="4" customFormat="1" ht="6.95" customHeight="1" x14ac:dyDescent="0.2"/>
    <row r="44" spans="1:15" ht="9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 x14ac:dyDescent="0.2">
      <c r="A45" s="3"/>
      <c r="B45" s="114" t="s">
        <v>105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3"/>
    </row>
    <row r="46" spans="1:15" ht="18" customHeight="1" x14ac:dyDescent="0.2">
      <c r="A46" s="3"/>
      <c r="B46" s="116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8"/>
      <c r="N46" s="118"/>
      <c r="O46" s="3"/>
    </row>
    <row r="47" spans="1:15" ht="18" customHeight="1" x14ac:dyDescent="0.2">
      <c r="A47" s="3"/>
      <c r="B47" s="11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2"/>
      <c r="N47" s="112"/>
      <c r="O47" s="3"/>
    </row>
    <row r="48" spans="1:15" ht="18" customHeight="1" x14ac:dyDescent="0.2">
      <c r="A48" s="3"/>
      <c r="B48" s="110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2"/>
      <c r="N48" s="112"/>
      <c r="O48" s="3"/>
    </row>
    <row r="49" spans="1:15" ht="18" customHeight="1" x14ac:dyDescent="0.2">
      <c r="A49" s="3"/>
      <c r="B49" s="110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2"/>
      <c r="N49" s="112"/>
      <c r="O49" s="3"/>
    </row>
    <row r="50" spans="1:15" ht="18" customHeight="1" x14ac:dyDescent="0.2">
      <c r="A50" s="3"/>
      <c r="B50" s="110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2"/>
      <c r="N50" s="112"/>
      <c r="O50" s="3"/>
    </row>
    <row r="51" spans="1:15" ht="18" customHeight="1" x14ac:dyDescent="0.2">
      <c r="A51" s="3"/>
      <c r="B51" s="11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2"/>
      <c r="N51" s="112"/>
      <c r="O51" s="3"/>
    </row>
    <row r="52" spans="1:15" ht="18" customHeight="1" x14ac:dyDescent="0.2">
      <c r="A52" s="3"/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/>
      <c r="N52" s="112"/>
      <c r="O52" s="3"/>
    </row>
    <row r="53" spans="1:15" ht="18" customHeight="1" x14ac:dyDescent="0.2">
      <c r="A53" s="3"/>
      <c r="B53" s="127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9"/>
      <c r="N53" s="129"/>
      <c r="O53" s="3"/>
    </row>
    <row r="54" spans="1:15" ht="9" customHeight="1" x14ac:dyDescent="0.2">
      <c r="A54" s="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3"/>
    </row>
    <row r="55" spans="1:15" s="4" customFormat="1" ht="6.95" customHeight="1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5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8" customHeight="1" x14ac:dyDescent="0.2">
      <c r="A57" s="6"/>
      <c r="B57" s="15" t="s">
        <v>87</v>
      </c>
      <c r="C57" s="124"/>
      <c r="D57" s="125"/>
      <c r="E57" s="125"/>
      <c r="F57" s="125"/>
      <c r="G57" s="125"/>
      <c r="H57" s="125"/>
      <c r="I57" s="126"/>
      <c r="J57" s="6"/>
      <c r="K57" s="15" t="s">
        <v>88</v>
      </c>
      <c r="L57" s="124"/>
      <c r="M57" s="125"/>
      <c r="N57" s="126"/>
      <c r="O57" s="6"/>
    </row>
    <row r="58" spans="1:15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</sheetData>
  <mergeCells count="37">
    <mergeCell ref="A1:O1"/>
    <mergeCell ref="A4:O4"/>
    <mergeCell ref="C57:I57"/>
    <mergeCell ref="B52:N52"/>
    <mergeCell ref="B53:N53"/>
    <mergeCell ref="B8:D8"/>
    <mergeCell ref="B9:D9"/>
    <mergeCell ref="K38:L38"/>
    <mergeCell ref="K39:L39"/>
    <mergeCell ref="K40:L40"/>
    <mergeCell ref="K41:L41"/>
    <mergeCell ref="L57:N57"/>
    <mergeCell ref="B49:N49"/>
    <mergeCell ref="B50:N50"/>
    <mergeCell ref="B51:N51"/>
    <mergeCell ref="M6:N6"/>
    <mergeCell ref="M7:N7"/>
    <mergeCell ref="M8:N8"/>
    <mergeCell ref="M9:N9"/>
    <mergeCell ref="B7:D7"/>
    <mergeCell ref="B6:D6"/>
    <mergeCell ref="B48:N48"/>
    <mergeCell ref="C37:D37"/>
    <mergeCell ref="K37:L37"/>
    <mergeCell ref="B13:F13"/>
    <mergeCell ref="J13:N13"/>
    <mergeCell ref="B25:F25"/>
    <mergeCell ref="J35:N35"/>
    <mergeCell ref="B35:F35"/>
    <mergeCell ref="J25:N25"/>
    <mergeCell ref="C15:D15"/>
    <mergeCell ref="K15:L15"/>
    <mergeCell ref="B45:N45"/>
    <mergeCell ref="B46:N46"/>
    <mergeCell ref="C27:D27"/>
    <mergeCell ref="K27:L27"/>
    <mergeCell ref="B47:N47"/>
  </mergeCells>
  <phoneticPr fontId="2" type="noConversion"/>
  <dataValidations count="7">
    <dataValidation type="list" allowBlank="1" showInputMessage="1" showErrorMessage="1" sqref="J38:J41">
      <formula1>garnish</formula1>
    </dataValidation>
    <dataValidation type="list" allowBlank="1" showInputMessage="1" showErrorMessage="1" sqref="D28:D31 D38:D41 L28:L31 L16:L21 D16:D21">
      <formula1>size</formula1>
    </dataValidation>
    <dataValidation type="list" allowBlank="1" showInputMessage="1" showErrorMessage="1" sqref="B38:B41">
      <formula1>juice</formula1>
    </dataValidation>
    <dataValidation type="list" allowBlank="1" showInputMessage="1" showErrorMessage="1" sqref="J28:J31">
      <formula1>mixes</formula1>
    </dataValidation>
    <dataValidation type="list" allowBlank="1" showInputMessage="1" showErrorMessage="1" sqref="B28:B31">
      <formula1>fizz_beverage</formula1>
    </dataValidation>
    <dataValidation type="list" allowBlank="1" showInputMessage="1" showErrorMessage="1" sqref="J16:J21">
      <formula1>mix_beverage</formula1>
    </dataValidation>
    <dataValidation type="list" allowBlank="1" showInputMessage="1" showErrorMessage="1" sqref="B16:B21">
      <formula1>reg_beverage</formula1>
    </dataValidation>
  </dataValidations>
  <printOptions horizontalCentered="1"/>
  <pageMargins left="0.19685039370078741" right="0.19685039370078741" top="0.19685039370078741" bottom="0.31496062992125984" header="0.51181102362204722" footer="0.11811023622047245"/>
  <pageSetup paperSize="9" scale="90" orientation="portrait" r:id="rId1"/>
  <headerFooter alignWithMargins="0">
    <oddFooter>&amp;L&amp;9Cost Calculators by Spreadsheet123.com&amp;R&amp;9© 2013 Spreadsheet123 LTD. All rights reserved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showGridLines="0" workbookViewId="0">
      <selection activeCell="Y10" sqref="Y10"/>
    </sheetView>
  </sheetViews>
  <sheetFormatPr defaultRowHeight="18" customHeight="1" x14ac:dyDescent="0.2"/>
  <cols>
    <col min="1" max="1" width="1.7109375" style="44" customWidth="1"/>
    <col min="2" max="2" width="4.28515625" style="49" customWidth="1"/>
    <col min="3" max="3" width="32" style="44" customWidth="1"/>
    <col min="4" max="4" width="9.140625" style="44"/>
    <col min="5" max="5" width="9.140625" style="49"/>
    <col min="6" max="6" width="9.140625" style="44"/>
    <col min="7" max="7" width="2.7109375" style="44" customWidth="1"/>
    <col min="8" max="8" width="9.140625" style="44"/>
    <col min="9" max="9" width="2.7109375" style="44" customWidth="1"/>
    <col min="10" max="10" width="9.140625" style="44"/>
    <col min="11" max="11" width="2.7109375" style="44" customWidth="1"/>
    <col min="12" max="12" width="9.140625" style="44"/>
    <col min="13" max="13" width="2.7109375" style="44" customWidth="1"/>
    <col min="14" max="14" width="9.140625" style="44"/>
    <col min="15" max="15" width="2.7109375" style="44" customWidth="1"/>
    <col min="16" max="16" width="9.140625" style="44"/>
    <col min="17" max="17" width="1.7109375" style="44" customWidth="1"/>
    <col min="18" max="16384" width="9.140625" style="44"/>
  </cols>
  <sheetData>
    <row r="1" spans="1:17" s="45" customFormat="1" ht="35.1" customHeight="1" x14ac:dyDescent="0.2">
      <c r="A1" s="138" t="s">
        <v>123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customHeight="1" x14ac:dyDescent="0.2">
      <c r="Q2" s="91" t="str">
        <f ca="1">"© "&amp;YEAR(TODAY())&amp;" Spreadsheet123 LTD. All rights reserved"</f>
        <v>© 2017 Spreadsheet123 LTD. All rights reserved</v>
      </c>
    </row>
    <row r="4" spans="1:17" ht="9" customHeight="1" x14ac:dyDescent="0.2">
      <c r="A4" s="47"/>
      <c r="B4" s="46"/>
      <c r="C4" s="47"/>
      <c r="D4" s="47"/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1.95" customHeight="1" x14ac:dyDescent="0.2">
      <c r="A5" s="47"/>
      <c r="B5" s="59" t="s">
        <v>116</v>
      </c>
      <c r="C5" s="58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ht="6.95" customHeight="1" x14ac:dyDescent="0.2">
      <c r="A6" s="47"/>
      <c r="B6" s="46"/>
      <c r="C6" s="47"/>
      <c r="D6" s="47"/>
      <c r="E6" s="46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s="66" customFormat="1" ht="18" customHeight="1" x14ac:dyDescent="0.2">
      <c r="A7" s="67"/>
      <c r="B7" s="68"/>
      <c r="C7" s="26" t="s">
        <v>106</v>
      </c>
      <c r="D7" s="64" t="s">
        <v>72</v>
      </c>
      <c r="E7" s="64" t="s">
        <v>73</v>
      </c>
      <c r="F7" s="64" t="s">
        <v>74</v>
      </c>
      <c r="G7" s="145" t="s">
        <v>28</v>
      </c>
      <c r="H7" s="145"/>
      <c r="I7" s="145" t="s">
        <v>29</v>
      </c>
      <c r="J7" s="145"/>
      <c r="K7" s="145" t="s">
        <v>30</v>
      </c>
      <c r="L7" s="145"/>
      <c r="M7" s="145" t="s">
        <v>119</v>
      </c>
      <c r="N7" s="145"/>
      <c r="O7" s="145" t="s">
        <v>120</v>
      </c>
      <c r="P7" s="145"/>
      <c r="Q7" s="65"/>
    </row>
    <row r="8" spans="1:17" ht="18" customHeight="1" x14ac:dyDescent="0.2">
      <c r="A8" s="47"/>
      <c r="B8" s="46">
        <f>IF(ISBLANK(C8),"",B7+1)</f>
        <v>1</v>
      </c>
      <c r="C8" s="69" t="s">
        <v>0</v>
      </c>
      <c r="D8" s="70">
        <v>70</v>
      </c>
      <c r="E8" s="71" t="s">
        <v>26</v>
      </c>
      <c r="F8" s="80">
        <v>25</v>
      </c>
      <c r="G8" s="78" t="str">
        <f>IF($H8="","",Settings!$D$6)</f>
        <v>$</v>
      </c>
      <c r="H8" s="79">
        <f t="shared" ref="H8:H31" si="0">IF(OR(ISBLANK(D8),ISBLANK(E8)),"",F8/(D8*INDEX(conversion_table,MATCH(E8,size,0),1)))</f>
        <v>3.5714285714285712E-2</v>
      </c>
      <c r="I8" s="78" t="str">
        <f>IF($J8="","",Settings!$D$6)</f>
        <v>$</v>
      </c>
      <c r="J8" s="79">
        <f t="shared" ref="J8:J31" si="1">IF(OR(ISBLANK(D8),ISBLANK(E8)),"",F8/(D8*INDEX(conversion_table,MATCH(E8,size,0),2)))</f>
        <v>0.35714285714285715</v>
      </c>
      <c r="K8" s="78" t="str">
        <f>IF($L8="","",Settings!$D$6)</f>
        <v>$</v>
      </c>
      <c r="L8" s="79">
        <f t="shared" ref="L8:L31" si="2">IF(OR(ISBLANK(D8),ISBLANK(E8)),"",F8/(D8*INDEX(conversion_table,MATCH(E8,size,0),3)))</f>
        <v>35.714285714285708</v>
      </c>
      <c r="M8" s="78" t="str">
        <f>IF($N8="","",Settings!$D$6)</f>
        <v>$</v>
      </c>
      <c r="N8" s="79">
        <f t="shared" ref="N8:N31" si="3">IF(OR(ISBLANK(D8),ISBLANK(E8)),"",F8/(D8*INDEX(conversion_table,MATCH(E8,size,0),4)))</f>
        <v>1.0561974888398944</v>
      </c>
      <c r="O8" s="78" t="str">
        <f>IF($P8="","",Settings!$D$6)</f>
        <v>$</v>
      </c>
      <c r="P8" s="79">
        <f t="shared" ref="P8:P31" si="4">IF(OR(ISBLANK(D8),ISBLANK(E8)),"",F8/(D8*INDEX(conversion_table,MATCH(E8,size,0),5)))</f>
        <v>16.899159821448301</v>
      </c>
      <c r="Q8" s="50"/>
    </row>
    <row r="9" spans="1:17" ht="18" customHeight="1" x14ac:dyDescent="0.2">
      <c r="A9" s="47"/>
      <c r="B9" s="46">
        <f t="shared" ref="B9:B31" si="5">IF(ISBLANK(C9),"",B8+1)</f>
        <v>2</v>
      </c>
      <c r="C9" s="72" t="s">
        <v>1</v>
      </c>
      <c r="D9" s="73">
        <v>750</v>
      </c>
      <c r="E9" s="74" t="s">
        <v>25</v>
      </c>
      <c r="F9" s="81">
        <v>37</v>
      </c>
      <c r="G9" s="78" t="str">
        <f>IF($H9="","",Settings!$D$6)</f>
        <v>$</v>
      </c>
      <c r="H9" s="79">
        <f t="shared" si="0"/>
        <v>4.9333333333333333E-2</v>
      </c>
      <c r="I9" s="78" t="str">
        <f>IF($J9="","",Settings!$D$6)</f>
        <v>$</v>
      </c>
      <c r="J9" s="79">
        <f t="shared" si="1"/>
        <v>4.9333333333333336</v>
      </c>
      <c r="K9" s="78" t="str">
        <f>IF($L9="","",Settings!$D$6)</f>
        <v>$</v>
      </c>
      <c r="L9" s="79">
        <f t="shared" si="2"/>
        <v>49.333333333333336</v>
      </c>
      <c r="M9" s="78" t="str">
        <f>IF($N9="","",Settings!$D$6)</f>
        <v>$</v>
      </c>
      <c r="N9" s="79">
        <f t="shared" si="3"/>
        <v>1.4589607979166699</v>
      </c>
      <c r="O9" s="78" t="str">
        <f>IF($P9="","",Settings!$D$6)</f>
        <v>$</v>
      </c>
      <c r="P9" s="79">
        <f t="shared" si="4"/>
        <v>23.343372766693925</v>
      </c>
      <c r="Q9" s="50"/>
    </row>
    <row r="10" spans="1:17" ht="18" customHeight="1" x14ac:dyDescent="0.2">
      <c r="A10" s="47"/>
      <c r="B10" s="46">
        <f t="shared" si="5"/>
        <v>3</v>
      </c>
      <c r="C10" s="72" t="s">
        <v>2</v>
      </c>
      <c r="D10" s="73"/>
      <c r="E10" s="74"/>
      <c r="F10" s="81"/>
      <c r="G10" s="78" t="str">
        <f>IF($H10="","",Settings!$D$6)</f>
        <v/>
      </c>
      <c r="H10" s="79" t="str">
        <f t="shared" si="0"/>
        <v/>
      </c>
      <c r="I10" s="78" t="str">
        <f>IF($J10="","",Settings!$D$6)</f>
        <v/>
      </c>
      <c r="J10" s="79" t="str">
        <f t="shared" si="1"/>
        <v/>
      </c>
      <c r="K10" s="78" t="str">
        <f>IF($L10="","",Settings!$D$6)</f>
        <v/>
      </c>
      <c r="L10" s="79" t="str">
        <f t="shared" si="2"/>
        <v/>
      </c>
      <c r="M10" s="78" t="str">
        <f>IF($N10="","",Settings!$D$6)</f>
        <v/>
      </c>
      <c r="N10" s="79" t="str">
        <f t="shared" si="3"/>
        <v/>
      </c>
      <c r="O10" s="78" t="str">
        <f>IF($P10="","",Settings!$D$6)</f>
        <v/>
      </c>
      <c r="P10" s="79" t="str">
        <f t="shared" si="4"/>
        <v/>
      </c>
      <c r="Q10" s="50"/>
    </row>
    <row r="11" spans="1:17" ht="18" customHeight="1" x14ac:dyDescent="0.2">
      <c r="A11" s="47"/>
      <c r="B11" s="46">
        <f t="shared" si="5"/>
        <v>4</v>
      </c>
      <c r="C11" s="72" t="s">
        <v>3</v>
      </c>
      <c r="D11" s="73"/>
      <c r="E11" s="74"/>
      <c r="F11" s="81"/>
      <c r="G11" s="78" t="str">
        <f>IF($H11="","",Settings!$D$6)</f>
        <v/>
      </c>
      <c r="H11" s="79" t="str">
        <f t="shared" si="0"/>
        <v/>
      </c>
      <c r="I11" s="78" t="str">
        <f>IF($J11="","",Settings!$D$6)</f>
        <v/>
      </c>
      <c r="J11" s="79" t="str">
        <f t="shared" si="1"/>
        <v/>
      </c>
      <c r="K11" s="78" t="str">
        <f>IF($L11="","",Settings!$D$6)</f>
        <v/>
      </c>
      <c r="L11" s="79" t="str">
        <f t="shared" si="2"/>
        <v/>
      </c>
      <c r="M11" s="78" t="str">
        <f>IF($N11="","",Settings!$D$6)</f>
        <v/>
      </c>
      <c r="N11" s="79" t="str">
        <f t="shared" si="3"/>
        <v/>
      </c>
      <c r="O11" s="78" t="str">
        <f>IF($P11="","",Settings!$D$6)</f>
        <v/>
      </c>
      <c r="P11" s="79" t="str">
        <f t="shared" si="4"/>
        <v/>
      </c>
      <c r="Q11" s="50"/>
    </row>
    <row r="12" spans="1:17" ht="18" customHeight="1" x14ac:dyDescent="0.2">
      <c r="A12" s="47"/>
      <c r="B12" s="46">
        <f t="shared" si="5"/>
        <v>5</v>
      </c>
      <c r="C12" s="72" t="s">
        <v>4</v>
      </c>
      <c r="D12" s="73"/>
      <c r="E12" s="74"/>
      <c r="F12" s="81"/>
      <c r="G12" s="78" t="str">
        <f>IF($H12="","",Settings!$D$6)</f>
        <v/>
      </c>
      <c r="H12" s="79" t="str">
        <f t="shared" si="0"/>
        <v/>
      </c>
      <c r="I12" s="78" t="str">
        <f>IF($J12="","",Settings!$D$6)</f>
        <v/>
      </c>
      <c r="J12" s="79" t="str">
        <f t="shared" si="1"/>
        <v/>
      </c>
      <c r="K12" s="78" t="str">
        <f>IF($L12="","",Settings!$D$6)</f>
        <v/>
      </c>
      <c r="L12" s="79" t="str">
        <f t="shared" si="2"/>
        <v/>
      </c>
      <c r="M12" s="78" t="str">
        <f>IF($N12="","",Settings!$D$6)</f>
        <v/>
      </c>
      <c r="N12" s="79" t="str">
        <f t="shared" si="3"/>
        <v/>
      </c>
      <c r="O12" s="78" t="str">
        <f>IF($P12="","",Settings!$D$6)</f>
        <v/>
      </c>
      <c r="P12" s="79" t="str">
        <f t="shared" si="4"/>
        <v/>
      </c>
      <c r="Q12" s="50"/>
    </row>
    <row r="13" spans="1:17" ht="18" customHeight="1" x14ac:dyDescent="0.2">
      <c r="A13" s="47"/>
      <c r="B13" s="46">
        <f t="shared" si="5"/>
        <v>6</v>
      </c>
      <c r="C13" s="72" t="s">
        <v>5</v>
      </c>
      <c r="D13" s="73"/>
      <c r="E13" s="74"/>
      <c r="F13" s="81"/>
      <c r="G13" s="78" t="str">
        <f>IF($H13="","",Settings!$D$6)</f>
        <v/>
      </c>
      <c r="H13" s="79" t="str">
        <f t="shared" si="0"/>
        <v/>
      </c>
      <c r="I13" s="78" t="str">
        <f>IF($J13="","",Settings!$D$6)</f>
        <v/>
      </c>
      <c r="J13" s="79" t="str">
        <f t="shared" si="1"/>
        <v/>
      </c>
      <c r="K13" s="78" t="str">
        <f>IF($L13="","",Settings!$D$6)</f>
        <v/>
      </c>
      <c r="L13" s="79" t="str">
        <f t="shared" si="2"/>
        <v/>
      </c>
      <c r="M13" s="78" t="str">
        <f>IF($N13="","",Settings!$D$6)</f>
        <v/>
      </c>
      <c r="N13" s="79" t="str">
        <f t="shared" si="3"/>
        <v/>
      </c>
      <c r="O13" s="78" t="str">
        <f>IF($P13="","",Settings!$D$6)</f>
        <v/>
      </c>
      <c r="P13" s="79" t="str">
        <f t="shared" si="4"/>
        <v/>
      </c>
      <c r="Q13" s="50"/>
    </row>
    <row r="14" spans="1:17" ht="18" customHeight="1" x14ac:dyDescent="0.2">
      <c r="A14" s="47"/>
      <c r="B14" s="46">
        <f t="shared" si="5"/>
        <v>7</v>
      </c>
      <c r="C14" s="72" t="s">
        <v>6</v>
      </c>
      <c r="D14" s="73"/>
      <c r="E14" s="74"/>
      <c r="F14" s="81"/>
      <c r="G14" s="78" t="str">
        <f>IF($H14="","",Settings!$D$6)</f>
        <v/>
      </c>
      <c r="H14" s="79" t="str">
        <f t="shared" si="0"/>
        <v/>
      </c>
      <c r="I14" s="78" t="str">
        <f>IF($J14="","",Settings!$D$6)</f>
        <v/>
      </c>
      <c r="J14" s="79" t="str">
        <f t="shared" si="1"/>
        <v/>
      </c>
      <c r="K14" s="78" t="str">
        <f>IF($L14="","",Settings!$D$6)</f>
        <v/>
      </c>
      <c r="L14" s="79" t="str">
        <f t="shared" si="2"/>
        <v/>
      </c>
      <c r="M14" s="78" t="str">
        <f>IF($N14="","",Settings!$D$6)</f>
        <v/>
      </c>
      <c r="N14" s="79" t="str">
        <f t="shared" si="3"/>
        <v/>
      </c>
      <c r="O14" s="78" t="str">
        <f>IF($P14="","",Settings!$D$6)</f>
        <v/>
      </c>
      <c r="P14" s="79" t="str">
        <f t="shared" si="4"/>
        <v/>
      </c>
      <c r="Q14" s="50"/>
    </row>
    <row r="15" spans="1:17" ht="18" customHeight="1" x14ac:dyDescent="0.2">
      <c r="A15" s="47"/>
      <c r="B15" s="46">
        <f t="shared" si="5"/>
        <v>8</v>
      </c>
      <c r="C15" s="72" t="s">
        <v>7</v>
      </c>
      <c r="D15" s="73"/>
      <c r="E15" s="74"/>
      <c r="F15" s="81"/>
      <c r="G15" s="78" t="str">
        <f>IF($H15="","",Settings!$D$6)</f>
        <v/>
      </c>
      <c r="H15" s="79" t="str">
        <f t="shared" si="0"/>
        <v/>
      </c>
      <c r="I15" s="78" t="str">
        <f>IF($J15="","",Settings!$D$6)</f>
        <v/>
      </c>
      <c r="J15" s="79" t="str">
        <f t="shared" si="1"/>
        <v/>
      </c>
      <c r="K15" s="78" t="str">
        <f>IF($L15="","",Settings!$D$6)</f>
        <v/>
      </c>
      <c r="L15" s="79" t="str">
        <f t="shared" si="2"/>
        <v/>
      </c>
      <c r="M15" s="78" t="str">
        <f>IF($N15="","",Settings!$D$6)</f>
        <v/>
      </c>
      <c r="N15" s="79" t="str">
        <f t="shared" si="3"/>
        <v/>
      </c>
      <c r="O15" s="78" t="str">
        <f>IF($P15="","",Settings!$D$6)</f>
        <v/>
      </c>
      <c r="P15" s="79" t="str">
        <f t="shared" si="4"/>
        <v/>
      </c>
      <c r="Q15" s="50"/>
    </row>
    <row r="16" spans="1:17" ht="18" customHeight="1" x14ac:dyDescent="0.2">
      <c r="A16" s="47"/>
      <c r="B16" s="46">
        <f t="shared" si="5"/>
        <v>9</v>
      </c>
      <c r="C16" s="72" t="s">
        <v>8</v>
      </c>
      <c r="D16" s="73"/>
      <c r="E16" s="74"/>
      <c r="F16" s="81"/>
      <c r="G16" s="78" t="str">
        <f>IF($H16="","",Settings!$D$6)</f>
        <v/>
      </c>
      <c r="H16" s="79" t="str">
        <f t="shared" si="0"/>
        <v/>
      </c>
      <c r="I16" s="78" t="str">
        <f>IF($J16="","",Settings!$D$6)</f>
        <v/>
      </c>
      <c r="J16" s="79" t="str">
        <f t="shared" si="1"/>
        <v/>
      </c>
      <c r="K16" s="78" t="str">
        <f>IF($L16="","",Settings!$D$6)</f>
        <v/>
      </c>
      <c r="L16" s="79" t="str">
        <f t="shared" si="2"/>
        <v/>
      </c>
      <c r="M16" s="78" t="str">
        <f>IF($N16="","",Settings!$D$6)</f>
        <v/>
      </c>
      <c r="N16" s="79" t="str">
        <f t="shared" si="3"/>
        <v/>
      </c>
      <c r="O16" s="78" t="str">
        <f>IF($P16="","",Settings!$D$6)</f>
        <v/>
      </c>
      <c r="P16" s="79" t="str">
        <f t="shared" si="4"/>
        <v/>
      </c>
      <c r="Q16" s="50"/>
    </row>
    <row r="17" spans="1:17" ht="18" customHeight="1" x14ac:dyDescent="0.2">
      <c r="A17" s="47"/>
      <c r="B17" s="46">
        <f t="shared" si="5"/>
        <v>10</v>
      </c>
      <c r="C17" s="72" t="s">
        <v>9</v>
      </c>
      <c r="D17" s="73"/>
      <c r="E17" s="74"/>
      <c r="F17" s="81"/>
      <c r="G17" s="78" t="str">
        <f>IF($H17="","",Settings!$D$6)</f>
        <v/>
      </c>
      <c r="H17" s="79" t="str">
        <f t="shared" si="0"/>
        <v/>
      </c>
      <c r="I17" s="78" t="str">
        <f>IF($J17="","",Settings!$D$6)</f>
        <v/>
      </c>
      <c r="J17" s="79" t="str">
        <f t="shared" si="1"/>
        <v/>
      </c>
      <c r="K17" s="78" t="str">
        <f>IF($L17="","",Settings!$D$6)</f>
        <v/>
      </c>
      <c r="L17" s="79" t="str">
        <f t="shared" si="2"/>
        <v/>
      </c>
      <c r="M17" s="78" t="str">
        <f>IF($N17="","",Settings!$D$6)</f>
        <v/>
      </c>
      <c r="N17" s="79" t="str">
        <f t="shared" si="3"/>
        <v/>
      </c>
      <c r="O17" s="78" t="str">
        <f>IF($P17="","",Settings!$D$6)</f>
        <v/>
      </c>
      <c r="P17" s="79" t="str">
        <f t="shared" si="4"/>
        <v/>
      </c>
      <c r="Q17" s="50"/>
    </row>
    <row r="18" spans="1:17" ht="18" customHeight="1" x14ac:dyDescent="0.2">
      <c r="A18" s="47"/>
      <c r="B18" s="46">
        <f t="shared" si="5"/>
        <v>11</v>
      </c>
      <c r="C18" s="72" t="s">
        <v>10</v>
      </c>
      <c r="D18" s="73"/>
      <c r="E18" s="74"/>
      <c r="F18" s="81"/>
      <c r="G18" s="78" t="str">
        <f>IF($H18="","",Settings!$D$6)</f>
        <v/>
      </c>
      <c r="H18" s="79" t="str">
        <f t="shared" si="0"/>
        <v/>
      </c>
      <c r="I18" s="78" t="str">
        <f>IF($J18="","",Settings!$D$6)</f>
        <v/>
      </c>
      <c r="J18" s="79" t="str">
        <f t="shared" si="1"/>
        <v/>
      </c>
      <c r="K18" s="78" t="str">
        <f>IF($L18="","",Settings!$D$6)</f>
        <v/>
      </c>
      <c r="L18" s="79" t="str">
        <f t="shared" si="2"/>
        <v/>
      </c>
      <c r="M18" s="78" t="str">
        <f>IF($N18="","",Settings!$D$6)</f>
        <v/>
      </c>
      <c r="N18" s="79" t="str">
        <f t="shared" si="3"/>
        <v/>
      </c>
      <c r="O18" s="78" t="str">
        <f>IF($P18="","",Settings!$D$6)</f>
        <v/>
      </c>
      <c r="P18" s="79" t="str">
        <f t="shared" si="4"/>
        <v/>
      </c>
      <c r="Q18" s="50"/>
    </row>
    <row r="19" spans="1:17" ht="18" customHeight="1" x14ac:dyDescent="0.2">
      <c r="A19" s="47"/>
      <c r="B19" s="46">
        <f t="shared" si="5"/>
        <v>12</v>
      </c>
      <c r="C19" s="72" t="s">
        <v>11</v>
      </c>
      <c r="D19" s="73"/>
      <c r="E19" s="74"/>
      <c r="F19" s="81"/>
      <c r="G19" s="78" t="str">
        <f>IF($H19="","",Settings!$D$6)</f>
        <v/>
      </c>
      <c r="H19" s="79" t="str">
        <f t="shared" si="0"/>
        <v/>
      </c>
      <c r="I19" s="78" t="str">
        <f>IF($J19="","",Settings!$D$6)</f>
        <v/>
      </c>
      <c r="J19" s="79" t="str">
        <f t="shared" si="1"/>
        <v/>
      </c>
      <c r="K19" s="78" t="str">
        <f>IF($L19="","",Settings!$D$6)</f>
        <v/>
      </c>
      <c r="L19" s="79" t="str">
        <f t="shared" si="2"/>
        <v/>
      </c>
      <c r="M19" s="78" t="str">
        <f>IF($N19="","",Settings!$D$6)</f>
        <v/>
      </c>
      <c r="N19" s="79" t="str">
        <f t="shared" si="3"/>
        <v/>
      </c>
      <c r="O19" s="78" t="str">
        <f>IF($P19="","",Settings!$D$6)</f>
        <v/>
      </c>
      <c r="P19" s="79" t="str">
        <f t="shared" si="4"/>
        <v/>
      </c>
      <c r="Q19" s="50"/>
    </row>
    <row r="20" spans="1:17" ht="18" customHeight="1" x14ac:dyDescent="0.2">
      <c r="A20" s="47"/>
      <c r="B20" s="46">
        <f t="shared" si="5"/>
        <v>13</v>
      </c>
      <c r="C20" s="72" t="s">
        <v>12</v>
      </c>
      <c r="D20" s="73"/>
      <c r="E20" s="74"/>
      <c r="F20" s="81"/>
      <c r="G20" s="78" t="str">
        <f>IF($H20="","",Settings!$D$6)</f>
        <v/>
      </c>
      <c r="H20" s="79" t="str">
        <f t="shared" si="0"/>
        <v/>
      </c>
      <c r="I20" s="78" t="str">
        <f>IF($J20="","",Settings!$D$6)</f>
        <v/>
      </c>
      <c r="J20" s="79" t="str">
        <f t="shared" si="1"/>
        <v/>
      </c>
      <c r="K20" s="78" t="str">
        <f>IF($L20="","",Settings!$D$6)</f>
        <v/>
      </c>
      <c r="L20" s="79" t="str">
        <f t="shared" si="2"/>
        <v/>
      </c>
      <c r="M20" s="78" t="str">
        <f>IF($N20="","",Settings!$D$6)</f>
        <v/>
      </c>
      <c r="N20" s="79" t="str">
        <f t="shared" si="3"/>
        <v/>
      </c>
      <c r="O20" s="78" t="str">
        <f>IF($P20="","",Settings!$D$6)</f>
        <v/>
      </c>
      <c r="P20" s="79" t="str">
        <f t="shared" si="4"/>
        <v/>
      </c>
      <c r="Q20" s="50"/>
    </row>
    <row r="21" spans="1:17" ht="18" customHeight="1" x14ac:dyDescent="0.2">
      <c r="A21" s="47"/>
      <c r="B21" s="46">
        <f t="shared" si="5"/>
        <v>14</v>
      </c>
      <c r="C21" s="72" t="s">
        <v>13</v>
      </c>
      <c r="D21" s="73"/>
      <c r="E21" s="74"/>
      <c r="F21" s="81"/>
      <c r="G21" s="78" t="str">
        <f>IF($H21="","",Settings!$D$6)</f>
        <v/>
      </c>
      <c r="H21" s="79" t="str">
        <f t="shared" si="0"/>
        <v/>
      </c>
      <c r="I21" s="78" t="str">
        <f>IF($J21="","",Settings!$D$6)</f>
        <v/>
      </c>
      <c r="J21" s="79" t="str">
        <f t="shared" si="1"/>
        <v/>
      </c>
      <c r="K21" s="78" t="str">
        <f>IF($L21="","",Settings!$D$6)</f>
        <v/>
      </c>
      <c r="L21" s="79" t="str">
        <f t="shared" si="2"/>
        <v/>
      </c>
      <c r="M21" s="78" t="str">
        <f>IF($N21="","",Settings!$D$6)</f>
        <v/>
      </c>
      <c r="N21" s="79" t="str">
        <f t="shared" si="3"/>
        <v/>
      </c>
      <c r="O21" s="78" t="str">
        <f>IF($P21="","",Settings!$D$6)</f>
        <v/>
      </c>
      <c r="P21" s="79" t="str">
        <f t="shared" si="4"/>
        <v/>
      </c>
      <c r="Q21" s="50"/>
    </row>
    <row r="22" spans="1:17" ht="18" customHeight="1" x14ac:dyDescent="0.2">
      <c r="A22" s="47"/>
      <c r="B22" s="46">
        <f t="shared" si="5"/>
        <v>15</v>
      </c>
      <c r="C22" s="72" t="s">
        <v>14</v>
      </c>
      <c r="D22" s="73"/>
      <c r="E22" s="74"/>
      <c r="F22" s="81"/>
      <c r="G22" s="78" t="str">
        <f>IF($H22="","",Settings!$D$6)</f>
        <v/>
      </c>
      <c r="H22" s="79" t="str">
        <f t="shared" si="0"/>
        <v/>
      </c>
      <c r="I22" s="78" t="str">
        <f>IF($J22="","",Settings!$D$6)</f>
        <v/>
      </c>
      <c r="J22" s="79" t="str">
        <f t="shared" si="1"/>
        <v/>
      </c>
      <c r="K22" s="78" t="str">
        <f>IF($L22="","",Settings!$D$6)</f>
        <v/>
      </c>
      <c r="L22" s="79" t="str">
        <f t="shared" si="2"/>
        <v/>
      </c>
      <c r="M22" s="78" t="str">
        <f>IF($N22="","",Settings!$D$6)</f>
        <v/>
      </c>
      <c r="N22" s="79" t="str">
        <f t="shared" si="3"/>
        <v/>
      </c>
      <c r="O22" s="78" t="str">
        <f>IF($P22="","",Settings!$D$6)</f>
        <v/>
      </c>
      <c r="P22" s="79" t="str">
        <f t="shared" si="4"/>
        <v/>
      </c>
      <c r="Q22" s="50"/>
    </row>
    <row r="23" spans="1:17" ht="18" customHeight="1" x14ac:dyDescent="0.2">
      <c r="A23" s="47"/>
      <c r="B23" s="46">
        <f t="shared" si="5"/>
        <v>16</v>
      </c>
      <c r="C23" s="72" t="s">
        <v>15</v>
      </c>
      <c r="D23" s="73"/>
      <c r="E23" s="74"/>
      <c r="F23" s="81"/>
      <c r="G23" s="78" t="str">
        <f>IF($H23="","",Settings!$D$6)</f>
        <v/>
      </c>
      <c r="H23" s="79" t="str">
        <f t="shared" si="0"/>
        <v/>
      </c>
      <c r="I23" s="78" t="str">
        <f>IF($J23="","",Settings!$D$6)</f>
        <v/>
      </c>
      <c r="J23" s="79" t="str">
        <f t="shared" si="1"/>
        <v/>
      </c>
      <c r="K23" s="78" t="str">
        <f>IF($L23="","",Settings!$D$6)</f>
        <v/>
      </c>
      <c r="L23" s="79" t="str">
        <f t="shared" si="2"/>
        <v/>
      </c>
      <c r="M23" s="78" t="str">
        <f>IF($N23="","",Settings!$D$6)</f>
        <v/>
      </c>
      <c r="N23" s="79" t="str">
        <f t="shared" si="3"/>
        <v/>
      </c>
      <c r="O23" s="78" t="str">
        <f>IF($P23="","",Settings!$D$6)</f>
        <v/>
      </c>
      <c r="P23" s="79" t="str">
        <f t="shared" si="4"/>
        <v/>
      </c>
      <c r="Q23" s="50"/>
    </row>
    <row r="24" spans="1:17" ht="18" customHeight="1" x14ac:dyDescent="0.2">
      <c r="A24" s="47"/>
      <c r="B24" s="46">
        <f t="shared" si="5"/>
        <v>17</v>
      </c>
      <c r="C24" s="72" t="s">
        <v>16</v>
      </c>
      <c r="D24" s="73"/>
      <c r="E24" s="74"/>
      <c r="F24" s="81"/>
      <c r="G24" s="78" t="str">
        <f>IF($H24="","",Settings!$D$6)</f>
        <v/>
      </c>
      <c r="H24" s="79" t="str">
        <f t="shared" si="0"/>
        <v/>
      </c>
      <c r="I24" s="78" t="str">
        <f>IF($J24="","",Settings!$D$6)</f>
        <v/>
      </c>
      <c r="J24" s="79" t="str">
        <f t="shared" si="1"/>
        <v/>
      </c>
      <c r="K24" s="78" t="str">
        <f>IF($L24="","",Settings!$D$6)</f>
        <v/>
      </c>
      <c r="L24" s="79" t="str">
        <f t="shared" si="2"/>
        <v/>
      </c>
      <c r="M24" s="78" t="str">
        <f>IF($N24="","",Settings!$D$6)</f>
        <v/>
      </c>
      <c r="N24" s="79" t="str">
        <f t="shared" si="3"/>
        <v/>
      </c>
      <c r="O24" s="78" t="str">
        <f>IF($P24="","",Settings!$D$6)</f>
        <v/>
      </c>
      <c r="P24" s="79" t="str">
        <f t="shared" si="4"/>
        <v/>
      </c>
      <c r="Q24" s="50"/>
    </row>
    <row r="25" spans="1:17" ht="18" customHeight="1" x14ac:dyDescent="0.2">
      <c r="A25" s="47"/>
      <c r="B25" s="46">
        <f t="shared" si="5"/>
        <v>18</v>
      </c>
      <c r="C25" s="72" t="s">
        <v>17</v>
      </c>
      <c r="D25" s="73"/>
      <c r="E25" s="74"/>
      <c r="F25" s="81"/>
      <c r="G25" s="78" t="str">
        <f>IF($H25="","",Settings!$D$6)</f>
        <v/>
      </c>
      <c r="H25" s="79" t="str">
        <f t="shared" si="0"/>
        <v/>
      </c>
      <c r="I25" s="78" t="str">
        <f>IF($J25="","",Settings!$D$6)</f>
        <v/>
      </c>
      <c r="J25" s="79" t="str">
        <f t="shared" si="1"/>
        <v/>
      </c>
      <c r="K25" s="78" t="str">
        <f>IF($L25="","",Settings!$D$6)</f>
        <v/>
      </c>
      <c r="L25" s="79" t="str">
        <f t="shared" si="2"/>
        <v/>
      </c>
      <c r="M25" s="78" t="str">
        <f>IF($N25="","",Settings!$D$6)</f>
        <v/>
      </c>
      <c r="N25" s="79" t="str">
        <f t="shared" si="3"/>
        <v/>
      </c>
      <c r="O25" s="78" t="str">
        <f>IF($P25="","",Settings!$D$6)</f>
        <v/>
      </c>
      <c r="P25" s="79" t="str">
        <f t="shared" si="4"/>
        <v/>
      </c>
      <c r="Q25" s="50"/>
    </row>
    <row r="26" spans="1:17" ht="18" customHeight="1" x14ac:dyDescent="0.2">
      <c r="A26" s="47"/>
      <c r="B26" s="46">
        <f t="shared" si="5"/>
        <v>19</v>
      </c>
      <c r="C26" s="72" t="s">
        <v>18</v>
      </c>
      <c r="D26" s="73"/>
      <c r="E26" s="74"/>
      <c r="F26" s="81"/>
      <c r="G26" s="78" t="str">
        <f>IF($H26="","",Settings!$D$6)</f>
        <v/>
      </c>
      <c r="H26" s="79" t="str">
        <f t="shared" si="0"/>
        <v/>
      </c>
      <c r="I26" s="78" t="str">
        <f>IF($J26="","",Settings!$D$6)</f>
        <v/>
      </c>
      <c r="J26" s="79" t="str">
        <f t="shared" si="1"/>
        <v/>
      </c>
      <c r="K26" s="78" t="str">
        <f>IF($L26="","",Settings!$D$6)</f>
        <v/>
      </c>
      <c r="L26" s="79" t="str">
        <f t="shared" si="2"/>
        <v/>
      </c>
      <c r="M26" s="78" t="str">
        <f>IF($N26="","",Settings!$D$6)</f>
        <v/>
      </c>
      <c r="N26" s="79" t="str">
        <f t="shared" si="3"/>
        <v/>
      </c>
      <c r="O26" s="78" t="str">
        <f>IF($P26="","",Settings!$D$6)</f>
        <v/>
      </c>
      <c r="P26" s="79" t="str">
        <f t="shared" si="4"/>
        <v/>
      </c>
      <c r="Q26" s="50"/>
    </row>
    <row r="27" spans="1:17" ht="18" customHeight="1" x14ac:dyDescent="0.2">
      <c r="A27" s="47"/>
      <c r="B27" s="46">
        <f t="shared" si="5"/>
        <v>20</v>
      </c>
      <c r="C27" s="72" t="s">
        <v>19</v>
      </c>
      <c r="D27" s="73"/>
      <c r="E27" s="74"/>
      <c r="F27" s="81"/>
      <c r="G27" s="78" t="str">
        <f>IF($H27="","",Settings!$D$6)</f>
        <v/>
      </c>
      <c r="H27" s="79" t="str">
        <f t="shared" si="0"/>
        <v/>
      </c>
      <c r="I27" s="78" t="str">
        <f>IF($J27="","",Settings!$D$6)</f>
        <v/>
      </c>
      <c r="J27" s="79" t="str">
        <f t="shared" si="1"/>
        <v/>
      </c>
      <c r="K27" s="78" t="str">
        <f>IF($L27="","",Settings!$D$6)</f>
        <v/>
      </c>
      <c r="L27" s="79" t="str">
        <f t="shared" si="2"/>
        <v/>
      </c>
      <c r="M27" s="78" t="str">
        <f>IF($N27="","",Settings!$D$6)</f>
        <v/>
      </c>
      <c r="N27" s="79" t="str">
        <f t="shared" si="3"/>
        <v/>
      </c>
      <c r="O27" s="78" t="str">
        <f>IF($P27="","",Settings!$D$6)</f>
        <v/>
      </c>
      <c r="P27" s="79" t="str">
        <f t="shared" si="4"/>
        <v/>
      </c>
      <c r="Q27" s="50"/>
    </row>
    <row r="28" spans="1:17" ht="18" customHeight="1" x14ac:dyDescent="0.2">
      <c r="A28" s="47"/>
      <c r="B28" s="46">
        <f t="shared" si="5"/>
        <v>21</v>
      </c>
      <c r="C28" s="72" t="s">
        <v>20</v>
      </c>
      <c r="D28" s="73"/>
      <c r="E28" s="74"/>
      <c r="F28" s="81"/>
      <c r="G28" s="78" t="str">
        <f>IF($H28="","",Settings!$D$6)</f>
        <v/>
      </c>
      <c r="H28" s="79" t="str">
        <f t="shared" si="0"/>
        <v/>
      </c>
      <c r="I28" s="78" t="str">
        <f>IF($J28="","",Settings!$D$6)</f>
        <v/>
      </c>
      <c r="J28" s="79" t="str">
        <f t="shared" si="1"/>
        <v/>
      </c>
      <c r="K28" s="78" t="str">
        <f>IF($L28="","",Settings!$D$6)</f>
        <v/>
      </c>
      <c r="L28" s="79" t="str">
        <f t="shared" si="2"/>
        <v/>
      </c>
      <c r="M28" s="78" t="str">
        <f>IF($N28="","",Settings!$D$6)</f>
        <v/>
      </c>
      <c r="N28" s="79" t="str">
        <f t="shared" si="3"/>
        <v/>
      </c>
      <c r="O28" s="78" t="str">
        <f>IF($P28="","",Settings!$D$6)</f>
        <v/>
      </c>
      <c r="P28" s="79" t="str">
        <f t="shared" si="4"/>
        <v/>
      </c>
      <c r="Q28" s="50"/>
    </row>
    <row r="29" spans="1:17" ht="18" customHeight="1" x14ac:dyDescent="0.2">
      <c r="A29" s="47"/>
      <c r="B29" s="46">
        <f t="shared" si="5"/>
        <v>22</v>
      </c>
      <c r="C29" s="72" t="s">
        <v>21</v>
      </c>
      <c r="D29" s="73"/>
      <c r="E29" s="74"/>
      <c r="F29" s="81"/>
      <c r="G29" s="78" t="str">
        <f>IF($H29="","",Settings!$D$6)</f>
        <v/>
      </c>
      <c r="H29" s="79" t="str">
        <f t="shared" si="0"/>
        <v/>
      </c>
      <c r="I29" s="78" t="str">
        <f>IF($J29="","",Settings!$D$6)</f>
        <v/>
      </c>
      <c r="J29" s="79" t="str">
        <f t="shared" si="1"/>
        <v/>
      </c>
      <c r="K29" s="78" t="str">
        <f>IF($L29="","",Settings!$D$6)</f>
        <v/>
      </c>
      <c r="L29" s="79" t="str">
        <f t="shared" si="2"/>
        <v/>
      </c>
      <c r="M29" s="78" t="str">
        <f>IF($N29="","",Settings!$D$6)</f>
        <v/>
      </c>
      <c r="N29" s="79" t="str">
        <f t="shared" si="3"/>
        <v/>
      </c>
      <c r="O29" s="78" t="str">
        <f>IF($P29="","",Settings!$D$6)</f>
        <v/>
      </c>
      <c r="P29" s="79" t="str">
        <f t="shared" si="4"/>
        <v/>
      </c>
      <c r="Q29" s="50"/>
    </row>
    <row r="30" spans="1:17" ht="18" customHeight="1" x14ac:dyDescent="0.2">
      <c r="A30" s="47"/>
      <c r="B30" s="46">
        <f t="shared" si="5"/>
        <v>23</v>
      </c>
      <c r="C30" s="72" t="s">
        <v>22</v>
      </c>
      <c r="D30" s="73"/>
      <c r="E30" s="74"/>
      <c r="F30" s="81"/>
      <c r="G30" s="78" t="str">
        <f>IF($H30="","",Settings!$D$6)</f>
        <v/>
      </c>
      <c r="H30" s="79" t="str">
        <f t="shared" si="0"/>
        <v/>
      </c>
      <c r="I30" s="78" t="str">
        <f>IF($J30="","",Settings!$D$6)</f>
        <v/>
      </c>
      <c r="J30" s="79" t="str">
        <f t="shared" si="1"/>
        <v/>
      </c>
      <c r="K30" s="78" t="str">
        <f>IF($L30="","",Settings!$D$6)</f>
        <v/>
      </c>
      <c r="L30" s="79" t="str">
        <f t="shared" si="2"/>
        <v/>
      </c>
      <c r="M30" s="78" t="str">
        <f>IF($N30="","",Settings!$D$6)</f>
        <v/>
      </c>
      <c r="N30" s="79" t="str">
        <f t="shared" si="3"/>
        <v/>
      </c>
      <c r="O30" s="78" t="str">
        <f>IF($P30="","",Settings!$D$6)</f>
        <v/>
      </c>
      <c r="P30" s="79" t="str">
        <f t="shared" si="4"/>
        <v/>
      </c>
      <c r="Q30" s="50"/>
    </row>
    <row r="31" spans="1:17" ht="18" customHeight="1" x14ac:dyDescent="0.2">
      <c r="A31" s="47"/>
      <c r="B31" s="46">
        <f t="shared" si="5"/>
        <v>24</v>
      </c>
      <c r="C31" s="72" t="s">
        <v>23</v>
      </c>
      <c r="D31" s="73"/>
      <c r="E31" s="74"/>
      <c r="F31" s="81"/>
      <c r="G31" s="78" t="str">
        <f>IF($H31="","",Settings!$D$6)</f>
        <v/>
      </c>
      <c r="H31" s="79" t="str">
        <f t="shared" si="0"/>
        <v/>
      </c>
      <c r="I31" s="78" t="str">
        <f>IF($J31="","",Settings!$D$6)</f>
        <v/>
      </c>
      <c r="J31" s="79" t="str">
        <f t="shared" si="1"/>
        <v/>
      </c>
      <c r="K31" s="78" t="str">
        <f>IF($L31="","",Settings!$D$6)</f>
        <v/>
      </c>
      <c r="L31" s="79" t="str">
        <f t="shared" si="2"/>
        <v/>
      </c>
      <c r="M31" s="78" t="str">
        <f>IF($N31="","",Settings!$D$6)</f>
        <v/>
      </c>
      <c r="N31" s="79" t="str">
        <f t="shared" si="3"/>
        <v/>
      </c>
      <c r="O31" s="78" t="str">
        <f>IF($P31="","",Settings!$D$6)</f>
        <v/>
      </c>
      <c r="P31" s="79" t="str">
        <f t="shared" si="4"/>
        <v/>
      </c>
      <c r="Q31" s="50"/>
    </row>
    <row r="32" spans="1:17" ht="18" customHeight="1" x14ac:dyDescent="0.2">
      <c r="A32" s="47"/>
      <c r="B32" s="46">
        <f>IF(ISBLANK(#REF!),"",B31+1)</f>
        <v>25</v>
      </c>
      <c r="C32" s="75" t="s">
        <v>24</v>
      </c>
      <c r="D32" s="76"/>
      <c r="E32" s="77"/>
      <c r="F32" s="82"/>
      <c r="G32" s="78" t="str">
        <f>IF($H32="","",Settings!$D$6)</f>
        <v/>
      </c>
      <c r="H32" s="79" t="str">
        <f>IF(OR(ISBLANK(D32),ISBLANK(E32)),"",F32/(D32*INDEX(conversion_table,MATCH(E32,size,0),1)))</f>
        <v/>
      </c>
      <c r="I32" s="78" t="str">
        <f>IF($J32="","",Settings!$D$6)</f>
        <v/>
      </c>
      <c r="J32" s="79" t="str">
        <f>IF(OR(ISBLANK(D32),ISBLANK(E32)),"",F32/(D32*INDEX(conversion_table,MATCH(E32,size,0),2)))</f>
        <v/>
      </c>
      <c r="K32" s="78" t="str">
        <f>IF($L32="","",Settings!$D$6)</f>
        <v/>
      </c>
      <c r="L32" s="79" t="str">
        <f>IF(OR(ISBLANK(D32),ISBLANK(E32)),"",F32/(D32*INDEX(conversion_table,MATCH(E32,size,0),3)))</f>
        <v/>
      </c>
      <c r="M32" s="78" t="str">
        <f>IF($N32="","",Settings!$D$6)</f>
        <v/>
      </c>
      <c r="N32" s="79" t="str">
        <f>IF(OR(ISBLANK(D32),ISBLANK(E32)),"",F32/(D32*INDEX(conversion_table,MATCH(E32,size,0),4)))</f>
        <v/>
      </c>
      <c r="O32" s="78" t="str">
        <f>IF($P32="","",Settings!$D$6)</f>
        <v/>
      </c>
      <c r="P32" s="79" t="str">
        <f>IF(OR(ISBLANK(D32),ISBLANK(E32)),"",F32/(D32*INDEX(conversion_table,MATCH(E32,size,0),5)))</f>
        <v/>
      </c>
      <c r="Q32" s="50"/>
    </row>
    <row r="33" spans="1:17" ht="18" customHeight="1" x14ac:dyDescent="0.2">
      <c r="A33" s="47"/>
      <c r="B33" s="51"/>
      <c r="C33" s="54"/>
      <c r="D33" s="113" t="s">
        <v>115</v>
      </c>
      <c r="E33" s="113"/>
      <c r="F33" s="113"/>
      <c r="G33" s="113"/>
      <c r="H33" s="113"/>
      <c r="I33" s="27"/>
      <c r="J33" s="54"/>
      <c r="K33" s="54"/>
      <c r="L33" s="54"/>
      <c r="M33" s="54"/>
      <c r="N33" s="54"/>
      <c r="O33" s="54"/>
      <c r="P33" s="54"/>
      <c r="Q33" s="50"/>
    </row>
    <row r="34" spans="1:17" ht="9" customHeight="1" x14ac:dyDescent="0.2">
      <c r="A34" s="47"/>
      <c r="B34" s="46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0"/>
    </row>
    <row r="35" spans="1:17" ht="6.95" customHeight="1" x14ac:dyDescent="0.2"/>
    <row r="36" spans="1:17" ht="9" customHeight="1" x14ac:dyDescent="0.2">
      <c r="A36" s="47"/>
      <c r="B36" s="46"/>
      <c r="C36" s="47"/>
      <c r="D36" s="47"/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</row>
    <row r="37" spans="1:17" ht="21.95" customHeight="1" x14ac:dyDescent="0.2">
      <c r="A37" s="47"/>
      <c r="B37" s="59" t="s">
        <v>117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7"/>
    </row>
    <row r="38" spans="1:17" ht="6.95" customHeight="1" x14ac:dyDescent="0.2">
      <c r="A38" s="47"/>
      <c r="B38" s="46"/>
      <c r="C38" s="47"/>
      <c r="D38" s="47"/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ht="18" customHeight="1" x14ac:dyDescent="0.2">
      <c r="A39" s="47"/>
      <c r="B39" s="51"/>
      <c r="C39" s="26" t="s">
        <v>106</v>
      </c>
      <c r="D39" s="64" t="s">
        <v>72</v>
      </c>
      <c r="E39" s="64" t="s">
        <v>73</v>
      </c>
      <c r="F39" s="64" t="s">
        <v>74</v>
      </c>
      <c r="G39" s="145" t="s">
        <v>28</v>
      </c>
      <c r="H39" s="145"/>
      <c r="I39" s="145" t="s">
        <v>29</v>
      </c>
      <c r="J39" s="145"/>
      <c r="K39" s="145" t="s">
        <v>30</v>
      </c>
      <c r="L39" s="145"/>
      <c r="M39" s="145" t="s">
        <v>119</v>
      </c>
      <c r="N39" s="145"/>
      <c r="O39" s="145" t="s">
        <v>121</v>
      </c>
      <c r="P39" s="145"/>
      <c r="Q39" s="48"/>
    </row>
    <row r="40" spans="1:17" ht="18" customHeight="1" x14ac:dyDescent="0.2">
      <c r="A40" s="47"/>
      <c r="B40" s="46">
        <f>IF(ISBLANK(C40),"",B38+1)</f>
        <v>1</v>
      </c>
      <c r="C40" s="69" t="s">
        <v>31</v>
      </c>
      <c r="D40" s="70">
        <v>750</v>
      </c>
      <c r="E40" s="71" t="s">
        <v>25</v>
      </c>
      <c r="F40" s="80">
        <v>20</v>
      </c>
      <c r="G40" s="78" t="str">
        <f>IF($H40="","",Settings!$D$6)</f>
        <v>$</v>
      </c>
      <c r="H40" s="79">
        <f t="shared" ref="H40:H66" si="6">IF(OR(ISBLANK(D40),ISBLANK(E40)),"",F40/(D40*INDEX(conversion_table,MATCH(E40,size,0),1)))</f>
        <v>2.6666666666666668E-2</v>
      </c>
      <c r="I40" s="78" t="str">
        <f>IF($J40="","",Settings!$D$6)</f>
        <v>$</v>
      </c>
      <c r="J40" s="79">
        <f t="shared" ref="J40:J66" si="7">IF(OR(ISBLANK(D40),ISBLANK(E40)),"",F40/(D40*INDEX(conversion_table,MATCH(E40,size,0),2)))</f>
        <v>2.6666666666666665</v>
      </c>
      <c r="K40" s="78" t="str">
        <f>IF($L40="","",Settings!$D$6)</f>
        <v>$</v>
      </c>
      <c r="L40" s="79">
        <f t="shared" ref="L40:L66" si="8">IF(OR(ISBLANK(D40),ISBLANK(E40)),"",F40/(D40*INDEX(conversion_table,MATCH(E40,size,0),3)))</f>
        <v>26.666666666666668</v>
      </c>
      <c r="M40" s="78" t="str">
        <f>IF($N40="","",Settings!$D$6)</f>
        <v>$</v>
      </c>
      <c r="N40" s="79">
        <f t="shared" ref="N40:N66" si="9">IF(OR(ISBLANK(D40),ISBLANK(E40)),"",F40/(D40*INDEX(conversion_table,MATCH(E40,size,0),4)))</f>
        <v>0.78862745833333514</v>
      </c>
      <c r="O40" s="78" t="str">
        <f>IF($P40="","",Settings!$D$6)</f>
        <v>$</v>
      </c>
      <c r="P40" s="79">
        <f t="shared" ref="P40:P66" si="10">IF(OR(ISBLANK(D40),ISBLANK(E40)),"",F40/(D40*INDEX(conversion_table,MATCH(E40,size,0),5)))</f>
        <v>12.618039333348067</v>
      </c>
      <c r="Q40" s="50"/>
    </row>
    <row r="41" spans="1:17" ht="18" customHeight="1" x14ac:dyDescent="0.2">
      <c r="A41" s="47"/>
      <c r="B41" s="46">
        <f t="shared" ref="B41:B66" si="11">IF(ISBLANK(C41),"",B40+1)</f>
        <v>2</v>
      </c>
      <c r="C41" s="72" t="s">
        <v>32</v>
      </c>
      <c r="D41" s="73"/>
      <c r="E41" s="74"/>
      <c r="F41" s="81"/>
      <c r="G41" s="78" t="str">
        <f>IF($H41="","",Settings!$D$6)</f>
        <v/>
      </c>
      <c r="H41" s="79" t="str">
        <f t="shared" si="6"/>
        <v/>
      </c>
      <c r="I41" s="78" t="str">
        <f>IF($J41="","",Settings!$D$6)</f>
        <v/>
      </c>
      <c r="J41" s="79" t="str">
        <f t="shared" si="7"/>
        <v/>
      </c>
      <c r="K41" s="78" t="str">
        <f>IF($L41="","",Settings!$D$6)</f>
        <v/>
      </c>
      <c r="L41" s="79" t="str">
        <f t="shared" si="8"/>
        <v/>
      </c>
      <c r="M41" s="78" t="str">
        <f>IF($N41="","",Settings!$D$6)</f>
        <v/>
      </c>
      <c r="N41" s="79" t="str">
        <f t="shared" si="9"/>
        <v/>
      </c>
      <c r="O41" s="78" t="str">
        <f>IF($P41="","",Settings!$D$6)</f>
        <v/>
      </c>
      <c r="P41" s="79" t="str">
        <f t="shared" si="10"/>
        <v/>
      </c>
      <c r="Q41" s="50"/>
    </row>
    <row r="42" spans="1:17" ht="18" customHeight="1" x14ac:dyDescent="0.2">
      <c r="A42" s="47"/>
      <c r="B42" s="46">
        <f t="shared" si="11"/>
        <v>3</v>
      </c>
      <c r="C42" s="72" t="s">
        <v>33</v>
      </c>
      <c r="D42" s="73"/>
      <c r="E42" s="74"/>
      <c r="F42" s="81"/>
      <c r="G42" s="78" t="str">
        <f>IF($H42="","",Settings!$D$6)</f>
        <v/>
      </c>
      <c r="H42" s="79" t="str">
        <f t="shared" si="6"/>
        <v/>
      </c>
      <c r="I42" s="78" t="str">
        <f>IF($J42="","",Settings!$D$6)</f>
        <v/>
      </c>
      <c r="J42" s="79" t="str">
        <f t="shared" si="7"/>
        <v/>
      </c>
      <c r="K42" s="78" t="str">
        <f>IF($L42="","",Settings!$D$6)</f>
        <v/>
      </c>
      <c r="L42" s="79" t="str">
        <f t="shared" si="8"/>
        <v/>
      </c>
      <c r="M42" s="78" t="str">
        <f>IF($N42="","",Settings!$D$6)</f>
        <v/>
      </c>
      <c r="N42" s="79" t="str">
        <f t="shared" si="9"/>
        <v/>
      </c>
      <c r="O42" s="78" t="str">
        <f>IF($P42="","",Settings!$D$6)</f>
        <v/>
      </c>
      <c r="P42" s="79" t="str">
        <f t="shared" si="10"/>
        <v/>
      </c>
      <c r="Q42" s="50"/>
    </row>
    <row r="43" spans="1:17" ht="18" customHeight="1" x14ac:dyDescent="0.2">
      <c r="A43" s="47"/>
      <c r="B43" s="46">
        <f t="shared" si="11"/>
        <v>4</v>
      </c>
      <c r="C43" s="72" t="s">
        <v>34</v>
      </c>
      <c r="D43" s="73"/>
      <c r="E43" s="74"/>
      <c r="F43" s="81"/>
      <c r="G43" s="78" t="str">
        <f>IF($H43="","",Settings!$D$6)</f>
        <v/>
      </c>
      <c r="H43" s="79" t="str">
        <f t="shared" si="6"/>
        <v/>
      </c>
      <c r="I43" s="78" t="str">
        <f>IF($J43="","",Settings!$D$6)</f>
        <v/>
      </c>
      <c r="J43" s="79" t="str">
        <f t="shared" si="7"/>
        <v/>
      </c>
      <c r="K43" s="78" t="str">
        <f>IF($L43="","",Settings!$D$6)</f>
        <v/>
      </c>
      <c r="L43" s="79" t="str">
        <f t="shared" si="8"/>
        <v/>
      </c>
      <c r="M43" s="78" t="str">
        <f>IF($N43="","",Settings!$D$6)</f>
        <v/>
      </c>
      <c r="N43" s="79" t="str">
        <f t="shared" si="9"/>
        <v/>
      </c>
      <c r="O43" s="78" t="str">
        <f>IF($P43="","",Settings!$D$6)</f>
        <v/>
      </c>
      <c r="P43" s="79" t="str">
        <f t="shared" si="10"/>
        <v/>
      </c>
      <c r="Q43" s="50"/>
    </row>
    <row r="44" spans="1:17" ht="18" customHeight="1" x14ac:dyDescent="0.2">
      <c r="A44" s="47"/>
      <c r="B44" s="46">
        <f t="shared" si="11"/>
        <v>5</v>
      </c>
      <c r="C44" s="72" t="s">
        <v>35</v>
      </c>
      <c r="D44" s="73"/>
      <c r="E44" s="74"/>
      <c r="F44" s="81"/>
      <c r="G44" s="78" t="str">
        <f>IF($H44="","",Settings!$D$6)</f>
        <v/>
      </c>
      <c r="H44" s="79" t="str">
        <f t="shared" si="6"/>
        <v/>
      </c>
      <c r="I44" s="78" t="str">
        <f>IF($J44="","",Settings!$D$6)</f>
        <v/>
      </c>
      <c r="J44" s="79" t="str">
        <f t="shared" si="7"/>
        <v/>
      </c>
      <c r="K44" s="78" t="str">
        <f>IF($L44="","",Settings!$D$6)</f>
        <v/>
      </c>
      <c r="L44" s="79" t="str">
        <f t="shared" si="8"/>
        <v/>
      </c>
      <c r="M44" s="78" t="str">
        <f>IF($N44="","",Settings!$D$6)</f>
        <v/>
      </c>
      <c r="N44" s="79" t="str">
        <f t="shared" si="9"/>
        <v/>
      </c>
      <c r="O44" s="78" t="str">
        <f>IF($P44="","",Settings!$D$6)</f>
        <v/>
      </c>
      <c r="P44" s="79" t="str">
        <f t="shared" si="10"/>
        <v/>
      </c>
      <c r="Q44" s="50"/>
    </row>
    <row r="45" spans="1:17" ht="18" customHeight="1" x14ac:dyDescent="0.2">
      <c r="A45" s="47"/>
      <c r="B45" s="46">
        <f t="shared" si="11"/>
        <v>6</v>
      </c>
      <c r="C45" s="72" t="s">
        <v>36</v>
      </c>
      <c r="D45" s="73"/>
      <c r="E45" s="74"/>
      <c r="F45" s="81"/>
      <c r="G45" s="78" t="str">
        <f>IF($H45="","",Settings!$D$6)</f>
        <v/>
      </c>
      <c r="H45" s="79" t="str">
        <f t="shared" si="6"/>
        <v/>
      </c>
      <c r="I45" s="78" t="str">
        <f>IF($J45="","",Settings!$D$6)</f>
        <v/>
      </c>
      <c r="J45" s="79" t="str">
        <f t="shared" si="7"/>
        <v/>
      </c>
      <c r="K45" s="78" t="str">
        <f>IF($L45="","",Settings!$D$6)</f>
        <v/>
      </c>
      <c r="L45" s="79" t="str">
        <f t="shared" si="8"/>
        <v/>
      </c>
      <c r="M45" s="78" t="str">
        <f>IF($N45="","",Settings!$D$6)</f>
        <v/>
      </c>
      <c r="N45" s="79" t="str">
        <f t="shared" si="9"/>
        <v/>
      </c>
      <c r="O45" s="78" t="str">
        <f>IF($P45="","",Settings!$D$6)</f>
        <v/>
      </c>
      <c r="P45" s="79" t="str">
        <f t="shared" si="10"/>
        <v/>
      </c>
      <c r="Q45" s="50"/>
    </row>
    <row r="46" spans="1:17" ht="18" customHeight="1" x14ac:dyDescent="0.2">
      <c r="A46" s="47"/>
      <c r="B46" s="46">
        <f t="shared" si="11"/>
        <v>7</v>
      </c>
      <c r="C46" s="72" t="s">
        <v>37</v>
      </c>
      <c r="D46" s="73"/>
      <c r="E46" s="74"/>
      <c r="F46" s="81"/>
      <c r="G46" s="78" t="str">
        <f>IF($H46="","",Settings!$D$6)</f>
        <v/>
      </c>
      <c r="H46" s="79" t="str">
        <f t="shared" si="6"/>
        <v/>
      </c>
      <c r="I46" s="78" t="str">
        <f>IF($J46="","",Settings!$D$6)</f>
        <v/>
      </c>
      <c r="J46" s="79" t="str">
        <f t="shared" si="7"/>
        <v/>
      </c>
      <c r="K46" s="78" t="str">
        <f>IF($L46="","",Settings!$D$6)</f>
        <v/>
      </c>
      <c r="L46" s="79" t="str">
        <f t="shared" si="8"/>
        <v/>
      </c>
      <c r="M46" s="78" t="str">
        <f>IF($N46="","",Settings!$D$6)</f>
        <v/>
      </c>
      <c r="N46" s="79" t="str">
        <f t="shared" si="9"/>
        <v/>
      </c>
      <c r="O46" s="78" t="str">
        <f>IF($P46="","",Settings!$D$6)</f>
        <v/>
      </c>
      <c r="P46" s="79" t="str">
        <f t="shared" si="10"/>
        <v/>
      </c>
      <c r="Q46" s="50"/>
    </row>
    <row r="47" spans="1:17" ht="18" customHeight="1" x14ac:dyDescent="0.2">
      <c r="A47" s="47"/>
      <c r="B47" s="46">
        <f t="shared" si="11"/>
        <v>8</v>
      </c>
      <c r="C47" s="72" t="s">
        <v>38</v>
      </c>
      <c r="D47" s="73"/>
      <c r="E47" s="74"/>
      <c r="F47" s="81"/>
      <c r="G47" s="78" t="str">
        <f>IF($H47="","",Settings!$D$6)</f>
        <v/>
      </c>
      <c r="H47" s="79" t="str">
        <f t="shared" si="6"/>
        <v/>
      </c>
      <c r="I47" s="78" t="str">
        <f>IF($J47="","",Settings!$D$6)</f>
        <v/>
      </c>
      <c r="J47" s="79" t="str">
        <f t="shared" si="7"/>
        <v/>
      </c>
      <c r="K47" s="78" t="str">
        <f>IF($L47="","",Settings!$D$6)</f>
        <v/>
      </c>
      <c r="L47" s="79" t="str">
        <f t="shared" si="8"/>
        <v/>
      </c>
      <c r="M47" s="78" t="str">
        <f>IF($N47="","",Settings!$D$6)</f>
        <v/>
      </c>
      <c r="N47" s="79" t="str">
        <f t="shared" si="9"/>
        <v/>
      </c>
      <c r="O47" s="78" t="str">
        <f>IF($P47="","",Settings!$D$6)</f>
        <v/>
      </c>
      <c r="P47" s="79" t="str">
        <f t="shared" si="10"/>
        <v/>
      </c>
      <c r="Q47" s="50"/>
    </row>
    <row r="48" spans="1:17" ht="18" customHeight="1" x14ac:dyDescent="0.2">
      <c r="A48" s="47"/>
      <c r="B48" s="46">
        <f t="shared" si="11"/>
        <v>9</v>
      </c>
      <c r="C48" s="72" t="s">
        <v>39</v>
      </c>
      <c r="D48" s="73"/>
      <c r="E48" s="74"/>
      <c r="F48" s="81"/>
      <c r="G48" s="78" t="str">
        <f>IF($H48="","",Settings!$D$6)</f>
        <v/>
      </c>
      <c r="H48" s="79" t="str">
        <f t="shared" si="6"/>
        <v/>
      </c>
      <c r="I48" s="78" t="str">
        <f>IF($J48="","",Settings!$D$6)</f>
        <v/>
      </c>
      <c r="J48" s="79" t="str">
        <f t="shared" si="7"/>
        <v/>
      </c>
      <c r="K48" s="78" t="str">
        <f>IF($L48="","",Settings!$D$6)</f>
        <v/>
      </c>
      <c r="L48" s="79" t="str">
        <f t="shared" si="8"/>
        <v/>
      </c>
      <c r="M48" s="78" t="str">
        <f>IF($N48="","",Settings!$D$6)</f>
        <v/>
      </c>
      <c r="N48" s="79" t="str">
        <f t="shared" si="9"/>
        <v/>
      </c>
      <c r="O48" s="78" t="str">
        <f>IF($P48="","",Settings!$D$6)</f>
        <v/>
      </c>
      <c r="P48" s="79" t="str">
        <f t="shared" si="10"/>
        <v/>
      </c>
      <c r="Q48" s="50"/>
    </row>
    <row r="49" spans="1:17" ht="18" customHeight="1" x14ac:dyDescent="0.2">
      <c r="A49" s="47"/>
      <c r="B49" s="46">
        <f t="shared" si="11"/>
        <v>10</v>
      </c>
      <c r="C49" s="72" t="s">
        <v>40</v>
      </c>
      <c r="D49" s="73"/>
      <c r="E49" s="74"/>
      <c r="F49" s="81"/>
      <c r="G49" s="78" t="str">
        <f>IF($H49="","",Settings!$D$6)</f>
        <v/>
      </c>
      <c r="H49" s="79" t="str">
        <f t="shared" si="6"/>
        <v/>
      </c>
      <c r="I49" s="78" t="str">
        <f>IF($J49="","",Settings!$D$6)</f>
        <v/>
      </c>
      <c r="J49" s="79" t="str">
        <f t="shared" si="7"/>
        <v/>
      </c>
      <c r="K49" s="78" t="str">
        <f>IF($L49="","",Settings!$D$6)</f>
        <v/>
      </c>
      <c r="L49" s="79" t="str">
        <f t="shared" si="8"/>
        <v/>
      </c>
      <c r="M49" s="78" t="str">
        <f>IF($N49="","",Settings!$D$6)</f>
        <v/>
      </c>
      <c r="N49" s="79" t="str">
        <f t="shared" si="9"/>
        <v/>
      </c>
      <c r="O49" s="78" t="str">
        <f>IF($P49="","",Settings!$D$6)</f>
        <v/>
      </c>
      <c r="P49" s="79" t="str">
        <f t="shared" si="10"/>
        <v/>
      </c>
      <c r="Q49" s="50"/>
    </row>
    <row r="50" spans="1:17" ht="18" customHeight="1" x14ac:dyDescent="0.2">
      <c r="A50" s="47"/>
      <c r="B50" s="46">
        <f t="shared" si="11"/>
        <v>11</v>
      </c>
      <c r="C50" s="72" t="s">
        <v>43</v>
      </c>
      <c r="D50" s="73"/>
      <c r="E50" s="74"/>
      <c r="F50" s="81"/>
      <c r="G50" s="78" t="str">
        <f>IF($H50="","",Settings!$D$6)</f>
        <v/>
      </c>
      <c r="H50" s="79" t="str">
        <f t="shared" si="6"/>
        <v/>
      </c>
      <c r="I50" s="78" t="str">
        <f>IF($J50="","",Settings!$D$6)</f>
        <v/>
      </c>
      <c r="J50" s="79" t="str">
        <f t="shared" si="7"/>
        <v/>
      </c>
      <c r="K50" s="78" t="str">
        <f>IF($L50="","",Settings!$D$6)</f>
        <v/>
      </c>
      <c r="L50" s="79" t="str">
        <f t="shared" si="8"/>
        <v/>
      </c>
      <c r="M50" s="78" t="str">
        <f>IF($N50="","",Settings!$D$6)</f>
        <v/>
      </c>
      <c r="N50" s="79" t="str">
        <f t="shared" si="9"/>
        <v/>
      </c>
      <c r="O50" s="78" t="str">
        <f>IF($P50="","",Settings!$D$6)</f>
        <v/>
      </c>
      <c r="P50" s="79" t="str">
        <f t="shared" si="10"/>
        <v/>
      </c>
      <c r="Q50" s="50"/>
    </row>
    <row r="51" spans="1:17" ht="18" customHeight="1" x14ac:dyDescent="0.2">
      <c r="A51" s="47"/>
      <c r="B51" s="46">
        <f t="shared" si="11"/>
        <v>12</v>
      </c>
      <c r="C51" s="72" t="s">
        <v>44</v>
      </c>
      <c r="D51" s="73"/>
      <c r="E51" s="74"/>
      <c r="F51" s="81"/>
      <c r="G51" s="78" t="str">
        <f>IF($H51="","",Settings!$D$6)</f>
        <v/>
      </c>
      <c r="H51" s="79" t="str">
        <f t="shared" si="6"/>
        <v/>
      </c>
      <c r="I51" s="78" t="str">
        <f>IF($J51="","",Settings!$D$6)</f>
        <v/>
      </c>
      <c r="J51" s="79" t="str">
        <f t="shared" si="7"/>
        <v/>
      </c>
      <c r="K51" s="78" t="str">
        <f>IF($L51="","",Settings!$D$6)</f>
        <v/>
      </c>
      <c r="L51" s="79" t="str">
        <f t="shared" si="8"/>
        <v/>
      </c>
      <c r="M51" s="78" t="str">
        <f>IF($N51="","",Settings!$D$6)</f>
        <v/>
      </c>
      <c r="N51" s="79" t="str">
        <f t="shared" si="9"/>
        <v/>
      </c>
      <c r="O51" s="78" t="str">
        <f>IF($P51="","",Settings!$D$6)</f>
        <v/>
      </c>
      <c r="P51" s="79" t="str">
        <f t="shared" si="10"/>
        <v/>
      </c>
      <c r="Q51" s="50"/>
    </row>
    <row r="52" spans="1:17" ht="18" customHeight="1" x14ac:dyDescent="0.2">
      <c r="A52" s="47"/>
      <c r="B52" s="46">
        <f t="shared" si="11"/>
        <v>13</v>
      </c>
      <c r="C52" s="72" t="s">
        <v>41</v>
      </c>
      <c r="D52" s="73"/>
      <c r="E52" s="74"/>
      <c r="F52" s="81"/>
      <c r="G52" s="78" t="str">
        <f>IF($H52="","",Settings!$D$6)</f>
        <v/>
      </c>
      <c r="H52" s="79" t="str">
        <f t="shared" si="6"/>
        <v/>
      </c>
      <c r="I52" s="78" t="str">
        <f>IF($J52="","",Settings!$D$6)</f>
        <v/>
      </c>
      <c r="J52" s="79" t="str">
        <f t="shared" si="7"/>
        <v/>
      </c>
      <c r="K52" s="78" t="str">
        <f>IF($L52="","",Settings!$D$6)</f>
        <v/>
      </c>
      <c r="L52" s="79" t="str">
        <f t="shared" si="8"/>
        <v/>
      </c>
      <c r="M52" s="78" t="str">
        <f>IF($N52="","",Settings!$D$6)</f>
        <v/>
      </c>
      <c r="N52" s="79" t="str">
        <f t="shared" si="9"/>
        <v/>
      </c>
      <c r="O52" s="78" t="str">
        <f>IF($P52="","",Settings!$D$6)</f>
        <v/>
      </c>
      <c r="P52" s="79" t="str">
        <f t="shared" si="10"/>
        <v/>
      </c>
      <c r="Q52" s="50"/>
    </row>
    <row r="53" spans="1:17" ht="18" customHeight="1" x14ac:dyDescent="0.2">
      <c r="A53" s="47"/>
      <c r="B53" s="46">
        <f t="shared" si="11"/>
        <v>14</v>
      </c>
      <c r="C53" s="72" t="s">
        <v>42</v>
      </c>
      <c r="D53" s="73"/>
      <c r="E53" s="74"/>
      <c r="F53" s="81"/>
      <c r="G53" s="78" t="str">
        <f>IF($H53="","",Settings!$D$6)</f>
        <v/>
      </c>
      <c r="H53" s="79" t="str">
        <f t="shared" si="6"/>
        <v/>
      </c>
      <c r="I53" s="78" t="str">
        <f>IF($J53="","",Settings!$D$6)</f>
        <v/>
      </c>
      <c r="J53" s="79" t="str">
        <f t="shared" si="7"/>
        <v/>
      </c>
      <c r="K53" s="78" t="str">
        <f>IF($L53="","",Settings!$D$6)</f>
        <v/>
      </c>
      <c r="L53" s="79" t="str">
        <f t="shared" si="8"/>
        <v/>
      </c>
      <c r="M53" s="78" t="str">
        <f>IF($N53="","",Settings!$D$6)</f>
        <v/>
      </c>
      <c r="N53" s="79" t="str">
        <f t="shared" si="9"/>
        <v/>
      </c>
      <c r="O53" s="78" t="str">
        <f>IF($P53="","",Settings!$D$6)</f>
        <v/>
      </c>
      <c r="P53" s="79" t="str">
        <f t="shared" si="10"/>
        <v/>
      </c>
      <c r="Q53" s="50"/>
    </row>
    <row r="54" spans="1:17" ht="18" customHeight="1" x14ac:dyDescent="0.2">
      <c r="A54" s="47"/>
      <c r="B54" s="46">
        <f t="shared" si="11"/>
        <v>15</v>
      </c>
      <c r="C54" s="72" t="s">
        <v>45</v>
      </c>
      <c r="D54" s="73"/>
      <c r="E54" s="74"/>
      <c r="F54" s="81"/>
      <c r="G54" s="78" t="str">
        <f>IF($H54="","",Settings!$D$6)</f>
        <v/>
      </c>
      <c r="H54" s="79" t="str">
        <f t="shared" si="6"/>
        <v/>
      </c>
      <c r="I54" s="78" t="str">
        <f>IF($J54="","",Settings!$D$6)</f>
        <v/>
      </c>
      <c r="J54" s="79" t="str">
        <f t="shared" si="7"/>
        <v/>
      </c>
      <c r="K54" s="78" t="str">
        <f>IF($L54="","",Settings!$D$6)</f>
        <v/>
      </c>
      <c r="L54" s="79" t="str">
        <f t="shared" si="8"/>
        <v/>
      </c>
      <c r="M54" s="78" t="str">
        <f>IF($N54="","",Settings!$D$6)</f>
        <v/>
      </c>
      <c r="N54" s="79" t="str">
        <f t="shared" si="9"/>
        <v/>
      </c>
      <c r="O54" s="78" t="str">
        <f>IF($P54="","",Settings!$D$6)</f>
        <v/>
      </c>
      <c r="P54" s="79" t="str">
        <f t="shared" si="10"/>
        <v/>
      </c>
      <c r="Q54" s="50"/>
    </row>
    <row r="55" spans="1:17" ht="18" customHeight="1" x14ac:dyDescent="0.2">
      <c r="A55" s="47"/>
      <c r="B55" s="46">
        <f t="shared" si="11"/>
        <v>16</v>
      </c>
      <c r="C55" s="72" t="s">
        <v>15</v>
      </c>
      <c r="D55" s="73"/>
      <c r="E55" s="74"/>
      <c r="F55" s="81"/>
      <c r="G55" s="78" t="str">
        <f>IF($H55="","",Settings!$D$6)</f>
        <v/>
      </c>
      <c r="H55" s="79" t="str">
        <f t="shared" si="6"/>
        <v/>
      </c>
      <c r="I55" s="78" t="str">
        <f>IF($J55="","",Settings!$D$6)</f>
        <v/>
      </c>
      <c r="J55" s="79" t="str">
        <f t="shared" si="7"/>
        <v/>
      </c>
      <c r="K55" s="78" t="str">
        <f>IF($L55="","",Settings!$D$6)</f>
        <v/>
      </c>
      <c r="L55" s="79" t="str">
        <f t="shared" si="8"/>
        <v/>
      </c>
      <c r="M55" s="78" t="str">
        <f>IF($N55="","",Settings!$D$6)</f>
        <v/>
      </c>
      <c r="N55" s="79" t="str">
        <f t="shared" si="9"/>
        <v/>
      </c>
      <c r="O55" s="78" t="str">
        <f>IF($P55="","",Settings!$D$6)</f>
        <v/>
      </c>
      <c r="P55" s="79" t="str">
        <f t="shared" si="10"/>
        <v/>
      </c>
      <c r="Q55" s="50"/>
    </row>
    <row r="56" spans="1:17" ht="18" customHeight="1" x14ac:dyDescent="0.2">
      <c r="A56" s="47"/>
      <c r="B56" s="46">
        <f t="shared" si="11"/>
        <v>17</v>
      </c>
      <c r="C56" s="72" t="s">
        <v>46</v>
      </c>
      <c r="D56" s="73"/>
      <c r="E56" s="74"/>
      <c r="F56" s="81"/>
      <c r="G56" s="78" t="str">
        <f>IF($H56="","",Settings!$D$6)</f>
        <v/>
      </c>
      <c r="H56" s="79" t="str">
        <f t="shared" si="6"/>
        <v/>
      </c>
      <c r="I56" s="78" t="str">
        <f>IF($J56="","",Settings!$D$6)</f>
        <v/>
      </c>
      <c r="J56" s="79" t="str">
        <f t="shared" si="7"/>
        <v/>
      </c>
      <c r="K56" s="78" t="str">
        <f>IF($L56="","",Settings!$D$6)</f>
        <v/>
      </c>
      <c r="L56" s="79" t="str">
        <f t="shared" si="8"/>
        <v/>
      </c>
      <c r="M56" s="78" t="str">
        <f>IF($N56="","",Settings!$D$6)</f>
        <v/>
      </c>
      <c r="N56" s="79" t="str">
        <f t="shared" si="9"/>
        <v/>
      </c>
      <c r="O56" s="78" t="str">
        <f>IF($P56="","",Settings!$D$6)</f>
        <v/>
      </c>
      <c r="P56" s="79" t="str">
        <f t="shared" si="10"/>
        <v/>
      </c>
      <c r="Q56" s="50"/>
    </row>
    <row r="57" spans="1:17" ht="18" customHeight="1" x14ac:dyDescent="0.2">
      <c r="A57" s="47"/>
      <c r="B57" s="46">
        <f t="shared" si="11"/>
        <v>18</v>
      </c>
      <c r="C57" s="72" t="s">
        <v>47</v>
      </c>
      <c r="D57" s="73"/>
      <c r="E57" s="74"/>
      <c r="F57" s="81"/>
      <c r="G57" s="78" t="str">
        <f>IF($H57="","",Settings!$D$6)</f>
        <v/>
      </c>
      <c r="H57" s="79" t="str">
        <f t="shared" si="6"/>
        <v/>
      </c>
      <c r="I57" s="78" t="str">
        <f>IF($J57="","",Settings!$D$6)</f>
        <v/>
      </c>
      <c r="J57" s="79" t="str">
        <f t="shared" si="7"/>
        <v/>
      </c>
      <c r="K57" s="78" t="str">
        <f>IF($L57="","",Settings!$D$6)</f>
        <v/>
      </c>
      <c r="L57" s="79" t="str">
        <f t="shared" si="8"/>
        <v/>
      </c>
      <c r="M57" s="78" t="str">
        <f>IF($N57="","",Settings!$D$6)</f>
        <v/>
      </c>
      <c r="N57" s="79" t="str">
        <f t="shared" si="9"/>
        <v/>
      </c>
      <c r="O57" s="78" t="str">
        <f>IF($P57="","",Settings!$D$6)</f>
        <v/>
      </c>
      <c r="P57" s="79" t="str">
        <f t="shared" si="10"/>
        <v/>
      </c>
      <c r="Q57" s="50"/>
    </row>
    <row r="58" spans="1:17" ht="18" customHeight="1" x14ac:dyDescent="0.2">
      <c r="A58" s="47"/>
      <c r="B58" s="46">
        <f t="shared" si="11"/>
        <v>19</v>
      </c>
      <c r="C58" s="72" t="s">
        <v>19</v>
      </c>
      <c r="D58" s="73"/>
      <c r="E58" s="74"/>
      <c r="F58" s="81"/>
      <c r="G58" s="78" t="str">
        <f>IF($H58="","",Settings!$D$6)</f>
        <v/>
      </c>
      <c r="H58" s="79" t="str">
        <f t="shared" si="6"/>
        <v/>
      </c>
      <c r="I58" s="78" t="str">
        <f>IF($J58="","",Settings!$D$6)</f>
        <v/>
      </c>
      <c r="J58" s="79" t="str">
        <f t="shared" si="7"/>
        <v/>
      </c>
      <c r="K58" s="78" t="str">
        <f>IF($L58="","",Settings!$D$6)</f>
        <v/>
      </c>
      <c r="L58" s="79" t="str">
        <f t="shared" si="8"/>
        <v/>
      </c>
      <c r="M58" s="78" t="str">
        <f>IF($N58="","",Settings!$D$6)</f>
        <v/>
      </c>
      <c r="N58" s="79" t="str">
        <f t="shared" si="9"/>
        <v/>
      </c>
      <c r="O58" s="78" t="str">
        <f>IF($P58="","",Settings!$D$6)</f>
        <v/>
      </c>
      <c r="P58" s="79" t="str">
        <f t="shared" si="10"/>
        <v/>
      </c>
      <c r="Q58" s="50"/>
    </row>
    <row r="59" spans="1:17" ht="18" customHeight="1" x14ac:dyDescent="0.2">
      <c r="A59" s="47"/>
      <c r="B59" s="46">
        <f t="shared" si="11"/>
        <v>20</v>
      </c>
      <c r="C59" s="72" t="s">
        <v>48</v>
      </c>
      <c r="D59" s="73"/>
      <c r="E59" s="74"/>
      <c r="F59" s="81"/>
      <c r="G59" s="78" t="str">
        <f>IF($H59="","",Settings!$D$6)</f>
        <v/>
      </c>
      <c r="H59" s="79" t="str">
        <f t="shared" si="6"/>
        <v/>
      </c>
      <c r="I59" s="78" t="str">
        <f>IF($J59="","",Settings!$D$6)</f>
        <v/>
      </c>
      <c r="J59" s="79" t="str">
        <f t="shared" si="7"/>
        <v/>
      </c>
      <c r="K59" s="78" t="str">
        <f>IF($L59="","",Settings!$D$6)</f>
        <v/>
      </c>
      <c r="L59" s="79" t="str">
        <f t="shared" si="8"/>
        <v/>
      </c>
      <c r="M59" s="78" t="str">
        <f>IF($N59="","",Settings!$D$6)</f>
        <v/>
      </c>
      <c r="N59" s="79" t="str">
        <f t="shared" si="9"/>
        <v/>
      </c>
      <c r="O59" s="78" t="str">
        <f>IF($P59="","",Settings!$D$6)</f>
        <v/>
      </c>
      <c r="P59" s="79" t="str">
        <f t="shared" si="10"/>
        <v/>
      </c>
      <c r="Q59" s="50"/>
    </row>
    <row r="60" spans="1:17" ht="18" customHeight="1" x14ac:dyDescent="0.2">
      <c r="A60" s="47"/>
      <c r="B60" s="46">
        <f t="shared" si="11"/>
        <v>21</v>
      </c>
      <c r="C60" s="72" t="s">
        <v>49</v>
      </c>
      <c r="D60" s="73"/>
      <c r="E60" s="74"/>
      <c r="F60" s="81"/>
      <c r="G60" s="78" t="str">
        <f>IF($H60="","",Settings!$D$6)</f>
        <v/>
      </c>
      <c r="H60" s="79" t="str">
        <f t="shared" si="6"/>
        <v/>
      </c>
      <c r="I60" s="78" t="str">
        <f>IF($J60="","",Settings!$D$6)</f>
        <v/>
      </c>
      <c r="J60" s="79" t="str">
        <f t="shared" si="7"/>
        <v/>
      </c>
      <c r="K60" s="78" t="str">
        <f>IF($L60="","",Settings!$D$6)</f>
        <v/>
      </c>
      <c r="L60" s="79" t="str">
        <f t="shared" si="8"/>
        <v/>
      </c>
      <c r="M60" s="78" t="str">
        <f>IF($N60="","",Settings!$D$6)</f>
        <v/>
      </c>
      <c r="N60" s="79" t="str">
        <f t="shared" si="9"/>
        <v/>
      </c>
      <c r="O60" s="78" t="str">
        <f>IF($P60="","",Settings!$D$6)</f>
        <v/>
      </c>
      <c r="P60" s="79" t="str">
        <f t="shared" si="10"/>
        <v/>
      </c>
      <c r="Q60" s="50"/>
    </row>
    <row r="61" spans="1:17" ht="18" customHeight="1" x14ac:dyDescent="0.2">
      <c r="A61" s="47"/>
      <c r="B61" s="46">
        <f t="shared" si="11"/>
        <v>22</v>
      </c>
      <c r="C61" s="72" t="s">
        <v>50</v>
      </c>
      <c r="D61" s="73"/>
      <c r="E61" s="74"/>
      <c r="F61" s="81"/>
      <c r="G61" s="78" t="str">
        <f>IF($H61="","",Settings!$D$6)</f>
        <v/>
      </c>
      <c r="H61" s="79" t="str">
        <f t="shared" si="6"/>
        <v/>
      </c>
      <c r="I61" s="78" t="str">
        <f>IF($J61="","",Settings!$D$6)</f>
        <v/>
      </c>
      <c r="J61" s="79" t="str">
        <f t="shared" si="7"/>
        <v/>
      </c>
      <c r="K61" s="78" t="str">
        <f>IF($L61="","",Settings!$D$6)</f>
        <v/>
      </c>
      <c r="L61" s="79" t="str">
        <f t="shared" si="8"/>
        <v/>
      </c>
      <c r="M61" s="78" t="str">
        <f>IF($N61="","",Settings!$D$6)</f>
        <v/>
      </c>
      <c r="N61" s="79" t="str">
        <f t="shared" si="9"/>
        <v/>
      </c>
      <c r="O61" s="78" t="str">
        <f>IF($P61="","",Settings!$D$6)</f>
        <v/>
      </c>
      <c r="P61" s="79" t="str">
        <f t="shared" si="10"/>
        <v/>
      </c>
      <c r="Q61" s="50"/>
    </row>
    <row r="62" spans="1:17" ht="18" customHeight="1" x14ac:dyDescent="0.2">
      <c r="A62" s="47"/>
      <c r="B62" s="46">
        <f t="shared" si="11"/>
        <v>23</v>
      </c>
      <c r="C62" s="72" t="s">
        <v>22</v>
      </c>
      <c r="D62" s="73"/>
      <c r="E62" s="74"/>
      <c r="F62" s="81"/>
      <c r="G62" s="78" t="str">
        <f>IF($H62="","",Settings!$D$6)</f>
        <v/>
      </c>
      <c r="H62" s="79" t="str">
        <f t="shared" si="6"/>
        <v/>
      </c>
      <c r="I62" s="78" t="str">
        <f>IF($J62="","",Settings!$D$6)</f>
        <v/>
      </c>
      <c r="J62" s="79" t="str">
        <f t="shared" si="7"/>
        <v/>
      </c>
      <c r="K62" s="78" t="str">
        <f>IF($L62="","",Settings!$D$6)</f>
        <v/>
      </c>
      <c r="L62" s="79" t="str">
        <f t="shared" si="8"/>
        <v/>
      </c>
      <c r="M62" s="78" t="str">
        <f>IF($N62="","",Settings!$D$6)</f>
        <v/>
      </c>
      <c r="N62" s="79" t="str">
        <f t="shared" si="9"/>
        <v/>
      </c>
      <c r="O62" s="78" t="str">
        <f>IF($P62="","",Settings!$D$6)</f>
        <v/>
      </c>
      <c r="P62" s="79" t="str">
        <f t="shared" si="10"/>
        <v/>
      </c>
      <c r="Q62" s="50"/>
    </row>
    <row r="63" spans="1:17" ht="18" customHeight="1" x14ac:dyDescent="0.2">
      <c r="A63" s="47"/>
      <c r="B63" s="46">
        <f t="shared" si="11"/>
        <v>24</v>
      </c>
      <c r="C63" s="72" t="s">
        <v>51</v>
      </c>
      <c r="D63" s="73"/>
      <c r="E63" s="74"/>
      <c r="F63" s="81"/>
      <c r="G63" s="78" t="str">
        <f>IF($H63="","",Settings!$D$6)</f>
        <v/>
      </c>
      <c r="H63" s="79" t="str">
        <f t="shared" si="6"/>
        <v/>
      </c>
      <c r="I63" s="78" t="str">
        <f>IF($J63="","",Settings!$D$6)</f>
        <v/>
      </c>
      <c r="J63" s="79" t="str">
        <f t="shared" si="7"/>
        <v/>
      </c>
      <c r="K63" s="78" t="str">
        <f>IF($L63="","",Settings!$D$6)</f>
        <v/>
      </c>
      <c r="L63" s="79" t="str">
        <f t="shared" si="8"/>
        <v/>
      </c>
      <c r="M63" s="78" t="str">
        <f>IF($N63="","",Settings!$D$6)</f>
        <v/>
      </c>
      <c r="N63" s="79" t="str">
        <f t="shared" si="9"/>
        <v/>
      </c>
      <c r="O63" s="78" t="str">
        <f>IF($P63="","",Settings!$D$6)</f>
        <v/>
      </c>
      <c r="P63" s="79" t="str">
        <f t="shared" si="10"/>
        <v/>
      </c>
      <c r="Q63" s="50"/>
    </row>
    <row r="64" spans="1:17" ht="18" customHeight="1" x14ac:dyDescent="0.2">
      <c r="A64" s="47"/>
      <c r="B64" s="46">
        <f t="shared" si="11"/>
        <v>25</v>
      </c>
      <c r="C64" s="72" t="s">
        <v>52</v>
      </c>
      <c r="D64" s="73"/>
      <c r="E64" s="74"/>
      <c r="F64" s="81"/>
      <c r="G64" s="78" t="str">
        <f>IF($H64="","",Settings!$D$6)</f>
        <v/>
      </c>
      <c r="H64" s="79" t="str">
        <f t="shared" si="6"/>
        <v/>
      </c>
      <c r="I64" s="78" t="str">
        <f>IF($J64="","",Settings!$D$6)</f>
        <v/>
      </c>
      <c r="J64" s="79" t="str">
        <f t="shared" si="7"/>
        <v/>
      </c>
      <c r="K64" s="78" t="str">
        <f>IF($L64="","",Settings!$D$6)</f>
        <v/>
      </c>
      <c r="L64" s="79" t="str">
        <f t="shared" si="8"/>
        <v/>
      </c>
      <c r="M64" s="78" t="str">
        <f>IF($N64="","",Settings!$D$6)</f>
        <v/>
      </c>
      <c r="N64" s="79" t="str">
        <f t="shared" si="9"/>
        <v/>
      </c>
      <c r="O64" s="78" t="str">
        <f>IF($P64="","",Settings!$D$6)</f>
        <v/>
      </c>
      <c r="P64" s="79" t="str">
        <f t="shared" si="10"/>
        <v/>
      </c>
      <c r="Q64" s="50"/>
    </row>
    <row r="65" spans="1:17" ht="18" customHeight="1" x14ac:dyDescent="0.2">
      <c r="A65" s="47"/>
      <c r="B65" s="46">
        <f t="shared" si="11"/>
        <v>26</v>
      </c>
      <c r="C65" s="72" t="s">
        <v>53</v>
      </c>
      <c r="D65" s="73"/>
      <c r="E65" s="74"/>
      <c r="F65" s="81"/>
      <c r="G65" s="78" t="str">
        <f>IF($H65="","",Settings!$D$6)</f>
        <v/>
      </c>
      <c r="H65" s="79" t="str">
        <f t="shared" si="6"/>
        <v/>
      </c>
      <c r="I65" s="78" t="str">
        <f>IF($J65="","",Settings!$D$6)</f>
        <v/>
      </c>
      <c r="J65" s="79" t="str">
        <f t="shared" si="7"/>
        <v/>
      </c>
      <c r="K65" s="78" t="str">
        <f>IF($L65="","",Settings!$D$6)</f>
        <v/>
      </c>
      <c r="L65" s="79" t="str">
        <f t="shared" si="8"/>
        <v/>
      </c>
      <c r="M65" s="78" t="str">
        <f>IF($N65="","",Settings!$D$6)</f>
        <v/>
      </c>
      <c r="N65" s="79" t="str">
        <f t="shared" si="9"/>
        <v/>
      </c>
      <c r="O65" s="78" t="str">
        <f>IF($P65="","",Settings!$D$6)</f>
        <v/>
      </c>
      <c r="P65" s="79" t="str">
        <f t="shared" si="10"/>
        <v/>
      </c>
      <c r="Q65" s="50"/>
    </row>
    <row r="66" spans="1:17" ht="18" customHeight="1" x14ac:dyDescent="0.2">
      <c r="A66" s="47"/>
      <c r="B66" s="46">
        <f t="shared" si="11"/>
        <v>27</v>
      </c>
      <c r="C66" s="72" t="s">
        <v>54</v>
      </c>
      <c r="D66" s="73"/>
      <c r="E66" s="74"/>
      <c r="F66" s="81"/>
      <c r="G66" s="78" t="str">
        <f>IF($H66="","",Settings!$D$6)</f>
        <v/>
      </c>
      <c r="H66" s="79" t="str">
        <f t="shared" si="6"/>
        <v/>
      </c>
      <c r="I66" s="78" t="str">
        <f>IF($J66="","",Settings!$D$6)</f>
        <v/>
      </c>
      <c r="J66" s="79" t="str">
        <f t="shared" si="7"/>
        <v/>
      </c>
      <c r="K66" s="78" t="str">
        <f>IF($L66="","",Settings!$D$6)</f>
        <v/>
      </c>
      <c r="L66" s="79" t="str">
        <f t="shared" si="8"/>
        <v/>
      </c>
      <c r="M66" s="78" t="str">
        <f>IF($N66="","",Settings!$D$6)</f>
        <v/>
      </c>
      <c r="N66" s="79" t="str">
        <f t="shared" si="9"/>
        <v/>
      </c>
      <c r="O66" s="78" t="str">
        <f>IF($P66="","",Settings!$D$6)</f>
        <v/>
      </c>
      <c r="P66" s="79" t="str">
        <f t="shared" si="10"/>
        <v/>
      </c>
      <c r="Q66" s="50"/>
    </row>
    <row r="67" spans="1:17" ht="18" customHeight="1" x14ac:dyDescent="0.2">
      <c r="A67" s="47"/>
      <c r="B67" s="46">
        <f>IF(ISBLANK(C67),"",B66+1)</f>
        <v>28</v>
      </c>
      <c r="C67" s="75" t="s">
        <v>54</v>
      </c>
      <c r="D67" s="76"/>
      <c r="E67" s="77"/>
      <c r="F67" s="82"/>
      <c r="G67" s="78" t="str">
        <f>IF($H67="","",Settings!$D$6)</f>
        <v/>
      </c>
      <c r="H67" s="79" t="str">
        <f>IF(OR(ISBLANK(D67),ISBLANK(E67)),"",F67/(D67*INDEX(conversion_table,MATCH(E67,size,0),1)))</f>
        <v/>
      </c>
      <c r="I67" s="78" t="str">
        <f>IF($J67="","",Settings!$D$6)</f>
        <v/>
      </c>
      <c r="J67" s="79" t="str">
        <f>IF(OR(ISBLANK(D67),ISBLANK(E67)),"",F67/(D67*INDEX(conversion_table,MATCH(E67,size,0),2)))</f>
        <v/>
      </c>
      <c r="K67" s="78" t="str">
        <f>IF($L67="","",Settings!$D$6)</f>
        <v/>
      </c>
      <c r="L67" s="79" t="str">
        <f>IF(OR(ISBLANK(D67),ISBLANK(E67)),"",F67/(D67*INDEX(conversion_table,MATCH(E67,size,0),3)))</f>
        <v/>
      </c>
      <c r="M67" s="78" t="str">
        <f>IF($N67="","",Settings!$D$6)</f>
        <v/>
      </c>
      <c r="N67" s="79" t="str">
        <f>IF(OR(ISBLANK(D67),ISBLANK(E67)),"",F67/(D67*INDEX(conversion_table,MATCH(E67,size,0),4)))</f>
        <v/>
      </c>
      <c r="O67" s="78" t="str">
        <f>IF($P67="","",Settings!$D$6)</f>
        <v/>
      </c>
      <c r="P67" s="79" t="str">
        <f>IF(OR(ISBLANK(D67),ISBLANK(E67)),"",F67/(D67*INDEX(conversion_table,MATCH(E67,size,0),5)))</f>
        <v/>
      </c>
      <c r="Q67" s="50"/>
    </row>
    <row r="68" spans="1:17" ht="18" customHeight="1" x14ac:dyDescent="0.2">
      <c r="A68" s="47"/>
      <c r="B68" s="51"/>
      <c r="C68" s="54"/>
      <c r="D68" s="113" t="s">
        <v>115</v>
      </c>
      <c r="E68" s="113"/>
      <c r="F68" s="113"/>
      <c r="G68" s="113"/>
      <c r="H68" s="113"/>
      <c r="I68" s="27"/>
      <c r="J68" s="54"/>
      <c r="K68" s="54"/>
      <c r="L68" s="54"/>
      <c r="M68" s="54"/>
      <c r="N68" s="54"/>
      <c r="O68" s="54"/>
      <c r="P68" s="54"/>
      <c r="Q68" s="50"/>
    </row>
    <row r="69" spans="1:17" ht="9" customHeight="1" x14ac:dyDescent="0.2">
      <c r="A69" s="47"/>
      <c r="B69" s="46"/>
      <c r="C69" s="52"/>
      <c r="D69" s="47"/>
      <c r="E69" s="46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</row>
    <row r="70" spans="1:17" ht="6.95" customHeight="1" x14ac:dyDescent="0.2">
      <c r="C70" s="62"/>
    </row>
    <row r="71" spans="1:17" ht="9" customHeight="1" x14ac:dyDescent="0.2">
      <c r="A71" s="47"/>
      <c r="B71" s="46"/>
      <c r="C71" s="52"/>
      <c r="D71" s="47"/>
      <c r="E71" s="46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</row>
    <row r="72" spans="1:17" ht="21.95" customHeight="1" x14ac:dyDescent="0.2">
      <c r="A72" s="47"/>
      <c r="B72" s="59" t="s">
        <v>118</v>
      </c>
      <c r="C72" s="58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3"/>
    </row>
    <row r="73" spans="1:17" ht="6.95" customHeight="1" x14ac:dyDescent="0.2">
      <c r="A73" s="47"/>
      <c r="B73" s="46"/>
      <c r="C73" s="52"/>
      <c r="D73" s="47"/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</row>
    <row r="74" spans="1:17" ht="18" customHeight="1" x14ac:dyDescent="0.2">
      <c r="A74" s="47"/>
      <c r="B74" s="51"/>
      <c r="C74" s="26" t="s">
        <v>106</v>
      </c>
      <c r="D74" s="27" t="s">
        <v>72</v>
      </c>
      <c r="E74" s="27" t="s">
        <v>73</v>
      </c>
      <c r="F74" s="27" t="s">
        <v>74</v>
      </c>
      <c r="G74" s="113" t="s">
        <v>28</v>
      </c>
      <c r="H74" s="113"/>
      <c r="I74" s="113" t="s">
        <v>29</v>
      </c>
      <c r="J74" s="113"/>
      <c r="K74" s="113" t="s">
        <v>30</v>
      </c>
      <c r="L74" s="113"/>
      <c r="M74" s="113" t="s">
        <v>119</v>
      </c>
      <c r="N74" s="113"/>
      <c r="O74" s="113" t="s">
        <v>120</v>
      </c>
      <c r="P74" s="113"/>
      <c r="Q74" s="48"/>
    </row>
    <row r="75" spans="1:17" ht="18" customHeight="1" x14ac:dyDescent="0.2">
      <c r="A75" s="47"/>
      <c r="B75" s="46">
        <f>IF(ISBLANK(C75),"",B73+1)</f>
        <v>1</v>
      </c>
      <c r="C75" s="69" t="s">
        <v>94</v>
      </c>
      <c r="D75" s="70">
        <v>750</v>
      </c>
      <c r="E75" s="71" t="s">
        <v>25</v>
      </c>
      <c r="F75" s="80">
        <v>20</v>
      </c>
      <c r="G75" s="78" t="str">
        <f>IF($H75="","",Settings!$D$6)</f>
        <v>$</v>
      </c>
      <c r="H75" s="79">
        <f t="shared" ref="H75:H80" si="12">IF(OR(ISBLANK(D75),ISBLANK(E75)),"",F75/(D75*INDEX(conversion_table,MATCH(E75,size,0),1)))</f>
        <v>2.6666666666666668E-2</v>
      </c>
      <c r="I75" s="78" t="str">
        <f>IF($J75="","",Settings!$D$6)</f>
        <v>$</v>
      </c>
      <c r="J75" s="79">
        <f t="shared" ref="J75:J80" si="13">IF(OR(ISBLANK(D75),ISBLANK(E75)),"",F75/(D75*INDEX(conversion_table,MATCH(E75,size,0),2)))</f>
        <v>2.6666666666666665</v>
      </c>
      <c r="K75" s="78" t="str">
        <f>IF($L75="","",Settings!$D$6)</f>
        <v>$</v>
      </c>
      <c r="L75" s="79">
        <f t="shared" ref="L75:L80" si="14">IF(OR(ISBLANK(D75),ISBLANK(E75)),"",F75/(D75*INDEX(conversion_table,MATCH(E75,size,0),3)))</f>
        <v>26.666666666666668</v>
      </c>
      <c r="M75" s="78" t="str">
        <f>IF($N75="","",Settings!$D$6)</f>
        <v>$</v>
      </c>
      <c r="N75" s="79">
        <f t="shared" ref="N75:N80" si="15">IF(OR(ISBLANK(D75),ISBLANK(E75)),"",F75/(D75*INDEX(conversion_table,MATCH(E75,size,0),4)))</f>
        <v>0.78862745833333514</v>
      </c>
      <c r="O75" s="78" t="str">
        <f>IF($P75="","",Settings!$D$6)</f>
        <v>$</v>
      </c>
      <c r="P75" s="79">
        <f t="shared" ref="P75:P80" si="16">IF(OR(ISBLANK(D75),ISBLANK(E75)),"",F75/(D75*INDEX(conversion_table,MATCH(E75,size,0),5)))</f>
        <v>12.618039333348067</v>
      </c>
      <c r="Q75" s="50"/>
    </row>
    <row r="76" spans="1:17" ht="18" customHeight="1" x14ac:dyDescent="0.2">
      <c r="A76" s="47"/>
      <c r="B76" s="46">
        <f t="shared" ref="B76:B81" si="17">IF(ISBLANK(C76),"",B75+1)</f>
        <v>2</v>
      </c>
      <c r="C76" s="72" t="s">
        <v>55</v>
      </c>
      <c r="D76" s="73"/>
      <c r="E76" s="74"/>
      <c r="F76" s="81"/>
      <c r="G76" s="78" t="str">
        <f>IF($H76="","",Settings!$D$6)</f>
        <v/>
      </c>
      <c r="H76" s="79" t="str">
        <f t="shared" si="12"/>
        <v/>
      </c>
      <c r="I76" s="78" t="str">
        <f>IF($J76="","",Settings!$D$6)</f>
        <v/>
      </c>
      <c r="J76" s="79" t="str">
        <f t="shared" si="13"/>
        <v/>
      </c>
      <c r="K76" s="78" t="str">
        <f>IF($L76="","",Settings!$D$6)</f>
        <v/>
      </c>
      <c r="L76" s="79" t="str">
        <f t="shared" si="14"/>
        <v/>
      </c>
      <c r="M76" s="78" t="str">
        <f>IF($N76="","",Settings!$D$6)</f>
        <v/>
      </c>
      <c r="N76" s="79" t="str">
        <f t="shared" si="15"/>
        <v/>
      </c>
      <c r="O76" s="78" t="str">
        <f>IF($P76="","",Settings!$D$6)</f>
        <v/>
      </c>
      <c r="P76" s="79" t="str">
        <f t="shared" si="16"/>
        <v/>
      </c>
      <c r="Q76" s="50"/>
    </row>
    <row r="77" spans="1:17" ht="18" customHeight="1" x14ac:dyDescent="0.2">
      <c r="A77" s="47"/>
      <c r="B77" s="46">
        <f t="shared" si="17"/>
        <v>3</v>
      </c>
      <c r="C77" s="72" t="s">
        <v>56</v>
      </c>
      <c r="D77" s="73"/>
      <c r="E77" s="74"/>
      <c r="F77" s="81"/>
      <c r="G77" s="78" t="str">
        <f>IF($H77="","",Settings!$D$6)</f>
        <v/>
      </c>
      <c r="H77" s="79" t="str">
        <f t="shared" si="12"/>
        <v/>
      </c>
      <c r="I77" s="78" t="str">
        <f>IF($J77="","",Settings!$D$6)</f>
        <v/>
      </c>
      <c r="J77" s="79" t="str">
        <f t="shared" si="13"/>
        <v/>
      </c>
      <c r="K77" s="78" t="str">
        <f>IF($L77="","",Settings!$D$6)</f>
        <v/>
      </c>
      <c r="L77" s="79" t="str">
        <f t="shared" si="14"/>
        <v/>
      </c>
      <c r="M77" s="78" t="str">
        <f>IF($N77="","",Settings!$D$6)</f>
        <v/>
      </c>
      <c r="N77" s="79" t="str">
        <f t="shared" si="15"/>
        <v/>
      </c>
      <c r="O77" s="78" t="str">
        <f>IF($P77="","",Settings!$D$6)</f>
        <v/>
      </c>
      <c r="P77" s="79" t="str">
        <f t="shared" si="16"/>
        <v/>
      </c>
      <c r="Q77" s="50"/>
    </row>
    <row r="78" spans="1:17" ht="18" customHeight="1" x14ac:dyDescent="0.2">
      <c r="A78" s="47"/>
      <c r="B78" s="46">
        <f t="shared" si="17"/>
        <v>4</v>
      </c>
      <c r="C78" s="72" t="s">
        <v>57</v>
      </c>
      <c r="D78" s="73"/>
      <c r="E78" s="74"/>
      <c r="F78" s="81"/>
      <c r="G78" s="78" t="str">
        <f>IF($H78="","",Settings!$D$6)</f>
        <v/>
      </c>
      <c r="H78" s="79" t="str">
        <f t="shared" si="12"/>
        <v/>
      </c>
      <c r="I78" s="78" t="str">
        <f>IF($J78="","",Settings!$D$6)</f>
        <v/>
      </c>
      <c r="J78" s="79" t="str">
        <f t="shared" si="13"/>
        <v/>
      </c>
      <c r="K78" s="78" t="str">
        <f>IF($L78="","",Settings!$D$6)</f>
        <v/>
      </c>
      <c r="L78" s="79" t="str">
        <f t="shared" si="14"/>
        <v/>
      </c>
      <c r="M78" s="78" t="str">
        <f>IF($N78="","",Settings!$D$6)</f>
        <v/>
      </c>
      <c r="N78" s="79" t="str">
        <f t="shared" si="15"/>
        <v/>
      </c>
      <c r="O78" s="78" t="str">
        <f>IF($P78="","",Settings!$D$6)</f>
        <v/>
      </c>
      <c r="P78" s="79" t="str">
        <f t="shared" si="16"/>
        <v/>
      </c>
      <c r="Q78" s="50"/>
    </row>
    <row r="79" spans="1:17" ht="18" customHeight="1" x14ac:dyDescent="0.2">
      <c r="A79" s="47"/>
      <c r="B79" s="46">
        <f t="shared" si="17"/>
        <v>5</v>
      </c>
      <c r="C79" s="72" t="s">
        <v>59</v>
      </c>
      <c r="D79" s="73"/>
      <c r="E79" s="74"/>
      <c r="F79" s="81"/>
      <c r="G79" s="78" t="str">
        <f>IF($H79="","",Settings!$D$6)</f>
        <v/>
      </c>
      <c r="H79" s="79" t="str">
        <f t="shared" si="12"/>
        <v/>
      </c>
      <c r="I79" s="78" t="str">
        <f>IF($J79="","",Settings!$D$6)</f>
        <v/>
      </c>
      <c r="J79" s="79" t="str">
        <f t="shared" si="13"/>
        <v/>
      </c>
      <c r="K79" s="78" t="str">
        <f>IF($L79="","",Settings!$D$6)</f>
        <v/>
      </c>
      <c r="L79" s="79" t="str">
        <f t="shared" si="14"/>
        <v/>
      </c>
      <c r="M79" s="78" t="str">
        <f>IF($N79="","",Settings!$D$6)</f>
        <v/>
      </c>
      <c r="N79" s="79" t="str">
        <f t="shared" si="15"/>
        <v/>
      </c>
      <c r="O79" s="78" t="str">
        <f>IF($P79="","",Settings!$D$6)</f>
        <v/>
      </c>
      <c r="P79" s="79" t="str">
        <f t="shared" si="16"/>
        <v/>
      </c>
      <c r="Q79" s="50"/>
    </row>
    <row r="80" spans="1:17" ht="18" customHeight="1" x14ac:dyDescent="0.2">
      <c r="A80" s="47"/>
      <c r="B80" s="46">
        <f t="shared" si="17"/>
        <v>6</v>
      </c>
      <c r="C80" s="72" t="s">
        <v>60</v>
      </c>
      <c r="D80" s="73"/>
      <c r="E80" s="74"/>
      <c r="F80" s="81"/>
      <c r="G80" s="78" t="str">
        <f>IF($H80="","",Settings!$D$6)</f>
        <v/>
      </c>
      <c r="H80" s="79" t="str">
        <f t="shared" si="12"/>
        <v/>
      </c>
      <c r="I80" s="78" t="str">
        <f>IF($J80="","",Settings!$D$6)</f>
        <v/>
      </c>
      <c r="J80" s="79" t="str">
        <f t="shared" si="13"/>
        <v/>
      </c>
      <c r="K80" s="78" t="str">
        <f>IF($L80="","",Settings!$D$6)</f>
        <v/>
      </c>
      <c r="L80" s="79" t="str">
        <f t="shared" si="14"/>
        <v/>
      </c>
      <c r="M80" s="78" t="str">
        <f>IF($N80="","",Settings!$D$6)</f>
        <v/>
      </c>
      <c r="N80" s="79" t="str">
        <f t="shared" si="15"/>
        <v/>
      </c>
      <c r="O80" s="78" t="str">
        <f>IF($P80="","",Settings!$D$6)</f>
        <v/>
      </c>
      <c r="P80" s="79" t="str">
        <f t="shared" si="16"/>
        <v/>
      </c>
      <c r="Q80" s="50"/>
    </row>
    <row r="81" spans="1:17" ht="18" customHeight="1" x14ac:dyDescent="0.2">
      <c r="A81" s="47"/>
      <c r="B81" s="46">
        <f t="shared" si="17"/>
        <v>7</v>
      </c>
      <c r="C81" s="75" t="s">
        <v>58</v>
      </c>
      <c r="D81" s="76"/>
      <c r="E81" s="77"/>
      <c r="F81" s="82"/>
      <c r="G81" s="78" t="str">
        <f>IF($H81="","",Settings!$D$6)</f>
        <v/>
      </c>
      <c r="H81" s="79" t="str">
        <f>IF(OR(ISBLANK(D81),ISBLANK(E81)),"",F81/(D81*INDEX(conversion_table,MATCH(E81,size,0),1)))</f>
        <v/>
      </c>
      <c r="I81" s="78" t="str">
        <f>IF($J81="","",Settings!$D$6)</f>
        <v/>
      </c>
      <c r="J81" s="79" t="str">
        <f>IF(OR(ISBLANK(D81),ISBLANK(E81)),"",F81/(D81*INDEX(conversion_table,MATCH(E81,size,0),2)))</f>
        <v/>
      </c>
      <c r="K81" s="78" t="str">
        <f>IF($L81="","",Settings!$D$6)</f>
        <v/>
      </c>
      <c r="L81" s="79" t="str">
        <f>IF(OR(ISBLANK(D81),ISBLANK(E81)),"",F81/(D81*INDEX(conversion_table,MATCH(E81,size,0),3)))</f>
        <v/>
      </c>
      <c r="M81" s="78" t="str">
        <f>IF($N81="","",Settings!$D$6)</f>
        <v/>
      </c>
      <c r="N81" s="79" t="str">
        <f>IF(OR(ISBLANK(D81),ISBLANK(E81)),"",F81/(D81*INDEX(conversion_table,MATCH(E81,size,0),4)))</f>
        <v/>
      </c>
      <c r="O81" s="78" t="str">
        <f>IF($P81="","",Settings!$D$6)</f>
        <v/>
      </c>
      <c r="P81" s="79" t="str">
        <f>IF(OR(ISBLANK(D81),ISBLANK(E81)),"",F81/(D81*INDEX(conversion_table,MATCH(E81,size,0),5)))</f>
        <v/>
      </c>
      <c r="Q81" s="50"/>
    </row>
    <row r="82" spans="1:17" ht="18" customHeight="1" x14ac:dyDescent="0.2">
      <c r="A82" s="47"/>
      <c r="B82" s="51"/>
      <c r="C82" s="54"/>
      <c r="D82" s="113" t="s">
        <v>115</v>
      </c>
      <c r="E82" s="113"/>
      <c r="F82" s="113"/>
      <c r="G82" s="113"/>
      <c r="H82" s="113"/>
      <c r="I82" s="27"/>
      <c r="J82" s="54"/>
      <c r="K82" s="54"/>
      <c r="L82" s="54"/>
      <c r="M82" s="54"/>
      <c r="N82" s="54"/>
      <c r="O82" s="54"/>
      <c r="P82" s="54"/>
      <c r="Q82" s="50"/>
    </row>
    <row r="83" spans="1:17" ht="9" customHeight="1" x14ac:dyDescent="0.2">
      <c r="A83" s="47"/>
      <c r="B83" s="46"/>
      <c r="C83" s="52"/>
      <c r="D83" s="47"/>
      <c r="E83" s="46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</row>
    <row r="84" spans="1:17" ht="6.95" customHeight="1" x14ac:dyDescent="0.2">
      <c r="C84" s="62"/>
    </row>
    <row r="85" spans="1:17" ht="9" customHeight="1" x14ac:dyDescent="0.2">
      <c r="A85" s="47"/>
      <c r="B85" s="46"/>
      <c r="C85" s="52"/>
      <c r="D85" s="47"/>
      <c r="E85" s="46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</row>
    <row r="86" spans="1:17" ht="21.95" customHeight="1" x14ac:dyDescent="0.2">
      <c r="A86" s="47"/>
      <c r="B86" s="59" t="s">
        <v>102</v>
      </c>
      <c r="C86" s="58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3"/>
    </row>
    <row r="87" spans="1:17" ht="6.95" customHeight="1" x14ac:dyDescent="0.2">
      <c r="A87" s="47"/>
      <c r="B87" s="46"/>
      <c r="C87" s="52"/>
      <c r="D87" s="47"/>
      <c r="E87" s="46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</row>
    <row r="88" spans="1:17" ht="18" customHeight="1" x14ac:dyDescent="0.2">
      <c r="A88" s="47"/>
      <c r="B88" s="51"/>
      <c r="C88" s="26" t="s">
        <v>106</v>
      </c>
      <c r="D88" s="64" t="s">
        <v>72</v>
      </c>
      <c r="E88" s="64" t="s">
        <v>73</v>
      </c>
      <c r="F88" s="64" t="s">
        <v>74</v>
      </c>
      <c r="G88" s="145" t="s">
        <v>28</v>
      </c>
      <c r="H88" s="145"/>
      <c r="I88" s="145" t="s">
        <v>29</v>
      </c>
      <c r="J88" s="145"/>
      <c r="K88" s="145" t="s">
        <v>30</v>
      </c>
      <c r="L88" s="145"/>
      <c r="M88" s="145" t="s">
        <v>119</v>
      </c>
      <c r="N88" s="145"/>
      <c r="O88" s="145" t="s">
        <v>120</v>
      </c>
      <c r="P88" s="145"/>
      <c r="Q88" s="48"/>
    </row>
    <row r="89" spans="1:17" ht="18" customHeight="1" x14ac:dyDescent="0.2">
      <c r="A89" s="47"/>
      <c r="B89" s="46">
        <f>IF(ISBLANK(C89),"",B87+1)</f>
        <v>1</v>
      </c>
      <c r="C89" s="69" t="s">
        <v>61</v>
      </c>
      <c r="D89" s="70">
        <v>750</v>
      </c>
      <c r="E89" s="71" t="s">
        <v>25</v>
      </c>
      <c r="F89" s="80">
        <v>20</v>
      </c>
      <c r="G89" s="78" t="str">
        <f>IF($H89="","",Settings!$D$6)</f>
        <v>$</v>
      </c>
      <c r="H89" s="79">
        <f>IF(OR(ISBLANK(D89),ISBLANK(E89)),"",F89/(D89*INDEX(conversion_table,MATCH(E89,size,0),1)))</f>
        <v>2.6666666666666668E-2</v>
      </c>
      <c r="I89" s="78" t="str">
        <f>IF($J89="","",Settings!$D$6)</f>
        <v>$</v>
      </c>
      <c r="J89" s="79">
        <f>IF(OR(ISBLANK(D89),ISBLANK(E89)),"",F89/(D89*INDEX(conversion_table,MATCH(E89,size,0),2)))</f>
        <v>2.6666666666666665</v>
      </c>
      <c r="K89" s="78" t="str">
        <f>IF($L89="","",Settings!$D$6)</f>
        <v>$</v>
      </c>
      <c r="L89" s="79">
        <f>IF(OR(ISBLANK(D89),ISBLANK(E89)),"",F89/(D89*INDEX(conversion_table,MATCH(E89,size,0),3)))</f>
        <v>26.666666666666668</v>
      </c>
      <c r="M89" s="78" t="str">
        <f>IF($N89="","",Settings!$D$6)</f>
        <v>$</v>
      </c>
      <c r="N89" s="79">
        <f>IF(OR(ISBLANK(D89),ISBLANK(E89)),"",F89/(D89*INDEX(conversion_table,MATCH(E89,size,0),4)))</f>
        <v>0.78862745833333514</v>
      </c>
      <c r="O89" s="78" t="str">
        <f>IF($P89="","",Settings!$D$6)</f>
        <v>$</v>
      </c>
      <c r="P89" s="79">
        <f>IF(OR(ISBLANK(D89),ISBLANK(E89)),"",F89/(D89*INDEX(conversion_table,MATCH(E89,size,0),5)))</f>
        <v>12.618039333348067</v>
      </c>
      <c r="Q89" s="50"/>
    </row>
    <row r="90" spans="1:17" ht="18" customHeight="1" x14ac:dyDescent="0.2">
      <c r="A90" s="47"/>
      <c r="B90" s="46">
        <f>IF(ISBLANK(C90),"",B89+1)</f>
        <v>2</v>
      </c>
      <c r="C90" s="72" t="s">
        <v>62</v>
      </c>
      <c r="D90" s="73"/>
      <c r="E90" s="74"/>
      <c r="F90" s="81"/>
      <c r="G90" s="78" t="str">
        <f>IF($H90="","",Settings!$D$6)</f>
        <v/>
      </c>
      <c r="H90" s="79" t="str">
        <f>IF(OR(ISBLANK(D90),ISBLANK(E90)),"",F90/(D90*INDEX(conversion_table,MATCH(E90,size,0),1)))</f>
        <v/>
      </c>
      <c r="I90" s="78" t="str">
        <f>IF($J90="","",Settings!$D$6)</f>
        <v/>
      </c>
      <c r="J90" s="79" t="str">
        <f>IF(OR(ISBLANK(D90),ISBLANK(E90)),"",F90/(D90*INDEX(conversion_table,MATCH(E90,size,0),2)))</f>
        <v/>
      </c>
      <c r="K90" s="78" t="str">
        <f>IF($L90="","",Settings!$D$6)</f>
        <v/>
      </c>
      <c r="L90" s="79" t="str">
        <f>IF(OR(ISBLANK(D90),ISBLANK(E90)),"",F90/(D90*INDEX(conversion_table,MATCH(E90,size,0),3)))</f>
        <v/>
      </c>
      <c r="M90" s="78" t="str">
        <f>IF($N90="","",Settings!$D$6)</f>
        <v/>
      </c>
      <c r="N90" s="79" t="str">
        <f>IF(OR(ISBLANK(D90),ISBLANK(E90)),"",F90/(D90*INDEX(conversion_table,MATCH(E90,size,0),4)))</f>
        <v/>
      </c>
      <c r="O90" s="78" t="str">
        <f>IF($P90="","",Settings!$D$6)</f>
        <v/>
      </c>
      <c r="P90" s="79" t="str">
        <f>IF(OR(ISBLANK(D90),ISBLANK(E90)),"",F90/(D90*INDEX(conversion_table,MATCH(E90,size,0),5)))</f>
        <v/>
      </c>
      <c r="Q90" s="50"/>
    </row>
    <row r="91" spans="1:17" ht="18" customHeight="1" x14ac:dyDescent="0.2">
      <c r="A91" s="47"/>
      <c r="B91" s="46">
        <f>IF(ISBLANK(C91),"",B90+1)</f>
        <v>3</v>
      </c>
      <c r="C91" s="72" t="s">
        <v>63</v>
      </c>
      <c r="D91" s="73"/>
      <c r="E91" s="74"/>
      <c r="F91" s="81"/>
      <c r="G91" s="78" t="str">
        <f>IF($H91="","",Settings!$D$6)</f>
        <v/>
      </c>
      <c r="H91" s="79" t="str">
        <f>IF(OR(ISBLANK(D91),ISBLANK(E91)),"",F91/(D91*INDEX(conversion_table,MATCH(E91,size,0),1)))</f>
        <v/>
      </c>
      <c r="I91" s="78" t="str">
        <f>IF($J91="","",Settings!$D$6)</f>
        <v/>
      </c>
      <c r="J91" s="79" t="str">
        <f>IF(OR(ISBLANK(D91),ISBLANK(E91)),"",F91/(D91*INDEX(conversion_table,MATCH(E91,size,0),2)))</f>
        <v/>
      </c>
      <c r="K91" s="78" t="str">
        <f>IF($L91="","",Settings!$D$6)</f>
        <v/>
      </c>
      <c r="L91" s="79" t="str">
        <f>IF(OR(ISBLANK(D91),ISBLANK(E91)),"",F91/(D91*INDEX(conversion_table,MATCH(E91,size,0),3)))</f>
        <v/>
      </c>
      <c r="M91" s="78" t="str">
        <f>IF($N91="","",Settings!$D$6)</f>
        <v/>
      </c>
      <c r="N91" s="79" t="str">
        <f>IF(OR(ISBLANK(D91),ISBLANK(E91)),"",F91/(D91*INDEX(conversion_table,MATCH(E91,size,0),4)))</f>
        <v/>
      </c>
      <c r="O91" s="78" t="str">
        <f>IF($P91="","",Settings!$D$6)</f>
        <v/>
      </c>
      <c r="P91" s="79" t="str">
        <f>IF(OR(ISBLANK(D91),ISBLANK(E91)),"",F91/(D91*INDEX(conversion_table,MATCH(E91,size,0),5)))</f>
        <v/>
      </c>
      <c r="Q91" s="50"/>
    </row>
    <row r="92" spans="1:17" ht="18" customHeight="1" x14ac:dyDescent="0.2">
      <c r="A92" s="47"/>
      <c r="B92" s="46">
        <f>IF(ISBLANK(C92),"",B91+1)</f>
        <v>4</v>
      </c>
      <c r="C92" s="72" t="s">
        <v>64</v>
      </c>
      <c r="D92" s="73"/>
      <c r="E92" s="74"/>
      <c r="F92" s="81"/>
      <c r="G92" s="78" t="str">
        <f>IF($H92="","",Settings!$D$6)</f>
        <v/>
      </c>
      <c r="H92" s="79" t="str">
        <f>IF(OR(ISBLANK(D92),ISBLANK(E92)),"",F92/(D92*INDEX(conversion_table,MATCH(E92,size,0),1)))</f>
        <v/>
      </c>
      <c r="I92" s="78" t="str">
        <f>IF($J92="","",Settings!$D$6)</f>
        <v/>
      </c>
      <c r="J92" s="79" t="str">
        <f>IF(OR(ISBLANK(D92),ISBLANK(E92)),"",F92/(D92*INDEX(conversion_table,MATCH(E92,size,0),2)))</f>
        <v/>
      </c>
      <c r="K92" s="78" t="str">
        <f>IF($L92="","",Settings!$D$6)</f>
        <v/>
      </c>
      <c r="L92" s="79" t="str">
        <f>IF(OR(ISBLANK(D92),ISBLANK(E92)),"",F92/(D92*INDEX(conversion_table,MATCH(E92,size,0),3)))</f>
        <v/>
      </c>
      <c r="M92" s="78" t="str">
        <f>IF($N92="","",Settings!$D$6)</f>
        <v/>
      </c>
      <c r="N92" s="79" t="str">
        <f>IF(OR(ISBLANK(D92),ISBLANK(E92)),"",F92/(D92*INDEX(conversion_table,MATCH(E92,size,0),4)))</f>
        <v/>
      </c>
      <c r="O92" s="78" t="str">
        <f>IF($P92="","",Settings!$D$6)</f>
        <v/>
      </c>
      <c r="P92" s="79" t="str">
        <f>IF(OR(ISBLANK(D92),ISBLANK(E92)),"",F92/(D92*INDEX(conversion_table,MATCH(E92,size,0),5)))</f>
        <v/>
      </c>
      <c r="Q92" s="50"/>
    </row>
    <row r="93" spans="1:17" ht="18" customHeight="1" x14ac:dyDescent="0.2">
      <c r="A93" s="47"/>
      <c r="B93" s="46">
        <f>IF(ISBLANK(C93),"",B92+1)</f>
        <v>5</v>
      </c>
      <c r="C93" s="75" t="s">
        <v>65</v>
      </c>
      <c r="D93" s="76"/>
      <c r="E93" s="77"/>
      <c r="F93" s="82"/>
      <c r="G93" s="78" t="str">
        <f>IF($H93="","",Settings!$D$6)</f>
        <v/>
      </c>
      <c r="H93" s="79" t="str">
        <f>IF(OR(ISBLANK(D93),ISBLANK(E93)),"",F93/(D93*INDEX(conversion_table,MATCH(E93,size,0),1)))</f>
        <v/>
      </c>
      <c r="I93" s="78" t="str">
        <f>IF($J93="","",Settings!$D$6)</f>
        <v/>
      </c>
      <c r="J93" s="79" t="str">
        <f>IF(OR(ISBLANK(D93),ISBLANK(E93)),"",F93/(D93*INDEX(conversion_table,MATCH(E93,size,0),2)))</f>
        <v/>
      </c>
      <c r="K93" s="78" t="str">
        <f>IF($L93="","",Settings!$D$6)</f>
        <v/>
      </c>
      <c r="L93" s="79" t="str">
        <f>IF(OR(ISBLANK(D93),ISBLANK(E93)),"",F93/(D93*INDEX(conversion_table,MATCH(E93,size,0),3)))</f>
        <v/>
      </c>
      <c r="M93" s="78" t="str">
        <f>IF($N93="","",Settings!$D$6)</f>
        <v/>
      </c>
      <c r="N93" s="79" t="str">
        <f>IF(OR(ISBLANK(D93),ISBLANK(E93)),"",F93/(D93*INDEX(conversion_table,MATCH(E93,size,0),4)))</f>
        <v/>
      </c>
      <c r="O93" s="78" t="str">
        <f>IF($P93="","",Settings!$D$6)</f>
        <v/>
      </c>
      <c r="P93" s="79" t="str">
        <f>IF(OR(ISBLANK(D93),ISBLANK(E93)),"",F93/(D93*INDEX(conversion_table,MATCH(E93,size,0),5)))</f>
        <v/>
      </c>
      <c r="Q93" s="50"/>
    </row>
    <row r="94" spans="1:17" ht="18" customHeight="1" x14ac:dyDescent="0.2">
      <c r="A94" s="47"/>
      <c r="B94" s="51"/>
      <c r="C94" s="54"/>
      <c r="D94" s="113" t="s">
        <v>115</v>
      </c>
      <c r="E94" s="113"/>
      <c r="F94" s="113"/>
      <c r="G94" s="113"/>
      <c r="H94" s="113"/>
      <c r="I94" s="27"/>
      <c r="J94" s="54"/>
      <c r="K94" s="54"/>
      <c r="L94" s="54"/>
      <c r="M94" s="54"/>
      <c r="N94" s="54"/>
      <c r="O94" s="54"/>
      <c r="P94" s="54"/>
      <c r="Q94" s="50"/>
    </row>
    <row r="95" spans="1:17" ht="9" customHeight="1" x14ac:dyDescent="0.2">
      <c r="A95" s="47"/>
      <c r="B95" s="46"/>
      <c r="C95" s="52"/>
      <c r="D95" s="47"/>
      <c r="E95" s="46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</row>
    <row r="96" spans="1:17" ht="6.95" customHeight="1" x14ac:dyDescent="0.2">
      <c r="C96" s="62"/>
    </row>
    <row r="97" spans="1:17" ht="9" customHeight="1" x14ac:dyDescent="0.2">
      <c r="A97" s="47"/>
      <c r="B97" s="46"/>
      <c r="C97" s="52"/>
      <c r="D97" s="47"/>
      <c r="E97" s="46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</row>
    <row r="98" spans="1:17" ht="21.95" customHeight="1" x14ac:dyDescent="0.2">
      <c r="A98" s="47"/>
      <c r="B98" s="59" t="s">
        <v>103</v>
      </c>
      <c r="C98" s="58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3"/>
    </row>
    <row r="99" spans="1:17" ht="6.95" customHeight="1" x14ac:dyDescent="0.2">
      <c r="A99" s="47"/>
      <c r="B99" s="46"/>
      <c r="C99" s="52"/>
      <c r="D99" s="47"/>
      <c r="E99" s="46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</row>
    <row r="100" spans="1:17" ht="18" customHeight="1" x14ac:dyDescent="0.2">
      <c r="A100" s="47"/>
      <c r="B100" s="51"/>
      <c r="C100" s="26" t="s">
        <v>106</v>
      </c>
      <c r="D100" s="64" t="s">
        <v>72</v>
      </c>
      <c r="E100" s="64" t="s">
        <v>73</v>
      </c>
      <c r="F100" s="64" t="s">
        <v>74</v>
      </c>
      <c r="G100" s="145" t="s">
        <v>28</v>
      </c>
      <c r="H100" s="145"/>
      <c r="I100" s="145" t="s">
        <v>29</v>
      </c>
      <c r="J100" s="145"/>
      <c r="K100" s="145" t="s">
        <v>30</v>
      </c>
      <c r="L100" s="145"/>
      <c r="M100" s="145" t="s">
        <v>119</v>
      </c>
      <c r="N100" s="145"/>
      <c r="O100" s="145" t="s">
        <v>120</v>
      </c>
      <c r="P100" s="145"/>
      <c r="Q100" s="48"/>
    </row>
    <row r="101" spans="1:17" ht="18" customHeight="1" x14ac:dyDescent="0.2">
      <c r="A101" s="47"/>
      <c r="B101" s="46">
        <f>IF(ISBLANK(C101),"",B99+1)</f>
        <v>1</v>
      </c>
      <c r="C101" s="69" t="s">
        <v>66</v>
      </c>
      <c r="D101" s="70">
        <v>750</v>
      </c>
      <c r="E101" s="71" t="s">
        <v>25</v>
      </c>
      <c r="F101" s="80">
        <v>20</v>
      </c>
      <c r="G101" s="78" t="str">
        <f>IF($H101="","",Settings!$D$6)</f>
        <v>$</v>
      </c>
      <c r="H101" s="79">
        <f t="shared" ref="H101:H106" si="18">IF(OR(ISBLANK(D101),ISBLANK(E101)),"",F101/(D101*INDEX(conversion_table,MATCH(E101,size,0),1)))</f>
        <v>2.6666666666666668E-2</v>
      </c>
      <c r="I101" s="78" t="str">
        <f>IF($J101="","",Settings!$D$6)</f>
        <v>$</v>
      </c>
      <c r="J101" s="79">
        <f t="shared" ref="J101:J106" si="19">IF(OR(ISBLANK(D101),ISBLANK(E101)),"",F101/(D101*INDEX(conversion_table,MATCH(E101,size,0),2)))</f>
        <v>2.6666666666666665</v>
      </c>
      <c r="K101" s="78" t="str">
        <f>IF($L101="","",Settings!$D$6)</f>
        <v>$</v>
      </c>
      <c r="L101" s="79">
        <f t="shared" ref="L101:L106" si="20">IF(OR(ISBLANK(D101),ISBLANK(E101)),"",F101/(D101*INDEX(conversion_table,MATCH(E101,size,0),3)))</f>
        <v>26.666666666666668</v>
      </c>
      <c r="M101" s="78" t="str">
        <f>IF($N101="","",Settings!$D$6)</f>
        <v>$</v>
      </c>
      <c r="N101" s="79">
        <f t="shared" ref="N101:N106" si="21">IF(OR(ISBLANK(D101),ISBLANK(E101)),"",F101/(D101*INDEX(conversion_table,MATCH(E101,size,0),4)))</f>
        <v>0.78862745833333514</v>
      </c>
      <c r="O101" s="78" t="str">
        <f>IF($P101="","",Settings!$D$6)</f>
        <v>$</v>
      </c>
      <c r="P101" s="79">
        <f t="shared" ref="P101:P106" si="22">IF(OR(ISBLANK(D101),ISBLANK(E101)),"",F101/(D101*INDEX(conversion_table,MATCH(E101,size,0),5)))</f>
        <v>12.618039333348067</v>
      </c>
      <c r="Q101" s="50"/>
    </row>
    <row r="102" spans="1:17" ht="18" customHeight="1" x14ac:dyDescent="0.2">
      <c r="A102" s="47"/>
      <c r="B102" s="46">
        <f>IF(ISBLANK(C102),"",B101+1)</f>
        <v>2</v>
      </c>
      <c r="C102" s="72" t="s">
        <v>67</v>
      </c>
      <c r="D102" s="73"/>
      <c r="E102" s="74"/>
      <c r="F102" s="81"/>
      <c r="G102" s="78" t="str">
        <f>IF($H102="","",Settings!$D$6)</f>
        <v/>
      </c>
      <c r="H102" s="79" t="str">
        <f t="shared" si="18"/>
        <v/>
      </c>
      <c r="I102" s="78" t="str">
        <f>IF($J102="","",Settings!$D$6)</f>
        <v/>
      </c>
      <c r="J102" s="79" t="str">
        <f t="shared" si="19"/>
        <v/>
      </c>
      <c r="K102" s="78" t="str">
        <f>IF($L102="","",Settings!$D$6)</f>
        <v/>
      </c>
      <c r="L102" s="79" t="str">
        <f t="shared" si="20"/>
        <v/>
      </c>
      <c r="M102" s="78" t="str">
        <f>IF($N102="","",Settings!$D$6)</f>
        <v/>
      </c>
      <c r="N102" s="79" t="str">
        <f t="shared" si="21"/>
        <v/>
      </c>
      <c r="O102" s="78" t="str">
        <f>IF($P102="","",Settings!$D$6)</f>
        <v/>
      </c>
      <c r="P102" s="79" t="str">
        <f t="shared" si="22"/>
        <v/>
      </c>
      <c r="Q102" s="50"/>
    </row>
    <row r="103" spans="1:17" ht="18" customHeight="1" x14ac:dyDescent="0.2">
      <c r="A103" s="47"/>
      <c r="B103" s="46">
        <f>IF(ISBLANK(C103),"",B102+1)</f>
        <v>3</v>
      </c>
      <c r="C103" s="72" t="s">
        <v>68</v>
      </c>
      <c r="D103" s="73"/>
      <c r="E103" s="74"/>
      <c r="F103" s="81"/>
      <c r="G103" s="78" t="str">
        <f>IF($H103="","",Settings!$D$6)</f>
        <v/>
      </c>
      <c r="H103" s="79" t="str">
        <f t="shared" si="18"/>
        <v/>
      </c>
      <c r="I103" s="78" t="str">
        <f>IF($J103="","",Settings!$D$6)</f>
        <v/>
      </c>
      <c r="J103" s="79" t="str">
        <f t="shared" si="19"/>
        <v/>
      </c>
      <c r="K103" s="78" t="str">
        <f>IF($L103="","",Settings!$D$6)</f>
        <v/>
      </c>
      <c r="L103" s="79" t="str">
        <f t="shared" si="20"/>
        <v/>
      </c>
      <c r="M103" s="78" t="str">
        <f>IF($N103="","",Settings!$D$6)</f>
        <v/>
      </c>
      <c r="N103" s="79" t="str">
        <f t="shared" si="21"/>
        <v/>
      </c>
      <c r="O103" s="78" t="str">
        <f>IF($P103="","",Settings!$D$6)</f>
        <v/>
      </c>
      <c r="P103" s="79" t="str">
        <f t="shared" si="22"/>
        <v/>
      </c>
      <c r="Q103" s="50"/>
    </row>
    <row r="104" spans="1:17" ht="18" customHeight="1" x14ac:dyDescent="0.2">
      <c r="A104" s="47"/>
      <c r="B104" s="46">
        <f>IF(ISBLANK(C104),"",B103+1)</f>
        <v>4</v>
      </c>
      <c r="C104" s="72" t="s">
        <v>69</v>
      </c>
      <c r="D104" s="73"/>
      <c r="E104" s="74"/>
      <c r="F104" s="81"/>
      <c r="G104" s="78" t="str">
        <f>IF($H104="","",Settings!$D$6)</f>
        <v/>
      </c>
      <c r="H104" s="79" t="str">
        <f t="shared" si="18"/>
        <v/>
      </c>
      <c r="I104" s="78" t="str">
        <f>IF($J104="","",Settings!$D$6)</f>
        <v/>
      </c>
      <c r="J104" s="79" t="str">
        <f t="shared" si="19"/>
        <v/>
      </c>
      <c r="K104" s="78" t="str">
        <f>IF($L104="","",Settings!$D$6)</f>
        <v/>
      </c>
      <c r="L104" s="79" t="str">
        <f t="shared" si="20"/>
        <v/>
      </c>
      <c r="M104" s="78" t="str">
        <f>IF($N104="","",Settings!$D$6)</f>
        <v/>
      </c>
      <c r="N104" s="79" t="str">
        <f t="shared" si="21"/>
        <v/>
      </c>
      <c r="O104" s="78" t="str">
        <f>IF($P104="","",Settings!$D$6)</f>
        <v/>
      </c>
      <c r="P104" s="79" t="str">
        <f t="shared" si="22"/>
        <v/>
      </c>
      <c r="Q104" s="50"/>
    </row>
    <row r="105" spans="1:17" ht="18" customHeight="1" x14ac:dyDescent="0.2">
      <c r="A105" s="47"/>
      <c r="B105" s="46">
        <f>IF(ISBLANK(C105),"",B104+1)</f>
        <v>5</v>
      </c>
      <c r="C105" s="72" t="s">
        <v>70</v>
      </c>
      <c r="D105" s="73"/>
      <c r="E105" s="74"/>
      <c r="F105" s="81"/>
      <c r="G105" s="78" t="str">
        <f>IF($H105="","",Settings!$D$6)</f>
        <v/>
      </c>
      <c r="H105" s="79" t="str">
        <f t="shared" si="18"/>
        <v/>
      </c>
      <c r="I105" s="78" t="str">
        <f>IF($J105="","",Settings!$D$6)</f>
        <v/>
      </c>
      <c r="J105" s="79" t="str">
        <f t="shared" si="19"/>
        <v/>
      </c>
      <c r="K105" s="78" t="str">
        <f>IF($L105="","",Settings!$D$6)</f>
        <v/>
      </c>
      <c r="L105" s="79" t="str">
        <f t="shared" si="20"/>
        <v/>
      </c>
      <c r="M105" s="78" t="str">
        <f>IF($N105="","",Settings!$D$6)</f>
        <v/>
      </c>
      <c r="N105" s="79" t="str">
        <f t="shared" si="21"/>
        <v/>
      </c>
      <c r="O105" s="78" t="str">
        <f>IF($P105="","",Settings!$D$6)</f>
        <v/>
      </c>
      <c r="P105" s="79" t="str">
        <f t="shared" si="22"/>
        <v/>
      </c>
      <c r="Q105" s="50"/>
    </row>
    <row r="106" spans="1:17" ht="18" customHeight="1" x14ac:dyDescent="0.2">
      <c r="A106" s="47"/>
      <c r="B106" s="46">
        <f>IF(ISBLANK(C106),"",B105+1)</f>
        <v>6</v>
      </c>
      <c r="C106" s="75" t="s">
        <v>71</v>
      </c>
      <c r="D106" s="76"/>
      <c r="E106" s="77"/>
      <c r="F106" s="82"/>
      <c r="G106" s="78" t="str">
        <f>IF($H106="","",Settings!$D$6)</f>
        <v/>
      </c>
      <c r="H106" s="79" t="str">
        <f t="shared" si="18"/>
        <v/>
      </c>
      <c r="I106" s="78" t="str">
        <f>IF($J106="","",Settings!$D$6)</f>
        <v/>
      </c>
      <c r="J106" s="79" t="str">
        <f t="shared" si="19"/>
        <v/>
      </c>
      <c r="K106" s="78" t="str">
        <f>IF($L106="","",Settings!$D$6)</f>
        <v/>
      </c>
      <c r="L106" s="79" t="str">
        <f t="shared" si="20"/>
        <v/>
      </c>
      <c r="M106" s="78" t="str">
        <f>IF($N106="","",Settings!$D$6)</f>
        <v/>
      </c>
      <c r="N106" s="79" t="str">
        <f t="shared" si="21"/>
        <v/>
      </c>
      <c r="O106" s="78" t="str">
        <f>IF($P106="","",Settings!$D$6)</f>
        <v/>
      </c>
      <c r="P106" s="79" t="str">
        <f t="shared" si="22"/>
        <v/>
      </c>
      <c r="Q106" s="50"/>
    </row>
    <row r="107" spans="1:17" ht="18" customHeight="1" x14ac:dyDescent="0.2">
      <c r="A107" s="47"/>
      <c r="B107" s="51"/>
      <c r="C107" s="54"/>
      <c r="D107" s="113" t="s">
        <v>115</v>
      </c>
      <c r="E107" s="113"/>
      <c r="F107" s="113"/>
      <c r="G107" s="113"/>
      <c r="H107" s="113"/>
      <c r="I107" s="27"/>
      <c r="J107" s="54"/>
      <c r="K107" s="54"/>
      <c r="L107" s="54"/>
      <c r="M107" s="54"/>
      <c r="N107" s="54"/>
      <c r="O107" s="54"/>
      <c r="P107" s="54"/>
      <c r="Q107" s="50"/>
    </row>
    <row r="108" spans="1:17" ht="9" customHeight="1" x14ac:dyDescent="0.2">
      <c r="A108" s="47"/>
      <c r="B108" s="46"/>
      <c r="C108" s="47"/>
      <c r="D108" s="47"/>
      <c r="E108" s="46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</row>
    <row r="109" spans="1:17" ht="6.95" customHeight="1" x14ac:dyDescent="0.2"/>
    <row r="110" spans="1:17" ht="9" customHeight="1" x14ac:dyDescent="0.2">
      <c r="A110" s="47"/>
      <c r="B110" s="46"/>
      <c r="C110" s="47"/>
      <c r="D110" s="47"/>
      <c r="E110" s="46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</row>
    <row r="111" spans="1:17" ht="21.95" customHeight="1" x14ac:dyDescent="0.2">
      <c r="A111" s="47"/>
      <c r="B111" s="59" t="s">
        <v>104</v>
      </c>
      <c r="C111" s="58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3"/>
    </row>
    <row r="112" spans="1:17" ht="6.95" customHeight="1" x14ac:dyDescent="0.2">
      <c r="A112" s="47"/>
      <c r="B112" s="46"/>
      <c r="C112" s="52"/>
      <c r="D112" s="47"/>
      <c r="E112" s="46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</row>
    <row r="113" spans="1:17" ht="18" customHeight="1" x14ac:dyDescent="0.2">
      <c r="A113" s="47"/>
      <c r="B113" s="51"/>
      <c r="C113" s="26" t="s">
        <v>106</v>
      </c>
      <c r="D113" s="64" t="s">
        <v>72</v>
      </c>
      <c r="E113" s="64" t="s">
        <v>73</v>
      </c>
      <c r="F113" s="64" t="s">
        <v>74</v>
      </c>
      <c r="G113" s="145" t="s">
        <v>82</v>
      </c>
      <c r="H113" s="145"/>
      <c r="I113" s="145" t="s">
        <v>122</v>
      </c>
      <c r="J113" s="145"/>
      <c r="K113" s="145"/>
      <c r="L113" s="87"/>
      <c r="M113" s="64"/>
      <c r="N113" s="61"/>
      <c r="O113" s="61"/>
      <c r="P113" s="61"/>
      <c r="Q113" s="48"/>
    </row>
    <row r="114" spans="1:17" ht="18" customHeight="1" x14ac:dyDescent="0.2">
      <c r="A114" s="47"/>
      <c r="B114" s="46">
        <f>IF(ISBLANK(C114),"",B112+1)</f>
        <v>1</v>
      </c>
      <c r="C114" s="69" t="s">
        <v>75</v>
      </c>
      <c r="D114" s="70">
        <v>500</v>
      </c>
      <c r="E114" s="71" t="s">
        <v>83</v>
      </c>
      <c r="F114" s="84">
        <v>10</v>
      </c>
      <c r="G114" s="139">
        <v>50</v>
      </c>
      <c r="H114" s="140"/>
      <c r="I114" s="78" t="str">
        <f>IF($J114="","",Settings!$D$6)</f>
        <v>$</v>
      </c>
      <c r="J114" s="83">
        <f>IF(OR(ISBLANK(C114),ISBLANK(F114),ISBLANK(G114)),"",F114/G114)</f>
        <v>0.2</v>
      </c>
      <c r="K114" s="78"/>
      <c r="L114" s="78"/>
      <c r="M114" s="50"/>
      <c r="N114" s="53"/>
      <c r="O114" s="53"/>
      <c r="P114" s="53"/>
      <c r="Q114" s="53"/>
    </row>
    <row r="115" spans="1:17" ht="18" customHeight="1" x14ac:dyDescent="0.2">
      <c r="A115" s="47"/>
      <c r="B115" s="46">
        <f t="shared" ref="B115:B122" si="23">IF(ISBLANK(C115),"",B114+1)</f>
        <v>2</v>
      </c>
      <c r="C115" s="72" t="s">
        <v>67</v>
      </c>
      <c r="D115" s="73">
        <v>1</v>
      </c>
      <c r="E115" s="74" t="s">
        <v>84</v>
      </c>
      <c r="F115" s="85">
        <v>0.38</v>
      </c>
      <c r="G115" s="141">
        <v>6</v>
      </c>
      <c r="H115" s="142"/>
      <c r="I115" s="78" t="str">
        <f>IF($J115="","",Settings!$D$6)</f>
        <v>$</v>
      </c>
      <c r="J115" s="83">
        <f>IF(OR(ISBLANK(C115),ISBLANK(F115),ISBLANK(G115)),"",F115/G115)</f>
        <v>6.3333333333333339E-2</v>
      </c>
      <c r="K115" s="78"/>
      <c r="L115" s="78"/>
      <c r="M115" s="50"/>
      <c r="N115" s="53"/>
      <c r="O115" s="53"/>
      <c r="P115" s="53"/>
      <c r="Q115" s="53"/>
    </row>
    <row r="116" spans="1:17" ht="18" customHeight="1" x14ac:dyDescent="0.2">
      <c r="A116" s="47"/>
      <c r="B116" s="46">
        <f t="shared" si="23"/>
        <v>3</v>
      </c>
      <c r="C116" s="72" t="s">
        <v>68</v>
      </c>
      <c r="D116" s="73"/>
      <c r="E116" s="74"/>
      <c r="F116" s="85"/>
      <c r="G116" s="143"/>
      <c r="H116" s="144"/>
      <c r="I116" s="78" t="str">
        <f>IF($J116="","",Settings!$D$6)</f>
        <v/>
      </c>
      <c r="J116" s="83" t="str">
        <f t="shared" ref="J116:J122" si="24">IF(OR(ISBLANK(C116),ISBLANK(F116),ISBLANK(H116)),"",F116/H116)</f>
        <v/>
      </c>
      <c r="K116" s="78"/>
      <c r="L116" s="78"/>
      <c r="M116" s="50"/>
      <c r="N116" s="53"/>
      <c r="O116" s="53"/>
      <c r="P116" s="53"/>
      <c r="Q116" s="53"/>
    </row>
    <row r="117" spans="1:17" ht="18" customHeight="1" x14ac:dyDescent="0.2">
      <c r="A117" s="47"/>
      <c r="B117" s="46">
        <f t="shared" si="23"/>
        <v>4</v>
      </c>
      <c r="C117" s="72" t="s">
        <v>76</v>
      </c>
      <c r="D117" s="73"/>
      <c r="E117" s="74"/>
      <c r="F117" s="85"/>
      <c r="G117" s="143"/>
      <c r="H117" s="144"/>
      <c r="I117" s="78" t="str">
        <f>IF($J117="","",Settings!$D$6)</f>
        <v/>
      </c>
      <c r="J117" s="83" t="str">
        <f t="shared" si="24"/>
        <v/>
      </c>
      <c r="K117" s="78"/>
      <c r="L117" s="78"/>
      <c r="M117" s="50"/>
      <c r="N117" s="53"/>
      <c r="O117" s="53"/>
      <c r="P117" s="53"/>
      <c r="Q117" s="53"/>
    </row>
    <row r="118" spans="1:17" ht="18" customHeight="1" x14ac:dyDescent="0.2">
      <c r="A118" s="47"/>
      <c r="B118" s="46">
        <f t="shared" si="23"/>
        <v>5</v>
      </c>
      <c r="C118" s="72" t="s">
        <v>77</v>
      </c>
      <c r="D118" s="73"/>
      <c r="E118" s="74"/>
      <c r="F118" s="85"/>
      <c r="G118" s="143"/>
      <c r="H118" s="144"/>
      <c r="I118" s="78" t="str">
        <f>IF($J118="","",Settings!$D$6)</f>
        <v/>
      </c>
      <c r="J118" s="83" t="str">
        <f t="shared" si="24"/>
        <v/>
      </c>
      <c r="K118" s="78"/>
      <c r="L118" s="78"/>
      <c r="M118" s="50"/>
      <c r="N118" s="53"/>
      <c r="O118" s="53"/>
      <c r="P118" s="53"/>
      <c r="Q118" s="53"/>
    </row>
    <row r="119" spans="1:17" ht="18" customHeight="1" x14ac:dyDescent="0.2">
      <c r="A119" s="47"/>
      <c r="B119" s="46">
        <f t="shared" si="23"/>
        <v>6</v>
      </c>
      <c r="C119" s="72" t="s">
        <v>70</v>
      </c>
      <c r="D119" s="73"/>
      <c r="E119" s="74"/>
      <c r="F119" s="85"/>
      <c r="G119" s="143"/>
      <c r="H119" s="144"/>
      <c r="I119" s="78" t="str">
        <f>IF($J119="","",Settings!$D$6)</f>
        <v/>
      </c>
      <c r="J119" s="83" t="str">
        <f t="shared" si="24"/>
        <v/>
      </c>
      <c r="K119" s="78"/>
      <c r="L119" s="78"/>
      <c r="M119" s="50"/>
      <c r="N119" s="53"/>
      <c r="O119" s="53"/>
      <c r="P119" s="53"/>
      <c r="Q119" s="53"/>
    </row>
    <row r="120" spans="1:17" ht="18" customHeight="1" x14ac:dyDescent="0.2">
      <c r="A120" s="47"/>
      <c r="B120" s="46">
        <f t="shared" si="23"/>
        <v>7</v>
      </c>
      <c r="C120" s="72" t="s">
        <v>78</v>
      </c>
      <c r="D120" s="73"/>
      <c r="E120" s="74"/>
      <c r="F120" s="85"/>
      <c r="G120" s="143"/>
      <c r="H120" s="144"/>
      <c r="I120" s="78" t="str">
        <f>IF($J120="","",Settings!$D$6)</f>
        <v/>
      </c>
      <c r="J120" s="83" t="str">
        <f t="shared" si="24"/>
        <v/>
      </c>
      <c r="K120" s="78"/>
      <c r="L120" s="78"/>
      <c r="M120" s="50"/>
      <c r="N120" s="53"/>
      <c r="O120" s="53"/>
      <c r="P120" s="53"/>
      <c r="Q120" s="53"/>
    </row>
    <row r="121" spans="1:17" ht="18" customHeight="1" x14ac:dyDescent="0.2">
      <c r="A121" s="47"/>
      <c r="B121" s="46">
        <f t="shared" si="23"/>
        <v>8</v>
      </c>
      <c r="C121" s="72" t="s">
        <v>79</v>
      </c>
      <c r="D121" s="73"/>
      <c r="E121" s="74"/>
      <c r="F121" s="85"/>
      <c r="G121" s="143"/>
      <c r="H121" s="144"/>
      <c r="I121" s="78" t="str">
        <f>IF($J121="","",Settings!$D$6)</f>
        <v/>
      </c>
      <c r="J121" s="83" t="str">
        <f t="shared" si="24"/>
        <v/>
      </c>
      <c r="K121" s="78"/>
      <c r="L121" s="78"/>
      <c r="M121" s="50"/>
      <c r="N121" s="53"/>
      <c r="O121" s="53"/>
      <c r="P121" s="53"/>
      <c r="Q121" s="53"/>
    </row>
    <row r="122" spans="1:17" ht="18" customHeight="1" x14ac:dyDescent="0.2">
      <c r="A122" s="47"/>
      <c r="B122" s="46">
        <f t="shared" si="23"/>
        <v>9</v>
      </c>
      <c r="C122" s="72" t="s">
        <v>80</v>
      </c>
      <c r="D122" s="73"/>
      <c r="E122" s="74"/>
      <c r="F122" s="85"/>
      <c r="G122" s="143"/>
      <c r="H122" s="144"/>
      <c r="I122" s="78" t="str">
        <f>IF($J122="","",Settings!$D$6)</f>
        <v/>
      </c>
      <c r="J122" s="83" t="str">
        <f t="shared" si="24"/>
        <v/>
      </c>
      <c r="K122" s="78"/>
      <c r="L122" s="78"/>
      <c r="M122" s="50"/>
      <c r="N122" s="53"/>
      <c r="O122" s="53"/>
      <c r="P122" s="53"/>
      <c r="Q122" s="53"/>
    </row>
    <row r="123" spans="1:17" ht="18" customHeight="1" x14ac:dyDescent="0.2">
      <c r="A123" s="47"/>
      <c r="B123" s="46">
        <f>IF(ISBLANK(C123),"",B122+1)</f>
        <v>10</v>
      </c>
      <c r="C123" s="75" t="s">
        <v>81</v>
      </c>
      <c r="D123" s="76"/>
      <c r="E123" s="77"/>
      <c r="F123" s="86"/>
      <c r="G123" s="146"/>
      <c r="H123" s="147"/>
      <c r="I123" s="78" t="str">
        <f>IF($J123="","",Settings!$D$6)</f>
        <v/>
      </c>
      <c r="J123" s="83" t="str">
        <f>IF(OR(ISBLANK(C123),ISBLANK(F123),ISBLANK(H123)),"",F123/H123)</f>
        <v/>
      </c>
      <c r="K123" s="78"/>
      <c r="L123" s="78"/>
      <c r="M123" s="50"/>
      <c r="N123" s="53"/>
      <c r="O123" s="53"/>
      <c r="P123" s="53"/>
      <c r="Q123" s="53"/>
    </row>
    <row r="124" spans="1:17" ht="18" customHeight="1" x14ac:dyDescent="0.2">
      <c r="A124" s="47"/>
      <c r="B124" s="51"/>
      <c r="C124" s="54"/>
      <c r="D124" s="113" t="s">
        <v>115</v>
      </c>
      <c r="E124" s="113"/>
      <c r="F124" s="113"/>
      <c r="G124" s="113"/>
      <c r="H124" s="113"/>
      <c r="I124" s="27"/>
      <c r="J124" s="54"/>
      <c r="K124" s="54"/>
      <c r="L124" s="54"/>
      <c r="M124" s="54"/>
      <c r="N124" s="54"/>
      <c r="O124" s="54"/>
      <c r="P124" s="54"/>
      <c r="Q124" s="53"/>
    </row>
    <row r="125" spans="1:17" ht="9" customHeight="1" x14ac:dyDescent="0.2">
      <c r="A125" s="47"/>
      <c r="B125" s="46"/>
      <c r="C125" s="47"/>
      <c r="D125" s="47"/>
      <c r="E125" s="46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</row>
  </sheetData>
  <mergeCells count="44">
    <mergeCell ref="O39:P39"/>
    <mergeCell ref="O74:P74"/>
    <mergeCell ref="O88:P88"/>
    <mergeCell ref="I100:J100"/>
    <mergeCell ref="K100:L100"/>
    <mergeCell ref="M100:N100"/>
    <mergeCell ref="O100:P100"/>
    <mergeCell ref="M39:N39"/>
    <mergeCell ref="I74:J74"/>
    <mergeCell ref="K74:L74"/>
    <mergeCell ref="M74:N74"/>
    <mergeCell ref="I88:J88"/>
    <mergeCell ref="K88:L88"/>
    <mergeCell ref="M88:N88"/>
    <mergeCell ref="G88:H88"/>
    <mergeCell ref="D68:H68"/>
    <mergeCell ref="D124:H124"/>
    <mergeCell ref="D107:H107"/>
    <mergeCell ref="D94:H94"/>
    <mergeCell ref="D82:H82"/>
    <mergeCell ref="G117:H117"/>
    <mergeCell ref="G118:H118"/>
    <mergeCell ref="G119:H119"/>
    <mergeCell ref="G120:H120"/>
    <mergeCell ref="G121:H121"/>
    <mergeCell ref="G122:H122"/>
    <mergeCell ref="G123:H123"/>
    <mergeCell ref="G100:H100"/>
    <mergeCell ref="D33:H33"/>
    <mergeCell ref="A1:Q1"/>
    <mergeCell ref="G114:H114"/>
    <mergeCell ref="G115:H115"/>
    <mergeCell ref="G116:H116"/>
    <mergeCell ref="I7:J7"/>
    <mergeCell ref="K7:L7"/>
    <mergeCell ref="M7:N7"/>
    <mergeCell ref="O7:P7"/>
    <mergeCell ref="I39:J39"/>
    <mergeCell ref="K39:L39"/>
    <mergeCell ref="I113:K113"/>
    <mergeCell ref="G113:H113"/>
    <mergeCell ref="G7:H7"/>
    <mergeCell ref="G39:H39"/>
    <mergeCell ref="G74:H74"/>
  </mergeCells>
  <phoneticPr fontId="2" type="noConversion"/>
  <dataValidations count="2">
    <dataValidation type="list" allowBlank="1" showInputMessage="1" showErrorMessage="1" sqref="E8:E32 E40:E67 E101:E106 E89:E93 E75:E81">
      <formula1>size</formula1>
    </dataValidation>
    <dataValidation type="list" allowBlank="1" showInputMessage="1" showErrorMessage="1" sqref="E114:E123">
      <formula1>"Gram, ML, Ounce, Each, Bunch"</formula1>
    </dataValidation>
  </dataValidations>
  <printOptions horizontalCentered="1"/>
  <pageMargins left="0.19685039370078741" right="0.19685039370078741" top="0.19685039370078741" bottom="0.31496062992125984" header="0.51181102362204722" footer="0.11811023622047245"/>
  <pageSetup paperSize="9" scale="81" orientation="portrait" r:id="rId1"/>
  <headerFooter alignWithMargins="0">
    <oddFooter>&amp;L&amp;9Cost Calculators by Spreadsheet123.com&amp;C&amp;P&amp;R&amp;9© 2013 Spreadsheet123 LTD. All rights reserved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K35" sqref="K35"/>
    </sheetView>
  </sheetViews>
  <sheetFormatPr defaultRowHeight="12.75" x14ac:dyDescent="0.2"/>
  <cols>
    <col min="1" max="8" width="9.140625" style="96"/>
    <col min="9" max="9" width="35.42578125" style="96" customWidth="1"/>
    <col min="10" max="16384" width="9.140625" style="96"/>
  </cols>
  <sheetData>
    <row r="1" spans="1:21" ht="30" customHeight="1" x14ac:dyDescent="0.5">
      <c r="A1" s="152" t="s">
        <v>124</v>
      </c>
      <c r="B1" s="152"/>
      <c r="C1" s="152"/>
      <c r="D1" s="152"/>
      <c r="E1" s="152"/>
      <c r="F1" s="152"/>
      <c r="G1" s="152"/>
      <c r="H1" s="152"/>
      <c r="I1" s="152"/>
      <c r="J1" s="94"/>
      <c r="K1" s="94"/>
      <c r="L1" s="94"/>
      <c r="M1" s="95"/>
      <c r="N1" s="95"/>
      <c r="O1" s="95"/>
      <c r="P1" s="95"/>
      <c r="Q1" s="95"/>
      <c r="T1" s="97"/>
      <c r="U1" s="97"/>
    </row>
    <row r="2" spans="1:21" x14ac:dyDescent="0.2">
      <c r="A2" s="98"/>
      <c r="B2" s="98"/>
      <c r="C2" s="98"/>
      <c r="D2" s="98"/>
      <c r="E2" s="98"/>
      <c r="F2" s="98"/>
      <c r="G2" s="98"/>
      <c r="H2" s="98"/>
      <c r="I2" s="99"/>
      <c r="J2" s="98"/>
      <c r="K2" s="98"/>
      <c r="L2" s="98"/>
    </row>
    <row r="3" spans="1:21" x14ac:dyDescent="0.2">
      <c r="A3" s="100"/>
      <c r="B3" s="100"/>
      <c r="I3" s="16" t="str">
        <f ca="1">"© "&amp;YEAR(TODAY())&amp;" Spreadsheet123 LTD. All rights reserved"</f>
        <v>© 2017 Spreadsheet123 LTD. All rights reserved</v>
      </c>
    </row>
    <row r="4" spans="1:21" ht="5.0999999999999996" customHeight="1" x14ac:dyDescent="0.2"/>
    <row r="5" spans="1:21" ht="15" x14ac:dyDescent="0.25">
      <c r="A5" s="149" t="s">
        <v>89</v>
      </c>
      <c r="B5" s="149"/>
      <c r="C5" s="149"/>
      <c r="D5" s="149"/>
      <c r="E5" s="149"/>
      <c r="F5" s="149"/>
      <c r="G5" s="149"/>
      <c r="H5" s="149"/>
      <c r="I5" s="149"/>
    </row>
    <row r="6" spans="1:21" x14ac:dyDescent="0.2">
      <c r="A6" s="153" t="s">
        <v>125</v>
      </c>
      <c r="B6" s="153"/>
      <c r="C6" s="153"/>
      <c r="D6" s="153"/>
      <c r="E6" s="153"/>
      <c r="F6" s="153"/>
      <c r="G6" s="153"/>
      <c r="H6" s="153"/>
      <c r="I6" s="153"/>
    </row>
    <row r="7" spans="1:21" x14ac:dyDescent="0.2">
      <c r="A7" s="148" t="s">
        <v>126</v>
      </c>
      <c r="B7" s="148"/>
      <c r="C7" s="148"/>
      <c r="D7" s="148"/>
      <c r="E7" s="148"/>
      <c r="F7" s="148"/>
      <c r="G7" s="148"/>
      <c r="H7" s="148"/>
      <c r="I7" s="148"/>
    </row>
    <row r="8" spans="1:21" x14ac:dyDescent="0.2">
      <c r="A8" s="101" t="s">
        <v>127</v>
      </c>
      <c r="B8" s="101"/>
      <c r="C8" s="101"/>
      <c r="D8" s="101"/>
      <c r="E8" s="101"/>
      <c r="F8" s="101"/>
      <c r="G8" s="101"/>
      <c r="H8" s="101"/>
      <c r="I8" s="101"/>
    </row>
    <row r="9" spans="1:21" x14ac:dyDescent="0.2">
      <c r="A9" s="148"/>
      <c r="B9" s="148"/>
      <c r="C9" s="148"/>
      <c r="D9" s="148"/>
      <c r="E9" s="148"/>
      <c r="F9" s="148"/>
      <c r="G9" s="148"/>
      <c r="H9" s="148"/>
      <c r="I9" s="148"/>
    </row>
    <row r="10" spans="1:21" x14ac:dyDescent="0.2">
      <c r="A10" s="148" t="s">
        <v>128</v>
      </c>
      <c r="B10" s="148"/>
      <c r="C10" s="148"/>
      <c r="D10" s="148"/>
      <c r="E10" s="148"/>
      <c r="F10" s="148"/>
      <c r="G10" s="148"/>
      <c r="H10" s="148"/>
      <c r="I10" s="148"/>
    </row>
    <row r="11" spans="1:21" x14ac:dyDescent="0.2">
      <c r="A11" s="148" t="s">
        <v>129</v>
      </c>
      <c r="B11" s="148"/>
      <c r="C11" s="148"/>
      <c r="D11" s="148"/>
      <c r="E11" s="148"/>
      <c r="F11" s="148"/>
      <c r="G11" s="148"/>
      <c r="H11" s="148"/>
      <c r="I11" s="148"/>
    </row>
    <row r="12" spans="1:21" x14ac:dyDescent="0.2">
      <c r="A12" s="101"/>
      <c r="B12" s="101"/>
      <c r="C12" s="101"/>
      <c r="D12" s="101"/>
      <c r="E12" s="101"/>
      <c r="F12" s="101"/>
      <c r="G12" s="101"/>
      <c r="H12" s="101"/>
      <c r="I12" s="101"/>
    </row>
    <row r="13" spans="1:21" ht="15" x14ac:dyDescent="0.25">
      <c r="A13" s="149" t="s">
        <v>90</v>
      </c>
      <c r="B13" s="149"/>
      <c r="C13" s="149"/>
      <c r="D13" s="149"/>
      <c r="E13" s="149"/>
      <c r="F13" s="149"/>
      <c r="G13" s="149"/>
      <c r="H13" s="149"/>
      <c r="I13" s="149"/>
    </row>
    <row r="14" spans="1:21" x14ac:dyDescent="0.2">
      <c r="A14" s="148" t="s">
        <v>91</v>
      </c>
      <c r="B14" s="148"/>
      <c r="C14" s="148"/>
      <c r="D14" s="148"/>
      <c r="E14" s="148"/>
      <c r="F14" s="148"/>
      <c r="G14" s="148"/>
      <c r="H14" s="148"/>
      <c r="I14" s="148"/>
    </row>
    <row r="15" spans="1:21" x14ac:dyDescent="0.2">
      <c r="A15" s="148" t="s">
        <v>92</v>
      </c>
      <c r="B15" s="148"/>
      <c r="C15" s="148"/>
      <c r="D15" s="148"/>
      <c r="E15" s="148"/>
      <c r="F15" s="148"/>
      <c r="G15" s="148"/>
      <c r="H15" s="148"/>
      <c r="I15" s="148"/>
    </row>
    <row r="16" spans="1:21" x14ac:dyDescent="0.2">
      <c r="A16" s="101"/>
      <c r="B16" s="101"/>
      <c r="C16" s="101"/>
      <c r="D16" s="101"/>
      <c r="E16" s="101"/>
      <c r="F16" s="101"/>
      <c r="G16" s="101"/>
      <c r="H16" s="101"/>
      <c r="I16" s="101"/>
    </row>
    <row r="17" spans="1:9" ht="15" x14ac:dyDescent="0.25">
      <c r="A17" s="149" t="s">
        <v>93</v>
      </c>
      <c r="B17" s="149"/>
      <c r="C17" s="149"/>
      <c r="D17" s="149"/>
      <c r="E17" s="149"/>
      <c r="F17" s="149"/>
      <c r="G17" s="149"/>
      <c r="H17" s="149"/>
      <c r="I17" s="149"/>
    </row>
    <row r="18" spans="1:9" x14ac:dyDescent="0.2">
      <c r="A18" s="148" t="s">
        <v>159</v>
      </c>
      <c r="B18" s="148"/>
      <c r="C18" s="148"/>
      <c r="D18" s="148"/>
      <c r="E18" s="148"/>
      <c r="F18" s="148"/>
      <c r="G18" s="148"/>
      <c r="H18" s="148"/>
      <c r="I18" s="148"/>
    </row>
    <row r="19" spans="1:9" x14ac:dyDescent="0.2">
      <c r="A19" s="102" t="s">
        <v>130</v>
      </c>
      <c r="B19" s="101"/>
      <c r="C19" s="101"/>
      <c r="D19" s="101"/>
      <c r="E19" s="101"/>
      <c r="F19" s="101"/>
      <c r="G19" s="101"/>
      <c r="H19" s="101"/>
      <c r="I19" s="101"/>
    </row>
    <row r="20" spans="1:9" x14ac:dyDescent="0.2">
      <c r="A20" s="148" t="s">
        <v>131</v>
      </c>
      <c r="B20" s="148"/>
      <c r="C20" s="148"/>
      <c r="D20" s="148"/>
      <c r="E20" s="148"/>
      <c r="F20" s="148"/>
      <c r="G20" s="148"/>
      <c r="H20" s="148"/>
      <c r="I20" s="148"/>
    </row>
    <row r="21" spans="1:9" x14ac:dyDescent="0.2">
      <c r="A21" s="148" t="s">
        <v>132</v>
      </c>
      <c r="B21" s="148"/>
      <c r="C21" s="148"/>
      <c r="D21" s="148"/>
      <c r="E21" s="148"/>
      <c r="F21" s="148"/>
      <c r="G21" s="148"/>
      <c r="H21" s="148"/>
      <c r="I21" s="148"/>
    </row>
    <row r="22" spans="1:9" x14ac:dyDescent="0.2">
      <c r="A22" s="148" t="s">
        <v>133</v>
      </c>
      <c r="B22" s="148"/>
      <c r="C22" s="148"/>
      <c r="D22" s="148"/>
      <c r="E22" s="148"/>
      <c r="F22" s="148"/>
      <c r="G22" s="148"/>
      <c r="H22" s="148"/>
      <c r="I22" s="148"/>
    </row>
    <row r="23" spans="1:9" ht="15" x14ac:dyDescent="0.25">
      <c r="A23" s="154" t="s">
        <v>134</v>
      </c>
      <c r="B23" s="154"/>
      <c r="C23" s="154"/>
      <c r="D23" s="154"/>
      <c r="E23" s="154"/>
      <c r="F23" s="154"/>
      <c r="G23" s="154"/>
      <c r="H23" s="154"/>
      <c r="I23" s="154"/>
    </row>
    <row r="24" spans="1:9" ht="15" x14ac:dyDescent="0.25">
      <c r="A24" s="154" t="s">
        <v>160</v>
      </c>
      <c r="B24" s="154"/>
      <c r="C24" s="154"/>
      <c r="D24" s="154"/>
      <c r="E24" s="154"/>
      <c r="F24" s="154"/>
      <c r="G24" s="154"/>
      <c r="H24" s="154"/>
      <c r="I24" s="154"/>
    </row>
    <row r="25" spans="1:9" ht="15" x14ac:dyDescent="0.25">
      <c r="A25" s="103" t="s">
        <v>161</v>
      </c>
      <c r="B25" s="103"/>
      <c r="C25" s="103"/>
      <c r="D25" s="103"/>
      <c r="E25" s="103"/>
      <c r="F25" s="103"/>
      <c r="G25" s="103"/>
      <c r="H25" s="103"/>
      <c r="I25" s="103"/>
    </row>
    <row r="26" spans="1:9" ht="15" x14ac:dyDescent="0.25">
      <c r="A26" s="103" t="s">
        <v>135</v>
      </c>
      <c r="B26" s="103"/>
      <c r="C26" s="103"/>
      <c r="D26" s="103"/>
      <c r="E26" s="103"/>
      <c r="F26" s="103"/>
      <c r="G26" s="103"/>
      <c r="H26" s="103"/>
      <c r="I26" s="103"/>
    </row>
    <row r="27" spans="1:9" ht="15" x14ac:dyDescent="0.25">
      <c r="A27" s="103" t="s">
        <v>136</v>
      </c>
      <c r="B27" s="103"/>
      <c r="C27" s="103"/>
      <c r="D27" s="103"/>
      <c r="E27" s="103"/>
      <c r="F27" s="103"/>
      <c r="G27" s="103"/>
      <c r="H27" s="103"/>
      <c r="I27" s="103"/>
    </row>
    <row r="28" spans="1:9" x14ac:dyDescent="0.2">
      <c r="A28" s="101"/>
      <c r="B28" s="101"/>
      <c r="C28" s="101"/>
      <c r="D28" s="101"/>
      <c r="E28" s="101"/>
      <c r="F28" s="101"/>
      <c r="G28" s="101"/>
      <c r="H28" s="101"/>
      <c r="I28" s="101"/>
    </row>
    <row r="29" spans="1:9" ht="15" x14ac:dyDescent="0.25">
      <c r="A29" s="149" t="s">
        <v>137</v>
      </c>
      <c r="B29" s="149"/>
      <c r="C29" s="149"/>
      <c r="D29" s="149"/>
      <c r="E29" s="149"/>
      <c r="F29" s="149"/>
      <c r="G29" s="149"/>
      <c r="H29" s="149"/>
      <c r="I29" s="149"/>
    </row>
    <row r="30" spans="1:9" ht="15" customHeight="1" x14ac:dyDescent="0.2">
      <c r="A30" s="151" t="s">
        <v>138</v>
      </c>
      <c r="B30" s="151"/>
      <c r="C30" s="151"/>
      <c r="D30" s="151"/>
      <c r="E30" s="151"/>
      <c r="F30" s="151"/>
      <c r="G30" s="151"/>
      <c r="H30" s="151"/>
      <c r="I30" s="151"/>
    </row>
    <row r="31" spans="1:9" ht="15" customHeight="1" x14ac:dyDescent="0.2">
      <c r="A31" s="151" t="s">
        <v>139</v>
      </c>
      <c r="B31" s="151"/>
      <c r="C31" s="151"/>
      <c r="D31" s="151"/>
      <c r="E31" s="151"/>
      <c r="F31" s="151"/>
      <c r="G31" s="151"/>
      <c r="H31" s="151"/>
      <c r="I31" s="151"/>
    </row>
    <row r="32" spans="1:9" x14ac:dyDescent="0.2">
      <c r="A32" s="151" t="s">
        <v>140</v>
      </c>
      <c r="B32" s="148"/>
      <c r="C32" s="148"/>
      <c r="D32" s="148"/>
      <c r="E32" s="148"/>
      <c r="F32" s="148"/>
      <c r="G32" s="148"/>
      <c r="H32" s="148"/>
      <c r="I32" s="148"/>
    </row>
    <row r="33" spans="1:9" x14ac:dyDescent="0.2">
      <c r="A33" s="151" t="s">
        <v>141</v>
      </c>
      <c r="B33" s="151"/>
      <c r="C33" s="151"/>
      <c r="D33" s="151"/>
      <c r="E33" s="151"/>
      <c r="F33" s="151"/>
      <c r="G33" s="151"/>
      <c r="H33" s="151"/>
      <c r="I33" s="151"/>
    </row>
    <row r="34" spans="1:9" x14ac:dyDescent="0.2">
      <c r="A34" s="101"/>
      <c r="B34" s="101"/>
      <c r="C34" s="101"/>
      <c r="D34" s="101"/>
      <c r="E34" s="101"/>
      <c r="F34" s="101"/>
      <c r="G34" s="101"/>
      <c r="H34" s="101"/>
      <c r="I34" s="101"/>
    </row>
    <row r="35" spans="1:9" ht="15" x14ac:dyDescent="0.25">
      <c r="A35" s="149" t="s">
        <v>142</v>
      </c>
      <c r="B35" s="149"/>
      <c r="C35" s="149"/>
      <c r="D35" s="149"/>
      <c r="E35" s="149"/>
      <c r="F35" s="149"/>
      <c r="G35" s="149"/>
      <c r="H35" s="149"/>
      <c r="I35" s="149"/>
    </row>
    <row r="36" spans="1:9" s="104" customFormat="1" ht="15" x14ac:dyDescent="0.25">
      <c r="A36" s="150" t="s">
        <v>162</v>
      </c>
      <c r="B36" s="150"/>
      <c r="C36" s="150"/>
      <c r="D36" s="150"/>
      <c r="E36" s="150"/>
      <c r="F36" s="150"/>
      <c r="G36" s="150"/>
      <c r="H36" s="150"/>
      <c r="I36" s="150"/>
    </row>
    <row r="37" spans="1:9" s="104" customFormat="1" x14ac:dyDescent="0.2">
      <c r="A37" s="150" t="s">
        <v>143</v>
      </c>
      <c r="B37" s="150"/>
      <c r="C37" s="150"/>
      <c r="D37" s="150"/>
      <c r="E37" s="150"/>
      <c r="F37" s="150"/>
      <c r="G37" s="150"/>
      <c r="H37" s="150"/>
      <c r="I37" s="150"/>
    </row>
    <row r="38" spans="1:9" x14ac:dyDescent="0.2">
      <c r="A38" s="101"/>
      <c r="B38" s="101"/>
      <c r="C38" s="101"/>
      <c r="D38" s="101"/>
      <c r="E38" s="101"/>
      <c r="F38" s="101"/>
      <c r="G38" s="101"/>
      <c r="H38" s="101"/>
      <c r="I38" s="101"/>
    </row>
    <row r="39" spans="1:9" ht="15" x14ac:dyDescent="0.25">
      <c r="A39" s="149" t="s">
        <v>144</v>
      </c>
      <c r="B39" s="149"/>
      <c r="C39" s="149"/>
      <c r="D39" s="149"/>
      <c r="E39" s="149"/>
      <c r="F39" s="149"/>
      <c r="G39" s="149"/>
      <c r="H39" s="149"/>
      <c r="I39" s="149"/>
    </row>
    <row r="40" spans="1:9" x14ac:dyDescent="0.2">
      <c r="A40" s="148" t="s">
        <v>145</v>
      </c>
      <c r="B40" s="148"/>
      <c r="C40" s="148"/>
      <c r="D40" s="148"/>
      <c r="E40" s="148"/>
      <c r="F40" s="148"/>
      <c r="G40" s="148"/>
      <c r="H40" s="148"/>
      <c r="I40" s="148"/>
    </row>
    <row r="41" spans="1:9" x14ac:dyDescent="0.2">
      <c r="A41" s="148" t="s">
        <v>146</v>
      </c>
      <c r="B41" s="148"/>
      <c r="C41" s="148"/>
      <c r="D41" s="148"/>
      <c r="E41" s="148"/>
      <c r="F41" s="148"/>
      <c r="G41" s="148"/>
      <c r="H41" s="148"/>
      <c r="I41" s="148"/>
    </row>
    <row r="42" spans="1:9" x14ac:dyDescent="0.2">
      <c r="A42" s="148" t="s">
        <v>147</v>
      </c>
      <c r="B42" s="148"/>
      <c r="C42" s="148"/>
      <c r="D42" s="148"/>
      <c r="E42" s="148"/>
      <c r="F42" s="148"/>
      <c r="G42" s="148"/>
      <c r="H42" s="148"/>
      <c r="I42" s="148"/>
    </row>
    <row r="43" spans="1:9" x14ac:dyDescent="0.2">
      <c r="A43" s="148" t="s">
        <v>148</v>
      </c>
      <c r="B43" s="148"/>
      <c r="C43" s="148"/>
      <c r="D43" s="148"/>
      <c r="E43" s="148"/>
      <c r="F43" s="148"/>
      <c r="G43" s="148"/>
      <c r="H43" s="148"/>
      <c r="I43" s="148"/>
    </row>
    <row r="44" spans="1:9" x14ac:dyDescent="0.2">
      <c r="A44" s="148" t="s">
        <v>149</v>
      </c>
      <c r="B44" s="148"/>
      <c r="C44" s="148"/>
      <c r="D44" s="148"/>
      <c r="E44" s="148"/>
      <c r="F44" s="148"/>
      <c r="G44" s="148"/>
      <c r="H44" s="148"/>
      <c r="I44" s="148"/>
    </row>
    <row r="45" spans="1:9" x14ac:dyDescent="0.2">
      <c r="A45" s="148" t="s">
        <v>150</v>
      </c>
      <c r="B45" s="148"/>
      <c r="C45" s="148"/>
      <c r="D45" s="148"/>
      <c r="E45" s="148"/>
      <c r="F45" s="148"/>
      <c r="G45" s="148"/>
      <c r="H45" s="148"/>
      <c r="I45" s="148"/>
    </row>
    <row r="46" spans="1:9" x14ac:dyDescent="0.2">
      <c r="A46" s="148" t="s">
        <v>151</v>
      </c>
      <c r="B46" s="148"/>
      <c r="C46" s="148"/>
      <c r="D46" s="148"/>
      <c r="E46" s="148"/>
      <c r="F46" s="148"/>
      <c r="G46" s="148"/>
      <c r="H46" s="148"/>
      <c r="I46" s="148"/>
    </row>
    <row r="47" spans="1:9" x14ac:dyDescent="0.2">
      <c r="A47" s="148" t="s">
        <v>152</v>
      </c>
      <c r="B47" s="148"/>
      <c r="C47" s="148"/>
      <c r="D47" s="148"/>
      <c r="E47" s="148"/>
      <c r="F47" s="148"/>
      <c r="G47" s="148"/>
      <c r="H47" s="148"/>
      <c r="I47" s="148"/>
    </row>
    <row r="48" spans="1:9" x14ac:dyDescent="0.2">
      <c r="A48" s="101"/>
      <c r="B48" s="101"/>
      <c r="C48" s="101"/>
      <c r="D48" s="101"/>
      <c r="E48" s="101"/>
      <c r="F48" s="101"/>
      <c r="G48" s="101"/>
      <c r="H48" s="101"/>
      <c r="I48" s="101"/>
    </row>
    <row r="49" spans="1:9" s="107" customFormat="1" ht="9" x14ac:dyDescent="0.15">
      <c r="A49" s="105" t="s">
        <v>153</v>
      </c>
      <c r="B49" s="106"/>
      <c r="C49" s="106"/>
      <c r="D49" s="106"/>
      <c r="E49" s="106"/>
      <c r="F49" s="106"/>
      <c r="G49" s="106"/>
      <c r="H49" s="106"/>
      <c r="I49" s="106"/>
    </row>
    <row r="50" spans="1:9" s="107" customFormat="1" ht="9" x14ac:dyDescent="0.15">
      <c r="A50" s="106" t="s">
        <v>154</v>
      </c>
      <c r="B50" s="106"/>
      <c r="C50" s="106"/>
      <c r="D50" s="106"/>
      <c r="E50" s="106"/>
      <c r="F50" s="106"/>
      <c r="G50" s="106"/>
      <c r="H50" s="106"/>
      <c r="I50" s="106"/>
    </row>
    <row r="51" spans="1:9" s="107" customFormat="1" ht="9" x14ac:dyDescent="0.15">
      <c r="A51" s="106" t="s">
        <v>155</v>
      </c>
      <c r="B51" s="106"/>
      <c r="C51" s="106"/>
      <c r="D51" s="106"/>
      <c r="E51" s="106"/>
      <c r="F51" s="106"/>
      <c r="G51" s="106"/>
      <c r="H51" s="106"/>
      <c r="I51" s="106"/>
    </row>
    <row r="52" spans="1:9" x14ac:dyDescent="0.2">
      <c r="A52" s="101"/>
      <c r="B52" s="101"/>
      <c r="C52" s="101"/>
      <c r="D52" s="101"/>
      <c r="E52" s="101"/>
      <c r="F52" s="101"/>
      <c r="G52" s="101"/>
      <c r="H52" s="101"/>
      <c r="I52" s="101"/>
    </row>
    <row r="53" spans="1:9" ht="15" x14ac:dyDescent="0.25">
      <c r="A53" s="149" t="s">
        <v>156</v>
      </c>
      <c r="B53" s="149"/>
      <c r="C53" s="149"/>
      <c r="D53" s="149"/>
      <c r="E53" s="149"/>
      <c r="F53" s="149"/>
      <c r="G53" s="149"/>
      <c r="H53" s="149"/>
      <c r="I53" s="149"/>
    </row>
    <row r="54" spans="1:9" x14ac:dyDescent="0.2">
      <c r="A54" s="148" t="s">
        <v>157</v>
      </c>
      <c r="B54" s="148"/>
      <c r="C54" s="148"/>
      <c r="D54" s="148"/>
      <c r="E54" s="148"/>
      <c r="F54" s="148"/>
      <c r="G54" s="148"/>
      <c r="H54" s="148"/>
      <c r="I54" s="148"/>
    </row>
    <row r="55" spans="1:9" x14ac:dyDescent="0.2">
      <c r="A55" s="101" t="s">
        <v>158</v>
      </c>
      <c r="B55" s="101"/>
      <c r="C55" s="101"/>
      <c r="D55" s="101"/>
      <c r="E55" s="101"/>
      <c r="F55" s="101"/>
      <c r="G55" s="101"/>
      <c r="H55" s="101"/>
      <c r="I55" s="101"/>
    </row>
    <row r="56" spans="1:9" x14ac:dyDescent="0.2">
      <c r="A56" s="101"/>
      <c r="B56" s="101"/>
      <c r="C56" s="101"/>
      <c r="D56" s="101"/>
      <c r="E56" s="101"/>
      <c r="F56" s="101"/>
      <c r="G56" s="101"/>
      <c r="H56" s="101"/>
      <c r="I56" s="101"/>
    </row>
  </sheetData>
  <sheetProtection selectLockedCells="1" selectUnlockedCells="1"/>
  <mergeCells count="36">
    <mergeCell ref="A30:I30"/>
    <mergeCell ref="A31:I31"/>
    <mergeCell ref="A20:I20"/>
    <mergeCell ref="A21:I21"/>
    <mergeCell ref="A22:I22"/>
    <mergeCell ref="A23:I23"/>
    <mergeCell ref="A24:I24"/>
    <mergeCell ref="A29:I29"/>
    <mergeCell ref="A18:I18"/>
    <mergeCell ref="A1:I1"/>
    <mergeCell ref="A5:I5"/>
    <mergeCell ref="A6:I6"/>
    <mergeCell ref="A7:I7"/>
    <mergeCell ref="A9:I9"/>
    <mergeCell ref="A10:I10"/>
    <mergeCell ref="A11:I11"/>
    <mergeCell ref="A13:I13"/>
    <mergeCell ref="A14:I14"/>
    <mergeCell ref="A15:I15"/>
    <mergeCell ref="A17:I17"/>
    <mergeCell ref="A37:I37"/>
    <mergeCell ref="A39:I39"/>
    <mergeCell ref="A40:I40"/>
    <mergeCell ref="A41:I41"/>
    <mergeCell ref="A32:I32"/>
    <mergeCell ref="A33:I33"/>
    <mergeCell ref="A35:I35"/>
    <mergeCell ref="A36:I36"/>
    <mergeCell ref="A46:I46"/>
    <mergeCell ref="A47:I47"/>
    <mergeCell ref="A53:I53"/>
    <mergeCell ref="A54:I54"/>
    <mergeCell ref="A42:I42"/>
    <mergeCell ref="A43:I43"/>
    <mergeCell ref="A44:I44"/>
    <mergeCell ref="A45:I45"/>
  </mergeCells>
  <phoneticPr fontId="2" type="noConversion"/>
  <pageMargins left="0.55118110236220474" right="0.35433070866141736" top="0.98425196850393704" bottom="0.98425196850393704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Settings</vt:lpstr>
      <vt:lpstr>Cocktail Cost Calculator</vt:lpstr>
      <vt:lpstr>Beverage Price List</vt:lpstr>
      <vt:lpstr>Terms of Use (EULA)</vt:lpstr>
      <vt:lpstr>conversion_table</vt:lpstr>
      <vt:lpstr>fizz_beverage</vt:lpstr>
      <vt:lpstr>garnish</vt:lpstr>
      <vt:lpstr>juice</vt:lpstr>
      <vt:lpstr>mix_beverage</vt:lpstr>
      <vt:lpstr>mixes</vt:lpstr>
      <vt:lpstr>'Beverage Price List'!Print_Area</vt:lpstr>
      <vt:lpstr>'Cocktail Cost Calculator'!Print_Area</vt:lpstr>
      <vt:lpstr>reg_beverage</vt:lpstr>
      <vt:lpstr>size</vt:lpstr>
    </vt:vector>
  </TitlesOfParts>
  <Company>Spreadsheet123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Cocktail Cost Calculator</dc:title>
  <dc:creator>Spreadsheet123.com</dc:creator>
  <dc:description>© 2013 Spreadsheet123 LTD. All rights reserved</dc:description>
  <cp:lastModifiedBy>Alex Bejanishvili</cp:lastModifiedBy>
  <cp:lastPrinted>2013-11-12T14:41:18Z</cp:lastPrinted>
  <dcterms:created xsi:type="dcterms:W3CDTF">2011-04-02T10:36:05Z</dcterms:created>
  <dcterms:modified xsi:type="dcterms:W3CDTF">2017-08-23T09:26:53Z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s">
    <vt:lpwstr>© 2013 Spreadsheet123 LTD</vt:lpwstr>
  </property>
</Properties>
</file>