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Education\"/>
    </mc:Choice>
  </mc:AlternateContent>
  <bookViews>
    <workbookView xWindow="240" yWindow="45" windowWidth="15195" windowHeight="9720"/>
  </bookViews>
  <sheets>
    <sheet name="Gradebook" sheetId="1" r:id="rId1"/>
    <sheet name="Names" sheetId="3" r:id="rId2"/>
    <sheet name="Grades" sheetId="2" r:id="rId3"/>
    <sheet name="©" sheetId="7" r:id="rId4"/>
  </sheets>
  <definedNames>
    <definedName name="displayID">Gradebook!$W$21</definedName>
    <definedName name="_xlnm.Print_Area" localSheetId="0">Gradebook!$A$1:$T$45</definedName>
    <definedName name="_xlnm.Print_Area" localSheetId="2">Grades!$A$1:$J$36</definedName>
    <definedName name="_xlnm.Print_Area" localSheetId="1">Names!$A$1:$H$109</definedName>
    <definedName name="_xlnm.Print_Titles" localSheetId="0">Gradebook!$6:$10</definedName>
    <definedName name="valuevx">42.314159</definedName>
    <definedName name="vertex42_copyright" hidden="1">"© 2009-2014 Vertex42 LLC"</definedName>
    <definedName name="vertex42_id" hidden="1">"gradebook_points.xlsx"</definedName>
    <definedName name="vertex42_title" hidden="1">"Gradebook Template - Point System"</definedName>
  </definedNames>
  <calcPr calcId="162913"/>
</workbook>
</file>

<file path=xl/calcChain.xml><?xml version="1.0" encoding="utf-8"?>
<calcChain xmlns="http://schemas.openxmlformats.org/spreadsheetml/2006/main">
  <c r="W21" i="1" l="1"/>
  <c r="A11" i="1" l="1"/>
  <c r="A12" i="1" s="1"/>
  <c r="S36" i="1"/>
  <c r="S37" i="1"/>
  <c r="S38" i="1"/>
  <c r="S39" i="1"/>
  <c r="S40" i="1"/>
  <c r="S41" i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A12" i="2"/>
  <c r="A13" i="2"/>
  <c r="A15" i="2"/>
  <c r="A16" i="2"/>
  <c r="A18" i="2"/>
  <c r="A19" i="2"/>
  <c r="A21" i="2"/>
  <c r="A22" i="2"/>
  <c r="D42" i="1"/>
  <c r="D45" i="1" s="1"/>
  <c r="E42" i="1"/>
  <c r="E44" i="1" s="1"/>
  <c r="F42" i="1"/>
  <c r="F44" i="1" s="1"/>
  <c r="G42" i="1"/>
  <c r="G45" i="1" s="1"/>
  <c r="H42" i="1"/>
  <c r="H45" i="1" s="1"/>
  <c r="I42" i="1"/>
  <c r="I44" i="1" s="1"/>
  <c r="J42" i="1"/>
  <c r="J44" i="1" s="1"/>
  <c r="K42" i="1"/>
  <c r="K45" i="1" s="1"/>
  <c r="L42" i="1"/>
  <c r="L45" i="1" s="1"/>
  <c r="M42" i="1"/>
  <c r="M44" i="1" s="1"/>
  <c r="N42" i="1"/>
  <c r="N44" i="1" s="1"/>
  <c r="O42" i="1"/>
  <c r="O45" i="1" s="1"/>
  <c r="P42" i="1"/>
  <c r="P45" i="1" s="1"/>
  <c r="Q42" i="1"/>
  <c r="Q44" i="1" s="1"/>
  <c r="C42" i="1"/>
  <c r="C44" i="1" s="1"/>
  <c r="J45" i="1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R36" i="1"/>
  <c r="R37" i="1"/>
  <c r="R38" i="1"/>
  <c r="R39" i="1"/>
  <c r="R40" i="1"/>
  <c r="T36" i="1"/>
  <c r="T37" i="1"/>
  <c r="T38" i="1"/>
  <c r="T39" i="1"/>
  <c r="T40" i="1"/>
  <c r="E43" i="1"/>
  <c r="J43" i="1"/>
  <c r="L43" i="1"/>
  <c r="M43" i="1"/>
  <c r="N45" i="1" l="1"/>
  <c r="M45" i="1"/>
  <c r="E45" i="1"/>
  <c r="D43" i="1"/>
  <c r="C16" i="2"/>
  <c r="C22" i="2"/>
  <c r="K43" i="1"/>
  <c r="O43" i="1"/>
  <c r="G43" i="1"/>
  <c r="K44" i="1"/>
  <c r="C43" i="1"/>
  <c r="C45" i="1"/>
  <c r="F45" i="1"/>
  <c r="G44" i="1"/>
  <c r="O44" i="1"/>
  <c r="B11" i="1"/>
  <c r="T15" i="1"/>
  <c r="T19" i="1"/>
  <c r="T23" i="1"/>
  <c r="T27" i="1"/>
  <c r="T31" i="1"/>
  <c r="T35" i="1"/>
  <c r="T12" i="1"/>
  <c r="T16" i="1"/>
  <c r="T20" i="1"/>
  <c r="T24" i="1"/>
  <c r="T28" i="1"/>
  <c r="T32" i="1"/>
  <c r="Q43" i="1"/>
  <c r="T13" i="1"/>
  <c r="T17" i="1"/>
  <c r="T21" i="1"/>
  <c r="T25" i="1"/>
  <c r="T29" i="1"/>
  <c r="T33" i="1"/>
  <c r="I43" i="1"/>
  <c r="H43" i="1"/>
  <c r="F43" i="1"/>
  <c r="N43" i="1"/>
  <c r="Q45" i="1"/>
  <c r="I45" i="1"/>
  <c r="T14" i="1"/>
  <c r="T18" i="1"/>
  <c r="T22" i="1"/>
  <c r="T26" i="1"/>
  <c r="T30" i="1"/>
  <c r="T34" i="1"/>
  <c r="C10" i="2"/>
  <c r="C14" i="2"/>
  <c r="B34" i="2"/>
  <c r="C11" i="2"/>
  <c r="C20" i="2"/>
  <c r="B35" i="2"/>
  <c r="S42" i="1"/>
  <c r="C12" i="2"/>
  <c r="C17" i="2"/>
  <c r="S44" i="1"/>
  <c r="B28" i="2" s="1"/>
  <c r="B36" i="2"/>
  <c r="T11" i="1"/>
  <c r="B33" i="2"/>
  <c r="S45" i="1"/>
  <c r="B29" i="2" s="1"/>
  <c r="C21" i="2"/>
  <c r="C15" i="2"/>
  <c r="C19" i="2"/>
  <c r="C13" i="2"/>
  <c r="C18" i="2"/>
  <c r="A13" i="1"/>
  <c r="B12" i="1"/>
  <c r="P43" i="1"/>
  <c r="P44" i="1"/>
  <c r="L44" i="1"/>
  <c r="H44" i="1"/>
  <c r="D44" i="1"/>
  <c r="A26" i="2" l="1"/>
  <c r="B26" i="2" s="1"/>
  <c r="T42" i="1"/>
  <c r="B13" i="1"/>
  <c r="A14" i="1"/>
  <c r="C23" i="2"/>
  <c r="D16" i="2" l="1"/>
  <c r="D22" i="2"/>
  <c r="D11" i="2"/>
  <c r="D10" i="2"/>
  <c r="D15" i="2"/>
  <c r="D19" i="2"/>
  <c r="D12" i="2"/>
  <c r="A15" i="1"/>
  <c r="B14" i="1"/>
  <c r="D21" i="2"/>
  <c r="D20" i="2"/>
  <c r="D18" i="2"/>
  <c r="D17" i="2"/>
  <c r="D14" i="2"/>
  <c r="D13" i="2"/>
  <c r="A16" i="1" l="1"/>
  <c r="B15" i="1"/>
  <c r="A17" i="1" l="1"/>
  <c r="B16" i="1"/>
  <c r="B17" i="1" l="1"/>
  <c r="A18" i="1"/>
  <c r="A19" i="1" l="1"/>
  <c r="B18" i="1"/>
  <c r="A20" i="1" l="1"/>
  <c r="B19" i="1"/>
  <c r="A21" i="1" l="1"/>
  <c r="B20" i="1"/>
  <c r="B21" i="1" l="1"/>
  <c r="A22" i="1"/>
  <c r="A23" i="1" l="1"/>
  <c r="B22" i="1"/>
  <c r="A24" i="1" l="1"/>
  <c r="B23" i="1"/>
  <c r="A25" i="1" l="1"/>
  <c r="B24" i="1"/>
  <c r="B25" i="1" l="1"/>
  <c r="A26" i="1"/>
  <c r="A27" i="1" l="1"/>
  <c r="B26" i="1"/>
  <c r="A28" i="1" l="1"/>
  <c r="B27" i="1"/>
  <c r="A29" i="1" l="1"/>
  <c r="B28" i="1"/>
  <c r="B29" i="1" l="1"/>
  <c r="A30" i="1"/>
  <c r="A31" i="1" l="1"/>
  <c r="B30" i="1"/>
  <c r="A32" i="1" l="1"/>
  <c r="B31" i="1"/>
  <c r="A33" i="1" l="1"/>
  <c r="B32" i="1"/>
  <c r="B33" i="1" l="1"/>
  <c r="A34" i="1"/>
  <c r="A35" i="1" l="1"/>
  <c r="B34" i="1"/>
  <c r="A36" i="1" l="1"/>
  <c r="B35" i="1"/>
  <c r="A37" i="1" l="1"/>
  <c r="B36" i="1"/>
  <c r="B37" i="1" l="1"/>
  <c r="A38" i="1"/>
  <c r="A39" i="1" l="1"/>
  <c r="B38" i="1"/>
  <c r="B39" i="1" l="1"/>
  <c r="A40" i="1"/>
  <c r="B40" i="1" s="1"/>
</calcChain>
</file>

<file path=xl/sharedStrings.xml><?xml version="1.0" encoding="utf-8"?>
<sst xmlns="http://schemas.openxmlformats.org/spreadsheetml/2006/main" count="116" uniqueCount="101">
  <si>
    <t>Gradebook</t>
  </si>
  <si>
    <t>Assignments</t>
  </si>
  <si>
    <t>HW 1</t>
  </si>
  <si>
    <t>HW 2</t>
  </si>
  <si>
    <t>HW 3</t>
  </si>
  <si>
    <t>HW 4</t>
  </si>
  <si>
    <t>Exam 1</t>
  </si>
  <si>
    <t>Final</t>
  </si>
  <si>
    <t>HW 5</t>
  </si>
  <si>
    <t>HW 6</t>
  </si>
  <si>
    <t>HW 7</t>
  </si>
  <si>
    <t>HW 8</t>
  </si>
  <si>
    <t>Total</t>
  </si>
  <si>
    <t>Points:</t>
  </si>
  <si>
    <t>Jill</t>
  </si>
  <si>
    <t>Bob</t>
  </si>
  <si>
    <t>Sue</t>
  </si>
  <si>
    <t>Sally</t>
  </si>
  <si>
    <t>%</t>
  </si>
  <si>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</si>
  <si>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</si>
  <si>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</si>
  <si>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</si>
  <si>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</si>
  <si>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</si>
  <si>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</si>
  <si>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</si>
  <si>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</si>
  <si>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</si>
  <si>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</si>
  <si>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</si>
  <si>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</si>
  <si>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</si>
  <si>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Frequency</t>
  </si>
  <si>
    <t>[Course Name]</t>
  </si>
  <si>
    <t>[Instructor]</t>
  </si>
  <si>
    <t>[Room/Time]</t>
  </si>
  <si>
    <t>The purpose of this worksheet is to allow you to assign an ID to each student so that</t>
  </si>
  <si>
    <t>Name</t>
  </si>
  <si>
    <t>ID</t>
  </si>
  <si>
    <t>Jon</t>
  </si>
  <si>
    <t>Ted</t>
  </si>
  <si>
    <t>DisplayID</t>
  </si>
  <si>
    <t>is A&gt;=90, 80&lt;=B&lt;90, 70&lt;=C&lt;80, 60&lt;=D&lt;70, F&lt;60, with plus (+) and minus (-) used for the upper</t>
  </si>
  <si>
    <t>Class Avg:</t>
  </si>
  <si>
    <t>Class Avg %:</t>
  </si>
  <si>
    <t>Student</t>
  </si>
  <si>
    <t>Minimums</t>
  </si>
  <si>
    <t>Grading Scale</t>
  </si>
  <si>
    <t>when the grades are displayed, only the ID is shown. This provides some degree of privacy</t>
  </si>
  <si>
    <t>but is not a perfect method. The order that you place the names in the table below will be</t>
  </si>
  <si>
    <t>started entering grades into the Gradebook.</t>
  </si>
  <si>
    <t>HW 9</t>
  </si>
  <si>
    <t>HW 10</t>
  </si>
  <si>
    <t>HW 11</t>
  </si>
  <si>
    <t>[42]</t>
  </si>
  <si>
    <t>the order they appear in the Gradebook. To randomize the names, you can assign random</t>
  </si>
  <si>
    <t xml:space="preserve">IDs and then sort by ID. Do not change the order of the names after you have started </t>
  </si>
  <si>
    <t>Extra Credit</t>
  </si>
  <si>
    <t>StDev:</t>
  </si>
  <si>
    <t>Median:</t>
  </si>
  <si>
    <t>Exam 2</t>
  </si>
  <si>
    <t>Class Average (Mean)</t>
  </si>
  <si>
    <t>Mean:</t>
  </si>
  <si>
    <t>Percentiles</t>
  </si>
  <si>
    <t>Percentile</t>
  </si>
  <si>
    <t>p</t>
  </si>
  <si>
    <t>Students:</t>
  </si>
  <si>
    <t>HELP</t>
  </si>
  <si>
    <t>(the 50th percentile)</t>
  </si>
  <si>
    <t>or lower end of the range. For convenience, the table is set up to calculate the plus and minus grade</t>
  </si>
  <si>
    <t>"90% of the students scored less than …"</t>
  </si>
  <si>
    <t>This worksheet is for assigning letter grades based on a percentage scale. A typical percentage scale</t>
  </si>
  <si>
    <t>minimums, but you can manually enter these values instead. For the Gradebook to work correctly, the</t>
  </si>
  <si>
    <t>Grading Scale below must remain ordered from lowest to highest.</t>
  </si>
  <si>
    <t>E</t>
  </si>
  <si>
    <t>Master List of Names</t>
  </si>
  <si>
    <t>Curve:</t>
  </si>
  <si>
    <t>Gradebook Template</t>
  </si>
  <si>
    <t>By Vertex42.com</t>
  </si>
  <si>
    <t>© 2009-2014 Vertex42 LLC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</si>
  <si>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</si>
  <si>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</si>
  <si>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Insert new columns here: ►</t>
  </si>
  <si>
    <t xml:space="preserve">◄ </t>
  </si>
  <si>
    <t>◄ To add rows, copy an existing row and insert it above this line.</t>
  </si>
  <si>
    <t>INSTRUCTIONS</t>
  </si>
  <si>
    <t>► First, list the names and assign IDs in the Names worksheet.</t>
  </si>
  <si>
    <t>► To insert new columns, copying an existing column and then</t>
  </si>
  <si>
    <t>► Grades left blank are considered to be excused or not yet completed.</t>
  </si>
  <si>
    <t xml:space="preserve">     You can also enter an "E" for excused.</t>
  </si>
  <si>
    <t xml:space="preserve">     insert it after column C and before column Q.</t>
  </si>
  <si>
    <t>► Edit only the assignment labels, points, and scores.</t>
  </si>
  <si>
    <t xml:space="preserve">     (the cells with borders and white backgrounds)</t>
  </si>
  <si>
    <t>Display IDs ?</t>
  </si>
  <si>
    <t>No</t>
  </si>
  <si>
    <t>► Select Yes/No from the Display IDs box below to show either names or IDs.</t>
  </si>
  <si>
    <t>https://www.vertex42.com/ExcelTemplates/gradebook.html</t>
  </si>
  <si>
    <t>https://www.vertex42.com/licensing/EULA_privateuse.html</t>
  </si>
  <si>
    <t>Do not delete this worksheet.</t>
  </si>
  <si>
    <t>This spreadsheet, including all worksheets and associated content is a copyrighted work under the United States and other copyright laws.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</si>
</sst>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"/>
    <numFmt numFmtId="165" formatCode="d"/>
    <numFmt numFmtId="166" formatCode="0.0%"/>
    <numFmt numFmtId="167" formatCode="0.0;;&quot; - &quot;;@"/>
    <numFmt numFmtId="168" formatCode="General;;&quot;&quot;;@"/>
  </numFmts>
  <fonts count="32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Tahoma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8"/>
      <color indexed="60"/>
      <name val="Trebuchet MS"/>
      <family val="2"/>
    </font>
    <font>
      <i/>
      <sz val="8"/>
      <color indexed="23"/>
      <name val="Arial"/>
      <family val="2"/>
    </font>
    <font>
      <sz val="9"/>
      <name val="Arial"/>
      <family val="2"/>
    </font>
    <font>
      <sz val="8"/>
      <color indexed="9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sz val="9"/>
      <color theme="4" tint="-0.249977111117893"/>
      <name val="Arial"/>
      <family val="2"/>
    </font>
    <font>
      <sz val="8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i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5" fillId="0" borderId="0" xfId="0" applyFont="1" applyAlignment="1" applyProtection="1">
      <alignment vertical="top"/>
    </xf>
    <xf numFmtId="0" fontId="6" fillId="0" borderId="0" xfId="0" applyFont="1" applyProtection="1"/>
    <xf numFmtId="0" fontId="5" fillId="0" borderId="0" xfId="0" applyFont="1" applyProtection="1"/>
    <xf numFmtId="0" fontId="5" fillId="0" borderId="0" xfId="0" applyFont="1" applyBorder="1" applyProtection="1"/>
    <xf numFmtId="164" fontId="6" fillId="0" borderId="0" xfId="0" applyNumberFormat="1" applyFont="1" applyBorder="1" applyAlignment="1" applyProtection="1">
      <alignment horizontal="left"/>
    </xf>
    <xf numFmtId="0" fontId="4" fillId="0" borderId="0" xfId="0" applyFont="1" applyAlignment="1" applyProtection="1">
      <alignment vertical="top"/>
    </xf>
    <xf numFmtId="0" fontId="5" fillId="0" borderId="0" xfId="0" applyFont="1" applyAlignment="1" applyProtection="1"/>
    <xf numFmtId="0" fontId="10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 applyProtection="1"/>
    <xf numFmtId="0" fontId="10" fillId="0" borderId="0" xfId="0" applyFont="1" applyProtection="1"/>
    <xf numFmtId="0" fontId="6" fillId="0" borderId="0" xfId="0" applyFont="1" applyAlignment="1">
      <alignment horizontal="center"/>
    </xf>
    <xf numFmtId="0" fontId="5" fillId="0" borderId="2" xfId="0" applyNumberFormat="1" applyFont="1" applyFill="1" applyBorder="1" applyAlignment="1" applyProtection="1">
      <alignment horizontal="center"/>
      <protection locked="0"/>
    </xf>
    <xf numFmtId="43" fontId="13" fillId="0" borderId="0" xfId="1" applyFont="1" applyFill="1" applyAlignment="1">
      <alignment horizontal="left" vertical="center"/>
    </xf>
    <xf numFmtId="0" fontId="9" fillId="0" borderId="0" xfId="0" applyFont="1" applyFill="1" applyBorder="1" applyAlignment="1" applyProtection="1">
      <alignment horizontal="right" vertical="center"/>
    </xf>
    <xf numFmtId="0" fontId="10" fillId="0" borderId="0" xfId="0" applyFont="1"/>
    <xf numFmtId="0" fontId="16" fillId="0" borderId="0" xfId="0" applyFont="1" applyBorder="1" applyProtection="1"/>
    <xf numFmtId="0" fontId="12" fillId="0" borderId="0" xfId="0" applyFont="1"/>
    <xf numFmtId="0" fontId="12" fillId="0" borderId="0" xfId="0" applyFont="1" applyAlignment="1">
      <alignment horizontal="right"/>
    </xf>
    <xf numFmtId="0" fontId="5" fillId="0" borderId="0" xfId="0" applyFont="1" applyAlignment="1" applyProtection="1">
      <alignment horizontal="right"/>
    </xf>
    <xf numFmtId="166" fontId="0" fillId="0" borderId="0" xfId="3" applyNumberFormat="1" applyFont="1"/>
    <xf numFmtId="166" fontId="0" fillId="0" borderId="0" xfId="3" applyNumberFormat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10" fontId="0" fillId="0" borderId="0" xfId="3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0" fontId="11" fillId="0" borderId="0" xfId="0" applyFont="1" applyAlignment="1">
      <alignment horizontal="center"/>
    </xf>
    <xf numFmtId="0" fontId="17" fillId="0" borderId="0" xfId="2" applyFont="1" applyAlignment="1" applyProtection="1"/>
    <xf numFmtId="166" fontId="0" fillId="0" borderId="0" xfId="0" applyNumberFormat="1"/>
    <xf numFmtId="166" fontId="0" fillId="0" borderId="3" xfId="3" applyNumberFormat="1" applyFont="1" applyBorder="1"/>
    <xf numFmtId="0" fontId="16" fillId="0" borderId="0" xfId="0" applyFont="1" applyAlignment="1" applyProtection="1">
      <alignment horizontal="right"/>
    </xf>
    <xf numFmtId="0" fontId="18" fillId="0" borderId="0" xfId="0" applyFont="1"/>
    <xf numFmtId="0" fontId="5" fillId="0" borderId="0" xfId="0" applyFont="1"/>
    <xf numFmtId="0" fontId="5" fillId="0" borderId="0" xfId="0" applyFont="1" applyBorder="1" applyAlignment="1" applyProtection="1">
      <alignment horizontal="right"/>
    </xf>
    <xf numFmtId="10" fontId="15" fillId="0" borderId="1" xfId="3" applyNumberFormat="1" applyFont="1" applyBorder="1" applyAlignment="1" applyProtection="1">
      <alignment horizontal="right"/>
      <protection locked="0"/>
    </xf>
    <xf numFmtId="0" fontId="5" fillId="0" borderId="4" xfId="0" applyFont="1" applyBorder="1"/>
    <xf numFmtId="0" fontId="20" fillId="0" borderId="5" xfId="0" applyFont="1" applyFill="1" applyBorder="1" applyAlignment="1">
      <alignment horizontal="left" vertical="center"/>
    </xf>
    <xf numFmtId="0" fontId="0" fillId="0" borderId="4" xfId="0" applyBorder="1"/>
    <xf numFmtId="0" fontId="21" fillId="0" borderId="6" xfId="0" applyFont="1" applyBorder="1" applyAlignment="1">
      <alignment horizontal="left" wrapText="1" indent="1"/>
    </xf>
    <xf numFmtId="0" fontId="12" fillId="0" borderId="4" xfId="0" applyFont="1" applyBorder="1"/>
    <xf numFmtId="0" fontId="17" fillId="0" borderId="4" xfId="2" applyBorder="1" applyAlignment="1" applyProtection="1">
      <alignment horizontal="left" wrapText="1"/>
    </xf>
    <xf numFmtId="0" fontId="21" fillId="0" borderId="4" xfId="0" applyFont="1" applyBorder="1" applyAlignment="1">
      <alignment horizontal="left" wrapText="1"/>
    </xf>
    <xf numFmtId="0" fontId="19" fillId="0" borderId="4" xfId="0" applyFont="1" applyBorder="1" applyAlignment="1">
      <alignment horizontal="left" wrapText="1"/>
    </xf>
    <xf numFmtId="0" fontId="21" fillId="0" borderId="4" xfId="0" applyFont="1" applyBorder="1" applyAlignment="1">
      <alignment horizontal="left"/>
    </xf>
    <xf numFmtId="0" fontId="3" fillId="0" borderId="0" xfId="1" applyNumberFormat="1" applyFont="1" applyFill="1" applyAlignment="1">
      <alignment horizontal="left"/>
    </xf>
    <xf numFmtId="0" fontId="24" fillId="0" borderId="0" xfId="0" applyFont="1" applyAlignment="1" applyProtection="1">
      <alignment vertical="top"/>
    </xf>
    <xf numFmtId="0" fontId="7" fillId="3" borderId="0" xfId="0" applyFont="1" applyFill="1" applyBorder="1" applyAlignment="1" applyProtection="1">
      <alignment horizontal="center" vertical="center"/>
    </xf>
    <xf numFmtId="0" fontId="5" fillId="0" borderId="7" xfId="0" applyFont="1" applyBorder="1" applyAlignment="1" applyProtection="1"/>
    <xf numFmtId="0" fontId="5" fillId="0" borderId="7" xfId="0" applyFont="1" applyBorder="1" applyAlignment="1" applyProtection="1">
      <alignment horizontal="center"/>
    </xf>
    <xf numFmtId="166" fontId="9" fillId="3" borderId="0" xfId="0" applyNumberFormat="1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center" vertical="center"/>
    </xf>
    <xf numFmtId="10" fontId="0" fillId="4" borderId="0" xfId="3" applyNumberFormat="1" applyFont="1" applyFill="1"/>
    <xf numFmtId="0" fontId="0" fillId="4" borderId="0" xfId="0" applyFill="1" applyAlignment="1">
      <alignment horizontal="center"/>
    </xf>
    <xf numFmtId="0" fontId="0" fillId="0" borderId="3" xfId="0" applyBorder="1" applyAlignment="1">
      <alignment horizontal="center"/>
    </xf>
    <xf numFmtId="166" fontId="0" fillId="0" borderId="8" xfId="3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6" fontId="0" fillId="2" borderId="8" xfId="3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6" fontId="0" fillId="0" borderId="8" xfId="3" applyNumberFormat="1" applyFont="1" applyFill="1" applyBorder="1" applyAlignment="1">
      <alignment horizontal="center"/>
    </xf>
    <xf numFmtId="0" fontId="25" fillId="0" borderId="0" xfId="0" applyFont="1"/>
    <xf numFmtId="0" fontId="26" fillId="0" borderId="0" xfId="0" applyFont="1"/>
    <xf numFmtId="0" fontId="8" fillId="3" borderId="0" xfId="0" applyFont="1" applyFill="1" applyBorder="1" applyAlignment="1" applyProtection="1">
      <alignment horizontal="left" indent="2"/>
    </xf>
    <xf numFmtId="0" fontId="8" fillId="3" borderId="0" xfId="0" applyFont="1" applyFill="1" applyBorder="1" applyAlignment="1" applyProtection="1"/>
    <xf numFmtId="0" fontId="5" fillId="4" borderId="0" xfId="0" applyNumberFormat="1" applyFont="1" applyFill="1" applyBorder="1" applyAlignment="1" applyProtection="1">
      <alignment horizontal="center"/>
    </xf>
    <xf numFmtId="166" fontId="5" fillId="4" borderId="0" xfId="3" applyNumberFormat="1" applyFont="1" applyFill="1" applyBorder="1" applyProtection="1"/>
    <xf numFmtId="0" fontId="5" fillId="4" borderId="0" xfId="0" applyFont="1" applyFill="1" applyAlignment="1" applyProtection="1">
      <alignment horizontal="center"/>
    </xf>
    <xf numFmtId="167" fontId="15" fillId="4" borderId="0" xfId="0" applyNumberFormat="1" applyFont="1" applyFill="1" applyBorder="1" applyProtection="1"/>
    <xf numFmtId="166" fontId="6" fillId="4" borderId="0" xfId="3" applyNumberFormat="1" applyFont="1" applyFill="1" applyBorder="1" applyProtection="1"/>
    <xf numFmtId="0" fontId="9" fillId="3" borderId="0" xfId="0" applyFont="1" applyFill="1" applyBorder="1" applyAlignment="1" applyProtection="1">
      <alignment horizontal="right" vertical="center"/>
    </xf>
    <xf numFmtId="166" fontId="5" fillId="3" borderId="0" xfId="3" applyNumberFormat="1" applyFont="1" applyFill="1" applyBorder="1" applyProtection="1"/>
    <xf numFmtId="0" fontId="5" fillId="3" borderId="0" xfId="0" applyFont="1" applyFill="1" applyAlignment="1" applyProtection="1">
      <alignment horizontal="center"/>
    </xf>
    <xf numFmtId="0" fontId="5" fillId="0" borderId="7" xfId="0" applyFont="1" applyBorder="1" applyAlignment="1" applyProtection="1">
      <alignment horizontal="center"/>
      <protection locked="0"/>
    </xf>
    <xf numFmtId="165" fontId="6" fillId="0" borderId="9" xfId="0" applyNumberFormat="1" applyFont="1" applyFill="1" applyBorder="1" applyAlignment="1" applyProtection="1">
      <alignment horizontal="center" textRotation="90" wrapText="1"/>
      <protection locked="0"/>
    </xf>
    <xf numFmtId="168" fontId="5" fillId="5" borderId="7" xfId="0" applyNumberFormat="1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/>
    <xf numFmtId="0" fontId="5" fillId="5" borderId="0" xfId="0" applyFont="1" applyFill="1" applyBorder="1" applyAlignment="1" applyProtection="1">
      <alignment horizontal="center"/>
    </xf>
    <xf numFmtId="0" fontId="27" fillId="0" borderId="0" xfId="0" applyFont="1" applyAlignment="1" applyProtection="1">
      <alignment horizontal="right"/>
    </xf>
    <xf numFmtId="0" fontId="27" fillId="0" borderId="0" xfId="0" applyFont="1" applyProtection="1"/>
    <xf numFmtId="0" fontId="27" fillId="0" borderId="0" xfId="0" applyFont="1" applyAlignment="1" applyProtection="1">
      <alignment vertical="center"/>
    </xf>
    <xf numFmtId="0" fontId="28" fillId="0" borderId="0" xfId="0" applyFont="1" applyAlignment="1" applyProtection="1">
      <alignment vertical="center"/>
    </xf>
    <xf numFmtId="0" fontId="24" fillId="0" borderId="0" xfId="0" applyFont="1" applyAlignment="1" applyProtection="1">
      <alignment vertical="center"/>
    </xf>
    <xf numFmtId="0" fontId="29" fillId="0" borderId="0" xfId="0" applyFont="1" applyAlignment="1" applyProtection="1">
      <alignment horizontal="right" vertical="center" indent="1"/>
    </xf>
    <xf numFmtId="0" fontId="29" fillId="0" borderId="2" xfId="0" applyFont="1" applyBorder="1" applyAlignment="1" applyProtection="1">
      <alignment horizontal="center" vertical="center"/>
    </xf>
    <xf numFmtId="0" fontId="30" fillId="0" borderId="0" xfId="0" applyFont="1" applyAlignment="1">
      <alignment horizontal="right"/>
    </xf>
    <xf numFmtId="0" fontId="31" fillId="0" borderId="0" xfId="0" applyFont="1"/>
    <xf numFmtId="0" fontId="9" fillId="3" borderId="0" xfId="0" applyFont="1" applyFill="1" applyBorder="1" applyAlignment="1" applyProtection="1">
      <alignment horizontal="center" vertical="center"/>
    </xf>
    <xf numFmtId="0" fontId="22" fillId="0" borderId="4" xfId="2" applyFont="1" applyBorder="1" applyAlignment="1" applyProtection="1">
      <alignment horizontal="left" wrapText="1"/>
    </xf>
    <xf numFmtId="0" fontId="23" fillId="0" borderId="4" xfId="0" applyFont="1" applyBorder="1" applyAlignment="1">
      <alignment horizontal="left" wrapText="1"/>
    </xf>
  </cellXfs>
  <cellStyles count="4">
    <cellStyle name="Comma" xfId="1" builtinId="3"/>
    <cellStyle name="Hyperlink" xfId="2" builtinId="8" customBuiltin="1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18489630354894904"/>
          <c:y val="1.96079182288535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39614460282543"/>
          <c:y val="5.8823754686560537E-2"/>
          <c:w val="0.84114797248324713"/>
          <c:h val="0.819610981966076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Grades!$B$9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Grades!$B$10:$B$22</c:f>
              <c:strCache>
                <c:ptCount val="13"/>
                <c:pt idx="0">
                  <c:v>F</c:v>
                </c:pt>
                <c:pt idx="1">
                  <c:v>D-</c:v>
                </c:pt>
                <c:pt idx="2">
                  <c:v>D</c:v>
                </c:pt>
                <c:pt idx="3">
                  <c:v>D+</c:v>
                </c:pt>
                <c:pt idx="4">
                  <c:v>C-</c:v>
                </c:pt>
                <c:pt idx="5">
                  <c:v>C</c:v>
                </c:pt>
                <c:pt idx="6">
                  <c:v>C+</c:v>
                </c:pt>
                <c:pt idx="7">
                  <c:v>B-</c:v>
                </c:pt>
                <c:pt idx="8">
                  <c:v>B</c:v>
                </c:pt>
                <c:pt idx="9">
                  <c:v>B+</c:v>
                </c:pt>
                <c:pt idx="10">
                  <c:v>A-</c:v>
                </c:pt>
                <c:pt idx="11">
                  <c:v>A</c:v>
                </c:pt>
                <c:pt idx="12">
                  <c:v>A+</c:v>
                </c:pt>
              </c:strCache>
            </c:strRef>
          </c:cat>
          <c:val>
            <c:numRef>
              <c:f>Grades!$C$10:$C$22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A-4874-ABF1-5F46A8C5D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70816"/>
        <c:axId val="209745024"/>
      </c:barChart>
      <c:catAx>
        <c:axId val="2095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74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74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3020866447109088E-2"/>
              <c:y val="0.34509936082782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70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0</xdr:row>
      <xdr:rowOff>41910</xdr:rowOff>
    </xdr:from>
    <xdr:to>
      <xdr:col>21</xdr:col>
      <xdr:colOff>1295400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8375" y="41910"/>
          <a:ext cx="1295400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3810</xdr:rowOff>
    </xdr:from>
    <xdr:to>
      <xdr:col>8</xdr:col>
      <xdr:colOff>1295400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3810"/>
          <a:ext cx="1295400" cy="291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10</xdr:col>
      <xdr:colOff>0</xdr:colOff>
      <xdr:row>23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1295400</xdr:colOff>
      <xdr:row>0</xdr:row>
      <xdr:rowOff>291465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0"/>
          <a:ext cx="1295400" cy="291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3629025</xdr:colOff>
      <xdr:row>0</xdr:row>
      <xdr:rowOff>38100</xdr:rowOff>
    </xdr:from>
    <xdr:to>
      <xdr:col>1</xdr:col>
      <xdr:colOff>5057775</xdr:colOff>
      <xdr:row>0</xdr:row>
      <xdr:rowOff>359569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905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gradebook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gradebook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gradebook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gradebook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45"/>
  <sheetViews>
    <sheetView showGridLines="0" tabSelected="1" workbookViewId="0">
      <selection activeCell="A2" sqref="A2"/>
    </sheetView>
  </sheetViews>
  <sheetFormatPr defaultRowHeight="12.75" x14ac:dyDescent="0.2"/>
  <cols>
    <col min="1" max="1" width="3.28515625" style="3" customWidth="1"/>
    <col min="2" max="2" width="15.7109375" style="3" customWidth="1"/>
    <col min="3" max="17" width="6.5703125" style="3" customWidth="1"/>
    <col min="18" max="18" width="8.42578125" style="3" customWidth="1"/>
    <col min="19" max="19" width="7.42578125" style="3" customWidth="1"/>
    <col min="20" max="20" width="9.140625" style="3"/>
    <col min="21" max="21" width="5.28515625" style="3" customWidth="1"/>
    <col min="22" max="22" width="20.7109375" style="3" customWidth="1"/>
    <col min="23" max="16384" width="9.140625" style="3"/>
  </cols>
  <sheetData>
    <row r="1" spans="1:22" s="1" customFormat="1" ht="26.25" customHeight="1" x14ac:dyDescent="0.2">
      <c r="A1" s="82" t="s">
        <v>0</v>
      </c>
      <c r="B1" s="6"/>
      <c r="C1" s="7"/>
      <c r="D1" s="7"/>
      <c r="E1" s="7"/>
      <c r="F1" s="4"/>
      <c r="G1" s="4"/>
      <c r="H1" s="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V1" s="15"/>
    </row>
    <row r="2" spans="1:22" ht="15" x14ac:dyDescent="0.25">
      <c r="A2" s="2"/>
      <c r="B2" s="12" t="s">
        <v>34</v>
      </c>
      <c r="F2" s="4"/>
      <c r="G2" s="4"/>
      <c r="H2" s="4"/>
      <c r="Q2" s="18" t="s">
        <v>55</v>
      </c>
      <c r="V2" s="46" t="s">
        <v>80</v>
      </c>
    </row>
    <row r="3" spans="1:22" ht="14.25" x14ac:dyDescent="0.2">
      <c r="A3" s="2"/>
      <c r="B3" s="11" t="s">
        <v>35</v>
      </c>
      <c r="C3" s="7"/>
      <c r="D3" s="7"/>
      <c r="E3" s="7"/>
      <c r="F3" s="4"/>
      <c r="G3" s="4"/>
      <c r="H3" s="4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V3" s="29" t="s">
        <v>68</v>
      </c>
    </row>
    <row r="4" spans="1:22" ht="14.25" x14ac:dyDescent="0.2">
      <c r="A4" s="2"/>
      <c r="B4" s="11" t="s">
        <v>36</v>
      </c>
      <c r="F4" s="4"/>
      <c r="G4" s="4"/>
      <c r="H4" s="4"/>
      <c r="P4" s="78" t="s">
        <v>83</v>
      </c>
      <c r="Q4" s="79" t="s">
        <v>84</v>
      </c>
    </row>
    <row r="5" spans="1:22" x14ac:dyDescent="0.2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2" ht="15" x14ac:dyDescent="0.25">
      <c r="A6" s="4"/>
      <c r="B6" s="4"/>
      <c r="C6" s="63" t="s">
        <v>1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4"/>
    </row>
    <row r="7" spans="1:22" ht="36.75" customHeight="1" x14ac:dyDescent="0.2">
      <c r="A7" s="4"/>
      <c r="B7" s="4"/>
      <c r="C7" s="74" t="s">
        <v>2</v>
      </c>
      <c r="D7" s="74" t="s">
        <v>3</v>
      </c>
      <c r="E7" s="74" t="s">
        <v>4</v>
      </c>
      <c r="F7" s="74" t="s">
        <v>5</v>
      </c>
      <c r="G7" s="74" t="s">
        <v>6</v>
      </c>
      <c r="H7" s="74" t="s">
        <v>8</v>
      </c>
      <c r="I7" s="74" t="s">
        <v>9</v>
      </c>
      <c r="J7" s="74" t="s">
        <v>10</v>
      </c>
      <c r="K7" s="74" t="s">
        <v>11</v>
      </c>
      <c r="L7" s="74" t="s">
        <v>61</v>
      </c>
      <c r="M7" s="74" t="s">
        <v>52</v>
      </c>
      <c r="N7" s="74" t="s">
        <v>53</v>
      </c>
      <c r="O7" s="74" t="s">
        <v>54</v>
      </c>
      <c r="P7" s="74" t="s">
        <v>58</v>
      </c>
      <c r="Q7" s="74" t="s">
        <v>7</v>
      </c>
      <c r="R7" s="4"/>
    </row>
    <row r="8" spans="1:22" x14ac:dyDescent="0.2">
      <c r="A8" s="4"/>
      <c r="B8" s="16" t="s">
        <v>13</v>
      </c>
      <c r="C8" s="14">
        <v>50</v>
      </c>
      <c r="D8" s="14">
        <v>60</v>
      </c>
      <c r="E8" s="14">
        <v>50</v>
      </c>
      <c r="F8" s="14">
        <v>50</v>
      </c>
      <c r="G8" s="14">
        <v>150</v>
      </c>
      <c r="H8" s="14">
        <v>50</v>
      </c>
      <c r="I8" s="14">
        <v>50</v>
      </c>
      <c r="J8" s="14">
        <v>50</v>
      </c>
      <c r="K8" s="14">
        <v>50</v>
      </c>
      <c r="L8" s="14">
        <v>150</v>
      </c>
      <c r="M8" s="14">
        <v>50</v>
      </c>
      <c r="N8" s="14">
        <v>50</v>
      </c>
      <c r="O8" s="14">
        <v>50</v>
      </c>
      <c r="P8" s="14">
        <v>0</v>
      </c>
      <c r="Q8" s="14">
        <v>200</v>
      </c>
      <c r="R8" s="35" t="s">
        <v>77</v>
      </c>
      <c r="S8" s="36">
        <v>0</v>
      </c>
      <c r="V8" s="81" t="s">
        <v>86</v>
      </c>
    </row>
    <row r="9" spans="1:22" ht="5.25" customHeight="1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22" ht="15" x14ac:dyDescent="0.25">
      <c r="B10" s="12" t="s">
        <v>46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R10" s="8" t="s">
        <v>12</v>
      </c>
      <c r="S10" s="8" t="s">
        <v>18</v>
      </c>
      <c r="T10" s="8" t="s">
        <v>24</v>
      </c>
      <c r="V10" s="80" t="s">
        <v>87</v>
      </c>
    </row>
    <row r="11" spans="1:22" x14ac:dyDescent="0.2">
      <c r="A11" s="5">
        <f ca="1">OFFSET(A11,-1,0,1,1)+1</f>
        <v>1</v>
      </c>
      <c r="B11" s="75" t="str">
        <f ca="1">IF(displayID,INDEX(Names!$C$10:$C$109,Gradebook!A11),INDEX(Names!$B$10:$B$109,Gradebook!A11))</f>
        <v>Bob</v>
      </c>
      <c r="C11" s="73">
        <v>40</v>
      </c>
      <c r="D11" s="73">
        <v>50</v>
      </c>
      <c r="E11" s="73">
        <v>45</v>
      </c>
      <c r="F11" s="73">
        <v>36</v>
      </c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65">
        <f t="shared" ref="R11:R40" si="0">IF(SUM(C11:Q11)=0,"",SUMIF(C11:Q11,"&lt;&gt;")-SUMIF(C11:Q11,"=E"))</f>
        <v>171</v>
      </c>
      <c r="S11" s="66">
        <f>IF(SUM(C11:Q11)=0,"",$S$8+R11/(SUMIF(C11:Q11,"&lt;&gt;",$C$8:$Q$8)-SUMIF(C11:Q11,"=E",$C$8:$Q$8)))</f>
        <v>0.81428571428571428</v>
      </c>
      <c r="T11" s="67" t="str">
        <f>IF(S11="","",INDEX(Grades!$B$10:$B$22,MATCH(S11,Grades!$A$10:$A$22,1)))</f>
        <v>B-</v>
      </c>
      <c r="V11" s="80" t="s">
        <v>92</v>
      </c>
    </row>
    <row r="12" spans="1:22" x14ac:dyDescent="0.2">
      <c r="A12" s="5">
        <f t="shared" ref="A12:A40" ca="1" si="1">OFFSET(A12,-1,0,1,1)+1</f>
        <v>2</v>
      </c>
      <c r="B12" s="75" t="str">
        <f ca="1">IF(displayID,INDEX(Names!$C$10:$C$109,Gradebook!A12),INDEX(Names!$B$10:$B$109,Gradebook!A12))</f>
        <v>Sally</v>
      </c>
      <c r="C12" s="73">
        <v>40</v>
      </c>
      <c r="D12" s="73">
        <v>41</v>
      </c>
      <c r="E12" s="73" t="s">
        <v>75</v>
      </c>
      <c r="F12" s="73">
        <v>39</v>
      </c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65">
        <f t="shared" si="0"/>
        <v>120</v>
      </c>
      <c r="S12" s="66">
        <f t="shared" ref="S12:S41" si="2">IF(SUM(C12:Q12)=0,"",$S$8+R12/(SUMIF(C12:Q12,"&lt;&gt;",$C$8:$Q$8)-SUMIF(C12:Q12,"=E",$C$8:$Q$8)))</f>
        <v>0.75</v>
      </c>
      <c r="T12" s="67" t="str">
        <f>IF(S12="","",INDEX(Grades!$B$10:$B$22,MATCH(S12,Grades!$A$10:$A$22,1)))</f>
        <v>C</v>
      </c>
      <c r="V12" s="80" t="s">
        <v>93</v>
      </c>
    </row>
    <row r="13" spans="1:22" x14ac:dyDescent="0.2">
      <c r="A13" s="5">
        <f t="shared" ca="1" si="1"/>
        <v>3</v>
      </c>
      <c r="B13" s="75" t="str">
        <f ca="1">IF(displayID,INDEX(Names!$C$10:$C$109,Gradebook!A13),INDEX(Names!$B$10:$B$109,Gradebook!A13))</f>
        <v>Sue</v>
      </c>
      <c r="C13" s="73">
        <v>42</v>
      </c>
      <c r="D13" s="73">
        <v>42</v>
      </c>
      <c r="E13" s="73">
        <v>50</v>
      </c>
      <c r="F13" s="73">
        <v>29</v>
      </c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65">
        <f t="shared" si="0"/>
        <v>163</v>
      </c>
      <c r="S13" s="66">
        <f t="shared" si="2"/>
        <v>0.77619047619047621</v>
      </c>
      <c r="T13" s="67" t="str">
        <f>IF(S13="","",INDEX(Grades!$B$10:$B$22,MATCH(S13,Grades!$A$10:$A$22,1)))</f>
        <v>C+</v>
      </c>
      <c r="V13" s="80" t="s">
        <v>96</v>
      </c>
    </row>
    <row r="14" spans="1:22" x14ac:dyDescent="0.2">
      <c r="A14" s="5">
        <f t="shared" ca="1" si="1"/>
        <v>4</v>
      </c>
      <c r="B14" s="75" t="str">
        <f ca="1">IF(displayID,INDEX(Names!$C$10:$C$109,Gradebook!A14),INDEX(Names!$B$10:$B$109,Gradebook!A14))</f>
        <v>Jill</v>
      </c>
      <c r="C14" s="73">
        <v>41</v>
      </c>
      <c r="D14" s="73">
        <v>46</v>
      </c>
      <c r="E14" s="73">
        <v>40</v>
      </c>
      <c r="F14" s="73">
        <v>49</v>
      </c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65">
        <f t="shared" si="0"/>
        <v>176</v>
      </c>
      <c r="S14" s="66">
        <f t="shared" si="2"/>
        <v>0.83809523809523812</v>
      </c>
      <c r="T14" s="67" t="str">
        <f>IF(S14="","",INDEX(Grades!$B$10:$B$22,MATCH(S14,Grades!$A$10:$A$22,1)))</f>
        <v>B</v>
      </c>
      <c r="V14" s="80" t="s">
        <v>88</v>
      </c>
    </row>
    <row r="15" spans="1:22" x14ac:dyDescent="0.2">
      <c r="A15" s="5">
        <f t="shared" ca="1" si="1"/>
        <v>5</v>
      </c>
      <c r="B15" s="75" t="str">
        <f ca="1">IF(displayID,INDEX(Names!$C$10:$C$109,Gradebook!A15),INDEX(Names!$B$10:$B$109,Gradebook!A15))</f>
        <v>Jon</v>
      </c>
      <c r="C15" s="73">
        <v>43</v>
      </c>
      <c r="D15" s="73">
        <v>48</v>
      </c>
      <c r="E15" s="73">
        <v>31</v>
      </c>
      <c r="F15" s="73">
        <v>37</v>
      </c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65">
        <f t="shared" si="0"/>
        <v>159</v>
      </c>
      <c r="S15" s="66">
        <f t="shared" si="2"/>
        <v>0.75714285714285712</v>
      </c>
      <c r="T15" s="67" t="str">
        <f>IF(S15="","",INDEX(Grades!$B$10:$B$22,MATCH(S15,Grades!$A$10:$A$22,1)))</f>
        <v>C</v>
      </c>
      <c r="V15" s="80" t="s">
        <v>91</v>
      </c>
    </row>
    <row r="16" spans="1:22" x14ac:dyDescent="0.2">
      <c r="A16" s="5">
        <f t="shared" ca="1" si="1"/>
        <v>6</v>
      </c>
      <c r="B16" s="75" t="str">
        <f ca="1">IF(displayID,INDEX(Names!$C$10:$C$109,Gradebook!A16),INDEX(Names!$B$10:$B$109,Gradebook!A16))</f>
        <v>Ted</v>
      </c>
      <c r="C16" s="73">
        <v>50</v>
      </c>
      <c r="D16" s="73">
        <v>60</v>
      </c>
      <c r="E16" s="73">
        <v>50</v>
      </c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65">
        <f t="shared" si="0"/>
        <v>160</v>
      </c>
      <c r="S16" s="66">
        <f t="shared" si="2"/>
        <v>1</v>
      </c>
      <c r="T16" s="67" t="str">
        <f>IF(S16="","",INDEX(Grades!$B$10:$B$22,MATCH(S16,Grades!$A$10:$A$22,1)))</f>
        <v>A+</v>
      </c>
      <c r="V16" s="80" t="s">
        <v>89</v>
      </c>
    </row>
    <row r="17" spans="1:23" x14ac:dyDescent="0.2">
      <c r="A17" s="5">
        <f t="shared" ca="1" si="1"/>
        <v>7</v>
      </c>
      <c r="B17" s="75">
        <f ca="1">IF(displayID,INDEX(Names!$C$10:$C$109,Gradebook!A17),INDEX(Names!$B$10:$B$109,Gradebook!A17))</f>
        <v>0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65" t="str">
        <f t="shared" si="0"/>
        <v/>
      </c>
      <c r="S17" s="66" t="str">
        <f t="shared" si="2"/>
        <v/>
      </c>
      <c r="T17" s="67" t="str">
        <f>IF(S17="","",INDEX(Grades!$B$10:$B$22,MATCH(S17,Grades!$A$10:$A$22,1)))</f>
        <v/>
      </c>
      <c r="V17" s="80" t="s">
        <v>90</v>
      </c>
    </row>
    <row r="18" spans="1:23" x14ac:dyDescent="0.2">
      <c r="A18" s="5">
        <f t="shared" ca="1" si="1"/>
        <v>8</v>
      </c>
      <c r="B18" s="75">
        <f ca="1">IF(displayID,INDEX(Names!$C$10:$C$109,Gradebook!A18),INDEX(Names!$B$10:$B$109,Gradebook!A18))</f>
        <v>0</v>
      </c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65" t="str">
        <f t="shared" si="0"/>
        <v/>
      </c>
      <c r="S18" s="66" t="str">
        <f t="shared" si="2"/>
        <v/>
      </c>
      <c r="T18" s="67" t="str">
        <f>IF(S18="","",INDEX(Grades!$B$10:$B$22,MATCH(S18,Grades!$A$10:$A$22,1)))</f>
        <v/>
      </c>
      <c r="V18" s="80"/>
    </row>
    <row r="19" spans="1:23" x14ac:dyDescent="0.2">
      <c r="A19" s="5">
        <f t="shared" ca="1" si="1"/>
        <v>9</v>
      </c>
      <c r="B19" s="75">
        <f ca="1">IF(displayID,INDEX(Names!$C$10:$C$109,Gradebook!A19),INDEX(Names!$B$10:$B$109,Gradebook!A19))</f>
        <v>0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65" t="str">
        <f t="shared" si="0"/>
        <v/>
      </c>
      <c r="S19" s="66" t="str">
        <f t="shared" si="2"/>
        <v/>
      </c>
      <c r="T19" s="67" t="str">
        <f>IF(S19="","",INDEX(Grades!$B$10:$B$22,MATCH(S19,Grades!$A$10:$A$22,1)))</f>
        <v/>
      </c>
      <c r="V19" s="83" t="s">
        <v>94</v>
      </c>
      <c r="W19" s="84" t="s">
        <v>95</v>
      </c>
    </row>
    <row r="20" spans="1:23" x14ac:dyDescent="0.2">
      <c r="A20" s="5">
        <f t="shared" ca="1" si="1"/>
        <v>10</v>
      </c>
      <c r="B20" s="75">
        <f ca="1">IF(displayID,INDEX(Names!$C$10:$C$109,Gradebook!A20),INDEX(Names!$B$10:$B$109,Gradebook!A20))</f>
        <v>0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65" t="str">
        <f t="shared" si="0"/>
        <v/>
      </c>
      <c r="S20" s="66" t="str">
        <f t="shared" si="2"/>
        <v/>
      </c>
      <c r="T20" s="67" t="str">
        <f>IF(S20="","",INDEX(Grades!$B$10:$B$22,MATCH(S20,Grades!$A$10:$A$22,1)))</f>
        <v/>
      </c>
      <c r="V20" s="80"/>
    </row>
    <row r="21" spans="1:23" x14ac:dyDescent="0.2">
      <c r="A21" s="5">
        <f t="shared" ca="1" si="1"/>
        <v>11</v>
      </c>
      <c r="B21" s="75">
        <f ca="1">IF(displayID,INDEX(Names!$C$10:$C$109,Gradebook!A21),INDEX(Names!$B$10:$B$109,Gradebook!A21))</f>
        <v>0</v>
      </c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65" t="str">
        <f t="shared" si="0"/>
        <v/>
      </c>
      <c r="S21" s="66" t="str">
        <f t="shared" si="2"/>
        <v/>
      </c>
      <c r="T21" s="67" t="str">
        <f>IF(S21="","",INDEX(Grades!$B$10:$B$22,MATCH(S21,Grades!$A$10:$A$22,1)))</f>
        <v/>
      </c>
      <c r="V21" s="85" t="s">
        <v>42</v>
      </c>
      <c r="W21" s="86" t="b">
        <f>W19="Yes"</f>
        <v>0</v>
      </c>
    </row>
    <row r="22" spans="1:23" x14ac:dyDescent="0.2">
      <c r="A22" s="5">
        <f t="shared" ca="1" si="1"/>
        <v>12</v>
      </c>
      <c r="B22" s="75">
        <f ca="1">IF(displayID,INDEX(Names!$C$10:$C$109,Gradebook!A22),INDEX(Names!$B$10:$B$109,Gradebook!A22))</f>
        <v>0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65" t="str">
        <f t="shared" si="0"/>
        <v/>
      </c>
      <c r="S22" s="66" t="str">
        <f t="shared" si="2"/>
        <v/>
      </c>
      <c r="T22" s="67" t="str">
        <f>IF(S22="","",INDEX(Grades!$B$10:$B$22,MATCH(S22,Grades!$A$10:$A$22,1)))</f>
        <v/>
      </c>
    </row>
    <row r="23" spans="1:23" x14ac:dyDescent="0.2">
      <c r="A23" s="5">
        <f t="shared" ca="1" si="1"/>
        <v>13</v>
      </c>
      <c r="B23" s="75">
        <f ca="1">IF(displayID,INDEX(Names!$C$10:$C$109,Gradebook!A23),INDEX(Names!$B$10:$B$109,Gradebook!A23))</f>
        <v>0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65" t="str">
        <f t="shared" si="0"/>
        <v/>
      </c>
      <c r="S23" s="66" t="str">
        <f t="shared" si="2"/>
        <v/>
      </c>
      <c r="T23" s="67" t="str">
        <f>IF(S23="","",INDEX(Grades!$B$10:$B$22,MATCH(S23,Grades!$A$10:$A$22,1)))</f>
        <v/>
      </c>
    </row>
    <row r="24" spans="1:23" x14ac:dyDescent="0.2">
      <c r="A24" s="5">
        <f t="shared" ca="1" si="1"/>
        <v>14</v>
      </c>
      <c r="B24" s="75">
        <f ca="1">IF(displayID,INDEX(Names!$C$10:$C$109,Gradebook!A24),INDEX(Names!$B$10:$B$109,Gradebook!A24))</f>
        <v>0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65" t="str">
        <f t="shared" si="0"/>
        <v/>
      </c>
      <c r="S24" s="66" t="str">
        <f t="shared" si="2"/>
        <v/>
      </c>
      <c r="T24" s="67" t="str">
        <f>IF(S24="","",INDEX(Grades!$B$10:$B$22,MATCH(S24,Grades!$A$10:$A$22,1)))</f>
        <v/>
      </c>
    </row>
    <row r="25" spans="1:23" x14ac:dyDescent="0.2">
      <c r="A25" s="5">
        <f t="shared" ca="1" si="1"/>
        <v>15</v>
      </c>
      <c r="B25" s="75">
        <f ca="1">IF(displayID,INDEX(Names!$C$10:$C$109,Gradebook!A25),INDEX(Names!$B$10:$B$109,Gradebook!A25))</f>
        <v>0</v>
      </c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65" t="str">
        <f t="shared" si="0"/>
        <v/>
      </c>
      <c r="S25" s="66" t="str">
        <f t="shared" si="2"/>
        <v/>
      </c>
      <c r="T25" s="67" t="str">
        <f>IF(S25="","",INDEX(Grades!$B$10:$B$22,MATCH(S25,Grades!$A$10:$A$22,1)))</f>
        <v/>
      </c>
    </row>
    <row r="26" spans="1:23" x14ac:dyDescent="0.2">
      <c r="A26" s="5">
        <f t="shared" ca="1" si="1"/>
        <v>16</v>
      </c>
      <c r="B26" s="75">
        <f ca="1">IF(displayID,INDEX(Names!$C$10:$C$109,Gradebook!A26),INDEX(Names!$B$10:$B$109,Gradebook!A26))</f>
        <v>0</v>
      </c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65" t="str">
        <f t="shared" si="0"/>
        <v/>
      </c>
      <c r="S26" s="66" t="str">
        <f t="shared" si="2"/>
        <v/>
      </c>
      <c r="T26" s="67" t="str">
        <f>IF(S26="","",INDEX(Grades!$B$10:$B$22,MATCH(S26,Grades!$A$10:$A$22,1)))</f>
        <v/>
      </c>
    </row>
    <row r="27" spans="1:23" x14ac:dyDescent="0.2">
      <c r="A27" s="5">
        <f t="shared" ca="1" si="1"/>
        <v>17</v>
      </c>
      <c r="B27" s="75">
        <f ca="1">IF(displayID,INDEX(Names!$C$10:$C$109,Gradebook!A27),INDEX(Names!$B$10:$B$109,Gradebook!A27))</f>
        <v>0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65" t="str">
        <f t="shared" si="0"/>
        <v/>
      </c>
      <c r="S27" s="66" t="str">
        <f t="shared" si="2"/>
        <v/>
      </c>
      <c r="T27" s="67" t="str">
        <f>IF(S27="","",INDEX(Grades!$B$10:$B$22,MATCH(S27,Grades!$A$10:$A$22,1)))</f>
        <v/>
      </c>
    </row>
    <row r="28" spans="1:23" x14ac:dyDescent="0.2">
      <c r="A28" s="5">
        <f t="shared" ca="1" si="1"/>
        <v>18</v>
      </c>
      <c r="B28" s="75">
        <f ca="1">IF(displayID,INDEX(Names!$C$10:$C$109,Gradebook!A28),INDEX(Names!$B$10:$B$109,Gradebook!A28))</f>
        <v>0</v>
      </c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65" t="str">
        <f t="shared" si="0"/>
        <v/>
      </c>
      <c r="S28" s="66" t="str">
        <f t="shared" si="2"/>
        <v/>
      </c>
      <c r="T28" s="67" t="str">
        <f>IF(S28="","",INDEX(Grades!$B$10:$B$22,MATCH(S28,Grades!$A$10:$A$22,1)))</f>
        <v/>
      </c>
    </row>
    <row r="29" spans="1:23" x14ac:dyDescent="0.2">
      <c r="A29" s="5">
        <f t="shared" ca="1" si="1"/>
        <v>19</v>
      </c>
      <c r="B29" s="75">
        <f ca="1">IF(displayID,INDEX(Names!$C$10:$C$109,Gradebook!A29),INDEX(Names!$B$10:$B$109,Gradebook!A29))</f>
        <v>0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65" t="str">
        <f t="shared" si="0"/>
        <v/>
      </c>
      <c r="S29" s="66" t="str">
        <f t="shared" si="2"/>
        <v/>
      </c>
      <c r="T29" s="67" t="str">
        <f>IF(S29="","",INDEX(Grades!$B$10:$B$22,MATCH(S29,Grades!$A$10:$A$22,1)))</f>
        <v/>
      </c>
    </row>
    <row r="30" spans="1:23" x14ac:dyDescent="0.2">
      <c r="A30" s="5">
        <f t="shared" ca="1" si="1"/>
        <v>20</v>
      </c>
      <c r="B30" s="75">
        <f ca="1">IF(displayID,INDEX(Names!$C$10:$C$109,Gradebook!A30),INDEX(Names!$B$10:$B$109,Gradebook!A30))</f>
        <v>0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65" t="str">
        <f t="shared" si="0"/>
        <v/>
      </c>
      <c r="S30" s="66" t="str">
        <f t="shared" si="2"/>
        <v/>
      </c>
      <c r="T30" s="67" t="str">
        <f>IF(S30="","",INDEX(Grades!$B$10:$B$22,MATCH(S30,Grades!$A$10:$A$22,1)))</f>
        <v/>
      </c>
    </row>
    <row r="31" spans="1:23" x14ac:dyDescent="0.2">
      <c r="A31" s="5">
        <f t="shared" ca="1" si="1"/>
        <v>21</v>
      </c>
      <c r="B31" s="75">
        <f ca="1">IF(displayID,INDEX(Names!$C$10:$C$109,Gradebook!A31),INDEX(Names!$B$10:$B$109,Gradebook!A31))</f>
        <v>0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65" t="str">
        <f t="shared" si="0"/>
        <v/>
      </c>
      <c r="S31" s="66" t="str">
        <f t="shared" si="2"/>
        <v/>
      </c>
      <c r="T31" s="67" t="str">
        <f>IF(S31="","",INDEX(Grades!$B$10:$B$22,MATCH(S31,Grades!$A$10:$A$22,1)))</f>
        <v/>
      </c>
    </row>
    <row r="32" spans="1:23" x14ac:dyDescent="0.2">
      <c r="A32" s="5">
        <f t="shared" ca="1" si="1"/>
        <v>22</v>
      </c>
      <c r="B32" s="75">
        <f ca="1">IF(displayID,INDEX(Names!$C$10:$C$109,Gradebook!A32),INDEX(Names!$B$10:$B$109,Gradebook!A32))</f>
        <v>0</v>
      </c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65" t="str">
        <f t="shared" si="0"/>
        <v/>
      </c>
      <c r="S32" s="66" t="str">
        <f t="shared" si="2"/>
        <v/>
      </c>
      <c r="T32" s="67" t="str">
        <f>IF(S32="","",INDEX(Grades!$B$10:$B$22,MATCH(S32,Grades!$A$10:$A$22,1)))</f>
        <v/>
      </c>
    </row>
    <row r="33" spans="1:22" x14ac:dyDescent="0.2">
      <c r="A33" s="5">
        <f t="shared" ca="1" si="1"/>
        <v>23</v>
      </c>
      <c r="B33" s="75">
        <f ca="1">IF(displayID,INDEX(Names!$C$10:$C$109,Gradebook!A33),INDEX(Names!$B$10:$B$109,Gradebook!A33))</f>
        <v>0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65" t="str">
        <f t="shared" si="0"/>
        <v/>
      </c>
      <c r="S33" s="66" t="str">
        <f t="shared" si="2"/>
        <v/>
      </c>
      <c r="T33" s="67" t="str">
        <f>IF(S33="","",INDEX(Grades!$B$10:$B$22,MATCH(S33,Grades!$A$10:$A$22,1)))</f>
        <v/>
      </c>
    </row>
    <row r="34" spans="1:22" x14ac:dyDescent="0.2">
      <c r="A34" s="5">
        <f t="shared" ca="1" si="1"/>
        <v>24</v>
      </c>
      <c r="B34" s="75">
        <f ca="1">IF(displayID,INDEX(Names!$C$10:$C$109,Gradebook!A34),INDEX(Names!$B$10:$B$109,Gradebook!A34))</f>
        <v>0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65" t="str">
        <f t="shared" si="0"/>
        <v/>
      </c>
      <c r="S34" s="66" t="str">
        <f t="shared" si="2"/>
        <v/>
      </c>
      <c r="T34" s="67" t="str">
        <f>IF(S34="","",INDEX(Grades!$B$10:$B$22,MATCH(S34,Grades!$A$10:$A$22,1)))</f>
        <v/>
      </c>
    </row>
    <row r="35" spans="1:22" x14ac:dyDescent="0.2">
      <c r="A35" s="5">
        <f t="shared" ca="1" si="1"/>
        <v>25</v>
      </c>
      <c r="B35" s="75">
        <f ca="1">IF(displayID,INDEX(Names!$C$10:$C$109,Gradebook!A35),INDEX(Names!$B$10:$B$109,Gradebook!A35))</f>
        <v>0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65" t="str">
        <f t="shared" si="0"/>
        <v/>
      </c>
      <c r="S35" s="66" t="str">
        <f t="shared" si="2"/>
        <v/>
      </c>
      <c r="T35" s="67" t="str">
        <f>IF(S35="","",INDEX(Grades!$B$10:$B$22,MATCH(S35,Grades!$A$10:$A$22,1)))</f>
        <v/>
      </c>
    </row>
    <row r="36" spans="1:22" x14ac:dyDescent="0.2">
      <c r="A36" s="5">
        <f t="shared" ca="1" si="1"/>
        <v>26</v>
      </c>
      <c r="B36" s="75">
        <f ca="1">IF(displayID,INDEX(Names!$C$10:$C$109,Gradebook!A36),INDEX(Names!$B$10:$B$109,Gradebook!A36))</f>
        <v>0</v>
      </c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65" t="str">
        <f t="shared" si="0"/>
        <v/>
      </c>
      <c r="S36" s="66" t="str">
        <f t="shared" si="2"/>
        <v/>
      </c>
      <c r="T36" s="67" t="str">
        <f>IF(S36="","",INDEX(Grades!$B$10:$B$22,MATCH(S36,Grades!$A$10:$A$22,1)))</f>
        <v/>
      </c>
    </row>
    <row r="37" spans="1:22" x14ac:dyDescent="0.2">
      <c r="A37" s="5">
        <f t="shared" ca="1" si="1"/>
        <v>27</v>
      </c>
      <c r="B37" s="75">
        <f ca="1">IF(displayID,INDEX(Names!$C$10:$C$109,Gradebook!A37),INDEX(Names!$B$10:$B$109,Gradebook!A37))</f>
        <v>0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65" t="str">
        <f t="shared" si="0"/>
        <v/>
      </c>
      <c r="S37" s="66" t="str">
        <f t="shared" si="2"/>
        <v/>
      </c>
      <c r="T37" s="67" t="str">
        <f>IF(S37="","",INDEX(Grades!$B$10:$B$22,MATCH(S37,Grades!$A$10:$A$22,1)))</f>
        <v/>
      </c>
    </row>
    <row r="38" spans="1:22" x14ac:dyDescent="0.2">
      <c r="A38" s="5">
        <f t="shared" ca="1" si="1"/>
        <v>28</v>
      </c>
      <c r="B38" s="75">
        <f ca="1">IF(displayID,INDEX(Names!$C$10:$C$109,Gradebook!A38),INDEX(Names!$B$10:$B$109,Gradebook!A38))</f>
        <v>0</v>
      </c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65" t="str">
        <f t="shared" si="0"/>
        <v/>
      </c>
      <c r="S38" s="66" t="str">
        <f t="shared" si="2"/>
        <v/>
      </c>
      <c r="T38" s="67" t="str">
        <f>IF(S38="","",INDEX(Grades!$B$10:$B$22,MATCH(S38,Grades!$A$10:$A$22,1)))</f>
        <v/>
      </c>
    </row>
    <row r="39" spans="1:22" x14ac:dyDescent="0.2">
      <c r="A39" s="5">
        <f t="shared" ca="1" si="1"/>
        <v>29</v>
      </c>
      <c r="B39" s="75">
        <f ca="1">IF(displayID,INDEX(Names!$C$10:$C$109,Gradebook!A39),INDEX(Names!$B$10:$B$109,Gradebook!A39))</f>
        <v>0</v>
      </c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65" t="str">
        <f t="shared" si="0"/>
        <v/>
      </c>
      <c r="S39" s="66" t="str">
        <f t="shared" si="2"/>
        <v/>
      </c>
      <c r="T39" s="67" t="str">
        <f>IF(S39="","",INDEX(Grades!$B$10:$B$22,MATCH(S39,Grades!$A$10:$A$22,1)))</f>
        <v/>
      </c>
    </row>
    <row r="40" spans="1:22" x14ac:dyDescent="0.2">
      <c r="A40" s="5">
        <f t="shared" ca="1" si="1"/>
        <v>30</v>
      </c>
      <c r="B40" s="75">
        <f ca="1">IF(displayID,INDEX(Names!$C$10:$C$109,Gradebook!A40),INDEX(Names!$B$10:$B$109,Gradebook!A40))</f>
        <v>0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65" t="str">
        <f t="shared" si="0"/>
        <v/>
      </c>
      <c r="S40" s="66" t="str">
        <f t="shared" si="2"/>
        <v/>
      </c>
      <c r="T40" s="67" t="str">
        <f>IF(S40="","",INDEX(Grades!$B$10:$B$22,MATCH(S40,Grades!$A$10:$A$22,1)))</f>
        <v/>
      </c>
    </row>
    <row r="41" spans="1:22" x14ac:dyDescent="0.2">
      <c r="A41" s="32" t="s">
        <v>55</v>
      </c>
      <c r="B41" s="76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65"/>
      <c r="S41" s="66" t="str">
        <f t="shared" si="2"/>
        <v/>
      </c>
      <c r="T41" s="67"/>
      <c r="V41" s="80" t="s">
        <v>85</v>
      </c>
    </row>
    <row r="42" spans="1:22" x14ac:dyDescent="0.2">
      <c r="B42" s="70" t="s">
        <v>44</v>
      </c>
      <c r="C42" s="68">
        <f t="shared" ref="C42:Q42" si="3">IF(SUM(C11:C41)=0,0,AVERAGE(C11:C41))</f>
        <v>42.666666666666664</v>
      </c>
      <c r="D42" s="68">
        <f t="shared" si="3"/>
        <v>47.833333333333336</v>
      </c>
      <c r="E42" s="68">
        <f t="shared" si="3"/>
        <v>43.2</v>
      </c>
      <c r="F42" s="68">
        <f t="shared" si="3"/>
        <v>38</v>
      </c>
      <c r="G42" s="68">
        <f t="shared" si="3"/>
        <v>0</v>
      </c>
      <c r="H42" s="68">
        <f t="shared" si="3"/>
        <v>0</v>
      </c>
      <c r="I42" s="68">
        <f t="shared" si="3"/>
        <v>0</v>
      </c>
      <c r="J42" s="68">
        <f t="shared" si="3"/>
        <v>0</v>
      </c>
      <c r="K42" s="68">
        <f t="shared" si="3"/>
        <v>0</v>
      </c>
      <c r="L42" s="68">
        <f t="shared" si="3"/>
        <v>0</v>
      </c>
      <c r="M42" s="68">
        <f t="shared" si="3"/>
        <v>0</v>
      </c>
      <c r="N42" s="68">
        <f t="shared" si="3"/>
        <v>0</v>
      </c>
      <c r="O42" s="68">
        <f t="shared" si="3"/>
        <v>0</v>
      </c>
      <c r="P42" s="68">
        <f t="shared" si="3"/>
        <v>0</v>
      </c>
      <c r="Q42" s="68">
        <f t="shared" si="3"/>
        <v>0</v>
      </c>
      <c r="R42" s="21" t="s">
        <v>63</v>
      </c>
      <c r="S42" s="71">
        <f>AVERAGE(S11:S41)</f>
        <v>0.82261904761904769</v>
      </c>
      <c r="T42" s="72" t="str">
        <f>IF(S42="","",INDEX(Grades!$B$10:$B$22,MATCH(S42,Grades!$A$10:$A$22,1)))</f>
        <v>B-</v>
      </c>
    </row>
    <row r="43" spans="1:22" x14ac:dyDescent="0.2">
      <c r="B43" s="70" t="s">
        <v>45</v>
      </c>
      <c r="C43" s="69">
        <f t="shared" ref="C43:Q43" si="4">IF(OR(C8=0,C42=0),"",C42/C8)</f>
        <v>0.85333333333333328</v>
      </c>
      <c r="D43" s="69">
        <f t="shared" si="4"/>
        <v>0.79722222222222228</v>
      </c>
      <c r="E43" s="69">
        <f t="shared" si="4"/>
        <v>0.8640000000000001</v>
      </c>
      <c r="F43" s="69">
        <f t="shared" si="4"/>
        <v>0.76</v>
      </c>
      <c r="G43" s="69" t="str">
        <f t="shared" si="4"/>
        <v/>
      </c>
      <c r="H43" s="69" t="str">
        <f t="shared" si="4"/>
        <v/>
      </c>
      <c r="I43" s="69" t="str">
        <f t="shared" si="4"/>
        <v/>
      </c>
      <c r="J43" s="69" t="str">
        <f t="shared" si="4"/>
        <v/>
      </c>
      <c r="K43" s="69" t="str">
        <f t="shared" si="4"/>
        <v/>
      </c>
      <c r="L43" s="69" t="str">
        <f t="shared" si="4"/>
        <v/>
      </c>
      <c r="M43" s="69" t="str">
        <f t="shared" si="4"/>
        <v/>
      </c>
      <c r="N43" s="69" t="str">
        <f t="shared" si="4"/>
        <v/>
      </c>
      <c r="O43" s="69" t="str">
        <f t="shared" si="4"/>
        <v/>
      </c>
      <c r="P43" s="69" t="str">
        <f t="shared" si="4"/>
        <v/>
      </c>
      <c r="Q43" s="69" t="str">
        <f t="shared" si="4"/>
        <v/>
      </c>
    </row>
    <row r="44" spans="1:22" x14ac:dyDescent="0.2">
      <c r="B44" s="70" t="s">
        <v>60</v>
      </c>
      <c r="C44" s="69">
        <f t="shared" ref="C44:Q44" si="5">IF(OR(C8=0,C42=0),"",MEDIAN(C11:C41)/C8)</f>
        <v>0.83</v>
      </c>
      <c r="D44" s="69">
        <f t="shared" si="5"/>
        <v>0.78333333333333333</v>
      </c>
      <c r="E44" s="69">
        <f t="shared" si="5"/>
        <v>0.9</v>
      </c>
      <c r="F44" s="69">
        <f t="shared" si="5"/>
        <v>0.74</v>
      </c>
      <c r="G44" s="69" t="str">
        <f t="shared" si="5"/>
        <v/>
      </c>
      <c r="H44" s="69" t="str">
        <f t="shared" si="5"/>
        <v/>
      </c>
      <c r="I44" s="69" t="str">
        <f t="shared" si="5"/>
        <v/>
      </c>
      <c r="J44" s="69" t="str">
        <f t="shared" si="5"/>
        <v/>
      </c>
      <c r="K44" s="69" t="str">
        <f t="shared" si="5"/>
        <v/>
      </c>
      <c r="L44" s="69" t="str">
        <f t="shared" si="5"/>
        <v/>
      </c>
      <c r="M44" s="69" t="str">
        <f t="shared" si="5"/>
        <v/>
      </c>
      <c r="N44" s="69" t="str">
        <f t="shared" si="5"/>
        <v/>
      </c>
      <c r="O44" s="69" t="str">
        <f t="shared" si="5"/>
        <v/>
      </c>
      <c r="P44" s="69" t="str">
        <f t="shared" si="5"/>
        <v/>
      </c>
      <c r="Q44" s="69" t="str">
        <f t="shared" si="5"/>
        <v/>
      </c>
      <c r="R44" s="21" t="s">
        <v>60</v>
      </c>
      <c r="S44" s="71">
        <f>MEDIAN(S11:S41)</f>
        <v>0.7952380952380953</v>
      </c>
    </row>
    <row r="45" spans="1:22" x14ac:dyDescent="0.2">
      <c r="B45" s="70" t="s">
        <v>59</v>
      </c>
      <c r="C45" s="69">
        <f t="shared" ref="C45:Q45" si="6">IF(OR(C8=0,C42=0),"",STDEV(C11:C41)/C8)</f>
        <v>7.5542482529148247E-2</v>
      </c>
      <c r="D45" s="69">
        <f t="shared" si="6"/>
        <v>0.1147057426958539</v>
      </c>
      <c r="E45" s="69">
        <f t="shared" si="6"/>
        <v>0.15962455951387911</v>
      </c>
      <c r="F45" s="69">
        <f t="shared" si="6"/>
        <v>0.14422205101855956</v>
      </c>
      <c r="G45" s="69" t="str">
        <f t="shared" si="6"/>
        <v/>
      </c>
      <c r="H45" s="69" t="str">
        <f t="shared" si="6"/>
        <v/>
      </c>
      <c r="I45" s="69" t="str">
        <f t="shared" si="6"/>
        <v/>
      </c>
      <c r="J45" s="69" t="str">
        <f t="shared" si="6"/>
        <v/>
      </c>
      <c r="K45" s="69" t="str">
        <f t="shared" si="6"/>
        <v/>
      </c>
      <c r="L45" s="69" t="str">
        <f t="shared" si="6"/>
        <v/>
      </c>
      <c r="M45" s="69" t="str">
        <f t="shared" si="6"/>
        <v/>
      </c>
      <c r="N45" s="69" t="str">
        <f t="shared" si="6"/>
        <v/>
      </c>
      <c r="O45" s="69" t="str">
        <f t="shared" si="6"/>
        <v/>
      </c>
      <c r="P45" s="69" t="str">
        <f t="shared" si="6"/>
        <v/>
      </c>
      <c r="Q45" s="69" t="str">
        <f t="shared" si="6"/>
        <v/>
      </c>
      <c r="R45" s="21" t="s">
        <v>59</v>
      </c>
      <c r="S45" s="71">
        <f>STDEV(S11:S41)</f>
        <v>9.3262242118601374E-2</v>
      </c>
      <c r="T45" s="32" t="s">
        <v>55</v>
      </c>
    </row>
  </sheetData>
  <phoneticPr fontId="2" type="noConversion"/>
  <dataValidations count="1">
    <dataValidation type="list" allowBlank="1" showInputMessage="1" showErrorMessage="1" sqref="W19">
      <formula1>"Yes,No"</formula1>
    </dataValidation>
  </dataValidations>
  <hyperlinks>
    <hyperlink ref="V3" r:id="rId1" display="https://www.vertex42.com/ExcelTemplates/gradebook.html"/>
  </hyperlinks>
  <printOptions horizontalCentered="1"/>
  <pageMargins left="0.5" right="0.5" top="0.5" bottom="0.5" header="0.5" footer="0.25"/>
  <pageSetup scale="91" fitToHeight="0" orientation="landscape" r:id="rId2"/>
  <headerFooter alignWithMargins="0"/>
  <ignoredErrors>
    <ignoredError sqref="Q42 C42:F42 I42:M42" formulaRang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9"/>
  <sheetViews>
    <sheetView showGridLines="0" workbookViewId="0">
      <selection activeCell="B10" sqref="B10"/>
    </sheetView>
  </sheetViews>
  <sheetFormatPr defaultRowHeight="12.75" x14ac:dyDescent="0.2"/>
  <cols>
    <col min="1" max="1" width="5" customWidth="1"/>
    <col min="2" max="2" width="20.85546875" customWidth="1"/>
    <col min="9" max="9" width="21.5703125" customWidth="1"/>
  </cols>
  <sheetData>
    <row r="1" spans="1:9" ht="23.25" x14ac:dyDescent="0.2">
      <c r="A1" s="47" t="s">
        <v>76</v>
      </c>
      <c r="I1" s="15"/>
    </row>
    <row r="2" spans="1:9" x14ac:dyDescent="0.2">
      <c r="A2" s="61" t="s">
        <v>37</v>
      </c>
      <c r="I2" s="46" t="s">
        <v>80</v>
      </c>
    </row>
    <row r="3" spans="1:9" x14ac:dyDescent="0.2">
      <c r="A3" s="61" t="s">
        <v>49</v>
      </c>
      <c r="I3" s="29" t="s">
        <v>68</v>
      </c>
    </row>
    <row r="4" spans="1:9" x14ac:dyDescent="0.2">
      <c r="A4" s="61" t="s">
        <v>50</v>
      </c>
    </row>
    <row r="5" spans="1:9" x14ac:dyDescent="0.2">
      <c r="A5" s="61" t="s">
        <v>56</v>
      </c>
    </row>
    <row r="6" spans="1:9" x14ac:dyDescent="0.2">
      <c r="A6" s="61" t="s">
        <v>57</v>
      </c>
    </row>
    <row r="7" spans="1:9" x14ac:dyDescent="0.2">
      <c r="A7" s="61" t="s">
        <v>51</v>
      </c>
    </row>
    <row r="8" spans="1:9" x14ac:dyDescent="0.2">
      <c r="A8" s="10"/>
    </row>
    <row r="9" spans="1:9" x14ac:dyDescent="0.2">
      <c r="B9" s="48" t="s">
        <v>38</v>
      </c>
      <c r="C9" s="48" t="s">
        <v>39</v>
      </c>
    </row>
    <row r="10" spans="1:9" x14ac:dyDescent="0.2">
      <c r="A10" s="13">
        <f t="shared" ref="A10:A41" ca="1" si="0">OFFSET(A10,-1,0,1,1)+1</f>
        <v>1</v>
      </c>
      <c r="B10" s="49" t="s">
        <v>15</v>
      </c>
      <c r="C10" s="50">
        <v>102</v>
      </c>
    </row>
    <row r="11" spans="1:9" x14ac:dyDescent="0.2">
      <c r="A11" s="13">
        <f t="shared" ca="1" si="0"/>
        <v>2</v>
      </c>
      <c r="B11" s="49" t="s">
        <v>17</v>
      </c>
      <c r="C11" s="50">
        <v>104</v>
      </c>
    </row>
    <row r="12" spans="1:9" x14ac:dyDescent="0.2">
      <c r="A12" s="13">
        <f t="shared" ca="1" si="0"/>
        <v>3</v>
      </c>
      <c r="B12" s="49" t="s">
        <v>16</v>
      </c>
      <c r="C12" s="50">
        <v>106</v>
      </c>
    </row>
    <row r="13" spans="1:9" x14ac:dyDescent="0.2">
      <c r="A13" s="13">
        <f t="shared" ca="1" si="0"/>
        <v>4</v>
      </c>
      <c r="B13" s="49" t="s">
        <v>14</v>
      </c>
      <c r="C13" s="50">
        <v>108</v>
      </c>
    </row>
    <row r="14" spans="1:9" x14ac:dyDescent="0.2">
      <c r="A14" s="13">
        <f t="shared" ca="1" si="0"/>
        <v>5</v>
      </c>
      <c r="B14" s="49" t="s">
        <v>40</v>
      </c>
      <c r="C14" s="50">
        <v>110</v>
      </c>
    </row>
    <row r="15" spans="1:9" x14ac:dyDescent="0.2">
      <c r="A15" s="13">
        <f t="shared" ca="1" si="0"/>
        <v>6</v>
      </c>
      <c r="B15" s="49" t="s">
        <v>41</v>
      </c>
      <c r="C15" s="50">
        <v>112</v>
      </c>
    </row>
    <row r="16" spans="1:9" x14ac:dyDescent="0.2">
      <c r="A16" s="13">
        <f t="shared" ca="1" si="0"/>
        <v>7</v>
      </c>
      <c r="B16" s="49"/>
      <c r="C16" s="50"/>
    </row>
    <row r="17" spans="1:3" x14ac:dyDescent="0.2">
      <c r="A17" s="13">
        <f t="shared" ca="1" si="0"/>
        <v>8</v>
      </c>
      <c r="B17" s="49"/>
      <c r="C17" s="50"/>
    </row>
    <row r="18" spans="1:3" x14ac:dyDescent="0.2">
      <c r="A18" s="13">
        <f t="shared" ca="1" si="0"/>
        <v>9</v>
      </c>
      <c r="B18" s="49"/>
      <c r="C18" s="50"/>
    </row>
    <row r="19" spans="1:3" x14ac:dyDescent="0.2">
      <c r="A19" s="13">
        <f t="shared" ca="1" si="0"/>
        <v>10</v>
      </c>
      <c r="B19" s="49"/>
      <c r="C19" s="50"/>
    </row>
    <row r="20" spans="1:3" x14ac:dyDescent="0.2">
      <c r="A20" s="13">
        <f t="shared" ca="1" si="0"/>
        <v>11</v>
      </c>
      <c r="B20" s="49"/>
      <c r="C20" s="50"/>
    </row>
    <row r="21" spans="1:3" x14ac:dyDescent="0.2">
      <c r="A21" s="13">
        <f t="shared" ca="1" si="0"/>
        <v>12</v>
      </c>
      <c r="B21" s="49"/>
      <c r="C21" s="50"/>
    </row>
    <row r="22" spans="1:3" x14ac:dyDescent="0.2">
      <c r="A22" s="13">
        <f t="shared" ca="1" si="0"/>
        <v>13</v>
      </c>
      <c r="B22" s="49"/>
      <c r="C22" s="50"/>
    </row>
    <row r="23" spans="1:3" x14ac:dyDescent="0.2">
      <c r="A23" s="13">
        <f t="shared" ca="1" si="0"/>
        <v>14</v>
      </c>
      <c r="B23" s="49"/>
      <c r="C23" s="50"/>
    </row>
    <row r="24" spans="1:3" x14ac:dyDescent="0.2">
      <c r="A24" s="13">
        <f t="shared" ca="1" si="0"/>
        <v>15</v>
      </c>
      <c r="B24" s="49"/>
      <c r="C24" s="50"/>
    </row>
    <row r="25" spans="1:3" x14ac:dyDescent="0.2">
      <c r="A25" s="13">
        <f t="shared" ca="1" si="0"/>
        <v>16</v>
      </c>
      <c r="B25" s="49"/>
      <c r="C25" s="50"/>
    </row>
    <row r="26" spans="1:3" x14ac:dyDescent="0.2">
      <c r="A26" s="13">
        <f t="shared" ca="1" si="0"/>
        <v>17</v>
      </c>
      <c r="B26" s="49"/>
      <c r="C26" s="50"/>
    </row>
    <row r="27" spans="1:3" x14ac:dyDescent="0.2">
      <c r="A27" s="13">
        <f t="shared" ca="1" si="0"/>
        <v>18</v>
      </c>
      <c r="B27" s="49"/>
      <c r="C27" s="50"/>
    </row>
    <row r="28" spans="1:3" x14ac:dyDescent="0.2">
      <c r="A28" s="13">
        <f t="shared" ca="1" si="0"/>
        <v>19</v>
      </c>
      <c r="B28" s="49"/>
      <c r="C28" s="50"/>
    </row>
    <row r="29" spans="1:3" x14ac:dyDescent="0.2">
      <c r="A29" s="13">
        <f t="shared" ca="1" si="0"/>
        <v>20</v>
      </c>
      <c r="B29" s="49"/>
      <c r="C29" s="50"/>
    </row>
    <row r="30" spans="1:3" x14ac:dyDescent="0.2">
      <c r="A30" s="13">
        <f t="shared" ca="1" si="0"/>
        <v>21</v>
      </c>
      <c r="B30" s="49"/>
      <c r="C30" s="50"/>
    </row>
    <row r="31" spans="1:3" x14ac:dyDescent="0.2">
      <c r="A31" s="13">
        <f t="shared" ca="1" si="0"/>
        <v>22</v>
      </c>
      <c r="B31" s="49"/>
      <c r="C31" s="50"/>
    </row>
    <row r="32" spans="1:3" x14ac:dyDescent="0.2">
      <c r="A32" s="13">
        <f t="shared" ca="1" si="0"/>
        <v>23</v>
      </c>
      <c r="B32" s="49"/>
      <c r="C32" s="50"/>
    </row>
    <row r="33" spans="1:3" x14ac:dyDescent="0.2">
      <c r="A33" s="13">
        <f t="shared" ca="1" si="0"/>
        <v>24</v>
      </c>
      <c r="B33" s="49"/>
      <c r="C33" s="50"/>
    </row>
    <row r="34" spans="1:3" x14ac:dyDescent="0.2">
      <c r="A34" s="13">
        <f t="shared" ca="1" si="0"/>
        <v>25</v>
      </c>
      <c r="B34" s="49"/>
      <c r="C34" s="50"/>
    </row>
    <row r="35" spans="1:3" x14ac:dyDescent="0.2">
      <c r="A35" s="13">
        <f t="shared" ca="1" si="0"/>
        <v>26</v>
      </c>
      <c r="B35" s="49"/>
      <c r="C35" s="50"/>
    </row>
    <row r="36" spans="1:3" x14ac:dyDescent="0.2">
      <c r="A36" s="13">
        <f t="shared" ca="1" si="0"/>
        <v>27</v>
      </c>
      <c r="B36" s="49"/>
      <c r="C36" s="50"/>
    </row>
    <row r="37" spans="1:3" x14ac:dyDescent="0.2">
      <c r="A37" s="13">
        <f t="shared" ca="1" si="0"/>
        <v>28</v>
      </c>
      <c r="B37" s="49"/>
      <c r="C37" s="50"/>
    </row>
    <row r="38" spans="1:3" x14ac:dyDescent="0.2">
      <c r="A38" s="13">
        <f t="shared" ca="1" si="0"/>
        <v>29</v>
      </c>
      <c r="B38" s="49"/>
      <c r="C38" s="50"/>
    </row>
    <row r="39" spans="1:3" x14ac:dyDescent="0.2">
      <c r="A39" s="13">
        <f t="shared" ca="1" si="0"/>
        <v>30</v>
      </c>
      <c r="B39" s="49"/>
      <c r="C39" s="50"/>
    </row>
    <row r="40" spans="1:3" x14ac:dyDescent="0.2">
      <c r="A40" s="13">
        <f t="shared" ca="1" si="0"/>
        <v>31</v>
      </c>
      <c r="B40" s="49"/>
      <c r="C40" s="50"/>
    </row>
    <row r="41" spans="1:3" x14ac:dyDescent="0.2">
      <c r="A41" s="13">
        <f t="shared" ca="1" si="0"/>
        <v>32</v>
      </c>
      <c r="B41" s="49"/>
      <c r="C41" s="50"/>
    </row>
    <row r="42" spans="1:3" x14ac:dyDescent="0.2">
      <c r="A42" s="13">
        <f t="shared" ref="A42:A73" ca="1" si="1">OFFSET(A42,-1,0,1,1)+1</f>
        <v>33</v>
      </c>
      <c r="B42" s="49"/>
      <c r="C42" s="50"/>
    </row>
    <row r="43" spans="1:3" x14ac:dyDescent="0.2">
      <c r="A43" s="13">
        <f t="shared" ca="1" si="1"/>
        <v>34</v>
      </c>
      <c r="B43" s="49"/>
      <c r="C43" s="50"/>
    </row>
    <row r="44" spans="1:3" x14ac:dyDescent="0.2">
      <c r="A44" s="13">
        <f t="shared" ca="1" si="1"/>
        <v>35</v>
      </c>
      <c r="B44" s="49"/>
      <c r="C44" s="50"/>
    </row>
    <row r="45" spans="1:3" x14ac:dyDescent="0.2">
      <c r="A45" s="13">
        <f t="shared" ca="1" si="1"/>
        <v>36</v>
      </c>
      <c r="B45" s="49"/>
      <c r="C45" s="50"/>
    </row>
    <row r="46" spans="1:3" x14ac:dyDescent="0.2">
      <c r="A46" s="13">
        <f t="shared" ca="1" si="1"/>
        <v>37</v>
      </c>
      <c r="B46" s="49"/>
      <c r="C46" s="50"/>
    </row>
    <row r="47" spans="1:3" x14ac:dyDescent="0.2">
      <c r="A47" s="13">
        <f t="shared" ca="1" si="1"/>
        <v>38</v>
      </c>
      <c r="B47" s="49"/>
      <c r="C47" s="50"/>
    </row>
    <row r="48" spans="1:3" x14ac:dyDescent="0.2">
      <c r="A48" s="13">
        <f t="shared" ca="1" si="1"/>
        <v>39</v>
      </c>
      <c r="B48" s="49"/>
      <c r="C48" s="50"/>
    </row>
    <row r="49" spans="1:3" x14ac:dyDescent="0.2">
      <c r="A49" s="13">
        <f t="shared" ca="1" si="1"/>
        <v>40</v>
      </c>
      <c r="B49" s="49"/>
      <c r="C49" s="50"/>
    </row>
    <row r="50" spans="1:3" x14ac:dyDescent="0.2">
      <c r="A50" s="13">
        <f t="shared" ca="1" si="1"/>
        <v>41</v>
      </c>
      <c r="B50" s="49"/>
      <c r="C50" s="50"/>
    </row>
    <row r="51" spans="1:3" x14ac:dyDescent="0.2">
      <c r="A51" s="13">
        <f t="shared" ca="1" si="1"/>
        <v>42</v>
      </c>
      <c r="B51" s="49"/>
      <c r="C51" s="50"/>
    </row>
    <row r="52" spans="1:3" x14ac:dyDescent="0.2">
      <c r="A52" s="13">
        <f t="shared" ca="1" si="1"/>
        <v>43</v>
      </c>
      <c r="B52" s="49"/>
      <c r="C52" s="50"/>
    </row>
    <row r="53" spans="1:3" x14ac:dyDescent="0.2">
      <c r="A53" s="13">
        <f t="shared" ca="1" si="1"/>
        <v>44</v>
      </c>
      <c r="B53" s="49"/>
      <c r="C53" s="50"/>
    </row>
    <row r="54" spans="1:3" x14ac:dyDescent="0.2">
      <c r="A54" s="13">
        <f t="shared" ca="1" si="1"/>
        <v>45</v>
      </c>
      <c r="B54" s="49"/>
      <c r="C54" s="50"/>
    </row>
    <row r="55" spans="1:3" x14ac:dyDescent="0.2">
      <c r="A55" s="13">
        <f t="shared" ca="1" si="1"/>
        <v>46</v>
      </c>
      <c r="B55" s="49"/>
      <c r="C55" s="50"/>
    </row>
    <row r="56" spans="1:3" x14ac:dyDescent="0.2">
      <c r="A56" s="13">
        <f t="shared" ca="1" si="1"/>
        <v>47</v>
      </c>
      <c r="B56" s="49"/>
      <c r="C56" s="50"/>
    </row>
    <row r="57" spans="1:3" x14ac:dyDescent="0.2">
      <c r="A57" s="13">
        <f t="shared" ca="1" si="1"/>
        <v>48</v>
      </c>
      <c r="B57" s="49"/>
      <c r="C57" s="50"/>
    </row>
    <row r="58" spans="1:3" x14ac:dyDescent="0.2">
      <c r="A58" s="13">
        <f t="shared" ca="1" si="1"/>
        <v>49</v>
      </c>
      <c r="B58" s="49"/>
      <c r="C58" s="50"/>
    </row>
    <row r="59" spans="1:3" x14ac:dyDescent="0.2">
      <c r="A59" s="13">
        <f t="shared" ca="1" si="1"/>
        <v>50</v>
      </c>
      <c r="B59" s="49"/>
      <c r="C59" s="50"/>
    </row>
    <row r="60" spans="1:3" x14ac:dyDescent="0.2">
      <c r="A60" s="13">
        <f t="shared" ca="1" si="1"/>
        <v>51</v>
      </c>
      <c r="B60" s="49"/>
      <c r="C60" s="50"/>
    </row>
    <row r="61" spans="1:3" x14ac:dyDescent="0.2">
      <c r="A61" s="13">
        <f t="shared" ca="1" si="1"/>
        <v>52</v>
      </c>
      <c r="B61" s="49"/>
      <c r="C61" s="50"/>
    </row>
    <row r="62" spans="1:3" x14ac:dyDescent="0.2">
      <c r="A62" s="13">
        <f t="shared" ca="1" si="1"/>
        <v>53</v>
      </c>
      <c r="B62" s="49"/>
      <c r="C62" s="50"/>
    </row>
    <row r="63" spans="1:3" x14ac:dyDescent="0.2">
      <c r="A63" s="13">
        <f t="shared" ca="1" si="1"/>
        <v>54</v>
      </c>
      <c r="B63" s="49"/>
      <c r="C63" s="50"/>
    </row>
    <row r="64" spans="1:3" x14ac:dyDescent="0.2">
      <c r="A64" s="13">
        <f t="shared" ca="1" si="1"/>
        <v>55</v>
      </c>
      <c r="B64" s="49"/>
      <c r="C64" s="50"/>
    </row>
    <row r="65" spans="1:3" x14ac:dyDescent="0.2">
      <c r="A65" s="13">
        <f t="shared" ca="1" si="1"/>
        <v>56</v>
      </c>
      <c r="B65" s="49"/>
      <c r="C65" s="50"/>
    </row>
    <row r="66" spans="1:3" x14ac:dyDescent="0.2">
      <c r="A66" s="13">
        <f t="shared" ca="1" si="1"/>
        <v>57</v>
      </c>
      <c r="B66" s="49"/>
      <c r="C66" s="50"/>
    </row>
    <row r="67" spans="1:3" x14ac:dyDescent="0.2">
      <c r="A67" s="13">
        <f t="shared" ca="1" si="1"/>
        <v>58</v>
      </c>
      <c r="B67" s="49"/>
      <c r="C67" s="50"/>
    </row>
    <row r="68" spans="1:3" x14ac:dyDescent="0.2">
      <c r="A68" s="13">
        <f t="shared" ca="1" si="1"/>
        <v>59</v>
      </c>
      <c r="B68" s="49"/>
      <c r="C68" s="50"/>
    </row>
    <row r="69" spans="1:3" x14ac:dyDescent="0.2">
      <c r="A69" s="13">
        <f t="shared" ca="1" si="1"/>
        <v>60</v>
      </c>
      <c r="B69" s="49"/>
      <c r="C69" s="50"/>
    </row>
    <row r="70" spans="1:3" x14ac:dyDescent="0.2">
      <c r="A70" s="13">
        <f t="shared" ca="1" si="1"/>
        <v>61</v>
      </c>
      <c r="B70" s="49"/>
      <c r="C70" s="50"/>
    </row>
    <row r="71" spans="1:3" x14ac:dyDescent="0.2">
      <c r="A71" s="13">
        <f t="shared" ca="1" si="1"/>
        <v>62</v>
      </c>
      <c r="B71" s="49"/>
      <c r="C71" s="50"/>
    </row>
    <row r="72" spans="1:3" x14ac:dyDescent="0.2">
      <c r="A72" s="13">
        <f t="shared" ca="1" si="1"/>
        <v>63</v>
      </c>
      <c r="B72" s="49"/>
      <c r="C72" s="50"/>
    </row>
    <row r="73" spans="1:3" x14ac:dyDescent="0.2">
      <c r="A73" s="13">
        <f t="shared" ca="1" si="1"/>
        <v>64</v>
      </c>
      <c r="B73" s="49"/>
      <c r="C73" s="50"/>
    </row>
    <row r="74" spans="1:3" x14ac:dyDescent="0.2">
      <c r="A74" s="13">
        <f t="shared" ref="A74:A109" ca="1" si="2">OFFSET(A74,-1,0,1,1)+1</f>
        <v>65</v>
      </c>
      <c r="B74" s="49"/>
      <c r="C74" s="50"/>
    </row>
    <row r="75" spans="1:3" x14ac:dyDescent="0.2">
      <c r="A75" s="13">
        <f t="shared" ca="1" si="2"/>
        <v>66</v>
      </c>
      <c r="B75" s="49"/>
      <c r="C75" s="50"/>
    </row>
    <row r="76" spans="1:3" x14ac:dyDescent="0.2">
      <c r="A76" s="13">
        <f t="shared" ca="1" si="2"/>
        <v>67</v>
      </c>
      <c r="B76" s="49"/>
      <c r="C76" s="50"/>
    </row>
    <row r="77" spans="1:3" x14ac:dyDescent="0.2">
      <c r="A77" s="13">
        <f t="shared" ca="1" si="2"/>
        <v>68</v>
      </c>
      <c r="B77" s="49"/>
      <c r="C77" s="50"/>
    </row>
    <row r="78" spans="1:3" x14ac:dyDescent="0.2">
      <c r="A78" s="13">
        <f t="shared" ca="1" si="2"/>
        <v>69</v>
      </c>
      <c r="B78" s="49"/>
      <c r="C78" s="50"/>
    </row>
    <row r="79" spans="1:3" x14ac:dyDescent="0.2">
      <c r="A79" s="13">
        <f t="shared" ca="1" si="2"/>
        <v>70</v>
      </c>
      <c r="B79" s="49"/>
      <c r="C79" s="50"/>
    </row>
    <row r="80" spans="1:3" x14ac:dyDescent="0.2">
      <c r="A80" s="13">
        <f t="shared" ca="1" si="2"/>
        <v>71</v>
      </c>
      <c r="B80" s="49"/>
      <c r="C80" s="50"/>
    </row>
    <row r="81" spans="1:3" x14ac:dyDescent="0.2">
      <c r="A81" s="13">
        <f t="shared" ca="1" si="2"/>
        <v>72</v>
      </c>
      <c r="B81" s="49"/>
      <c r="C81" s="50"/>
    </row>
    <row r="82" spans="1:3" x14ac:dyDescent="0.2">
      <c r="A82" s="13">
        <f t="shared" ca="1" si="2"/>
        <v>73</v>
      </c>
      <c r="B82" s="49"/>
      <c r="C82" s="50"/>
    </row>
    <row r="83" spans="1:3" x14ac:dyDescent="0.2">
      <c r="A83" s="13">
        <f t="shared" ca="1" si="2"/>
        <v>74</v>
      </c>
      <c r="B83" s="49"/>
      <c r="C83" s="50"/>
    </row>
    <row r="84" spans="1:3" x14ac:dyDescent="0.2">
      <c r="A84" s="13">
        <f t="shared" ca="1" si="2"/>
        <v>75</v>
      </c>
      <c r="B84" s="49"/>
      <c r="C84" s="50"/>
    </row>
    <row r="85" spans="1:3" x14ac:dyDescent="0.2">
      <c r="A85" s="13">
        <f t="shared" ca="1" si="2"/>
        <v>76</v>
      </c>
      <c r="B85" s="49"/>
      <c r="C85" s="50"/>
    </row>
    <row r="86" spans="1:3" x14ac:dyDescent="0.2">
      <c r="A86" s="13">
        <f t="shared" ca="1" si="2"/>
        <v>77</v>
      </c>
      <c r="B86" s="49"/>
      <c r="C86" s="50"/>
    </row>
    <row r="87" spans="1:3" x14ac:dyDescent="0.2">
      <c r="A87" s="13">
        <f t="shared" ca="1" si="2"/>
        <v>78</v>
      </c>
      <c r="B87" s="49"/>
      <c r="C87" s="50"/>
    </row>
    <row r="88" spans="1:3" x14ac:dyDescent="0.2">
      <c r="A88" s="13">
        <f t="shared" ca="1" si="2"/>
        <v>79</v>
      </c>
      <c r="B88" s="49"/>
      <c r="C88" s="50"/>
    </row>
    <row r="89" spans="1:3" x14ac:dyDescent="0.2">
      <c r="A89" s="13">
        <f t="shared" ca="1" si="2"/>
        <v>80</v>
      </c>
      <c r="B89" s="49"/>
      <c r="C89" s="50"/>
    </row>
    <row r="90" spans="1:3" x14ac:dyDescent="0.2">
      <c r="A90" s="13">
        <f t="shared" ca="1" si="2"/>
        <v>81</v>
      </c>
      <c r="B90" s="49"/>
      <c r="C90" s="50"/>
    </row>
    <row r="91" spans="1:3" x14ac:dyDescent="0.2">
      <c r="A91" s="13">
        <f t="shared" ca="1" si="2"/>
        <v>82</v>
      </c>
      <c r="B91" s="49"/>
      <c r="C91" s="50"/>
    </row>
    <row r="92" spans="1:3" x14ac:dyDescent="0.2">
      <c r="A92" s="13">
        <f t="shared" ca="1" si="2"/>
        <v>83</v>
      </c>
      <c r="B92" s="49"/>
      <c r="C92" s="50"/>
    </row>
    <row r="93" spans="1:3" x14ac:dyDescent="0.2">
      <c r="A93" s="13">
        <f t="shared" ca="1" si="2"/>
        <v>84</v>
      </c>
      <c r="B93" s="49"/>
      <c r="C93" s="50"/>
    </row>
    <row r="94" spans="1:3" x14ac:dyDescent="0.2">
      <c r="A94" s="13">
        <f t="shared" ca="1" si="2"/>
        <v>85</v>
      </c>
      <c r="B94" s="49"/>
      <c r="C94" s="50"/>
    </row>
    <row r="95" spans="1:3" x14ac:dyDescent="0.2">
      <c r="A95" s="13">
        <f t="shared" ca="1" si="2"/>
        <v>86</v>
      </c>
      <c r="B95" s="49"/>
      <c r="C95" s="50"/>
    </row>
    <row r="96" spans="1:3" x14ac:dyDescent="0.2">
      <c r="A96" s="13">
        <f t="shared" ca="1" si="2"/>
        <v>87</v>
      </c>
      <c r="B96" s="49"/>
      <c r="C96" s="50"/>
    </row>
    <row r="97" spans="1:3" x14ac:dyDescent="0.2">
      <c r="A97" s="13">
        <f t="shared" ca="1" si="2"/>
        <v>88</v>
      </c>
      <c r="B97" s="49"/>
      <c r="C97" s="50"/>
    </row>
    <row r="98" spans="1:3" x14ac:dyDescent="0.2">
      <c r="A98" s="13">
        <f t="shared" ca="1" si="2"/>
        <v>89</v>
      </c>
      <c r="B98" s="49"/>
      <c r="C98" s="50"/>
    </row>
    <row r="99" spans="1:3" x14ac:dyDescent="0.2">
      <c r="A99" s="13">
        <f t="shared" ca="1" si="2"/>
        <v>90</v>
      </c>
      <c r="B99" s="49"/>
      <c r="C99" s="50"/>
    </row>
    <row r="100" spans="1:3" x14ac:dyDescent="0.2">
      <c r="A100" s="13">
        <f t="shared" ca="1" si="2"/>
        <v>91</v>
      </c>
      <c r="B100" s="49"/>
      <c r="C100" s="50"/>
    </row>
    <row r="101" spans="1:3" x14ac:dyDescent="0.2">
      <c r="A101" s="13">
        <f t="shared" ca="1" si="2"/>
        <v>92</v>
      </c>
      <c r="B101" s="49"/>
      <c r="C101" s="50"/>
    </row>
    <row r="102" spans="1:3" x14ac:dyDescent="0.2">
      <c r="A102" s="13">
        <f t="shared" ca="1" si="2"/>
        <v>93</v>
      </c>
      <c r="B102" s="49"/>
      <c r="C102" s="50"/>
    </row>
    <row r="103" spans="1:3" x14ac:dyDescent="0.2">
      <c r="A103" s="13">
        <f t="shared" ca="1" si="2"/>
        <v>94</v>
      </c>
      <c r="B103" s="49"/>
      <c r="C103" s="50"/>
    </row>
    <row r="104" spans="1:3" x14ac:dyDescent="0.2">
      <c r="A104" s="13">
        <f t="shared" ca="1" si="2"/>
        <v>95</v>
      </c>
      <c r="B104" s="49"/>
      <c r="C104" s="50"/>
    </row>
    <row r="105" spans="1:3" x14ac:dyDescent="0.2">
      <c r="A105" s="13">
        <f t="shared" ca="1" si="2"/>
        <v>96</v>
      </c>
      <c r="B105" s="49"/>
      <c r="C105" s="50"/>
    </row>
    <row r="106" spans="1:3" x14ac:dyDescent="0.2">
      <c r="A106" s="13">
        <f t="shared" ca="1" si="2"/>
        <v>97</v>
      </c>
      <c r="B106" s="49"/>
      <c r="C106" s="50"/>
    </row>
    <row r="107" spans="1:3" x14ac:dyDescent="0.2">
      <c r="A107" s="13">
        <f t="shared" ca="1" si="2"/>
        <v>98</v>
      </c>
      <c r="B107" s="49"/>
      <c r="C107" s="50"/>
    </row>
    <row r="108" spans="1:3" x14ac:dyDescent="0.2">
      <c r="A108" s="13">
        <f t="shared" ca="1" si="2"/>
        <v>99</v>
      </c>
      <c r="B108" s="49"/>
      <c r="C108" s="50"/>
    </row>
    <row r="109" spans="1:3" x14ac:dyDescent="0.2">
      <c r="A109" s="13">
        <f t="shared" ca="1" si="2"/>
        <v>100</v>
      </c>
      <c r="B109" s="49"/>
      <c r="C109" s="50"/>
    </row>
  </sheetData>
  <phoneticPr fontId="6" type="noConversion"/>
  <hyperlinks>
    <hyperlink ref="I3" r:id="rId1" display="https://www.vertex42.com/ExcelTemplates/gradebook.html"/>
  </hyperlinks>
  <pageMargins left="0.75" right="0.75" top="0.5" bottom="0.5" header="0.5" footer="0.2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37"/>
  <sheetViews>
    <sheetView showGridLines="0" workbookViewId="0">
      <selection activeCell="A10" sqref="A10"/>
    </sheetView>
  </sheetViews>
  <sheetFormatPr defaultRowHeight="12.75" x14ac:dyDescent="0.2"/>
  <cols>
    <col min="1" max="3" width="9.7109375" customWidth="1"/>
    <col min="4" max="4" width="7.7109375" customWidth="1"/>
    <col min="12" max="12" width="21.5703125" customWidth="1"/>
  </cols>
  <sheetData>
    <row r="1" spans="1:12" ht="23.25" x14ac:dyDescent="0.2">
      <c r="A1" s="47" t="s">
        <v>48</v>
      </c>
      <c r="L1" s="15"/>
    </row>
    <row r="2" spans="1:12" x14ac:dyDescent="0.2">
      <c r="A2" s="61" t="s">
        <v>72</v>
      </c>
      <c r="L2" s="46" t="s">
        <v>80</v>
      </c>
    </row>
    <row r="3" spans="1:12" x14ac:dyDescent="0.2">
      <c r="A3" s="61" t="s">
        <v>43</v>
      </c>
      <c r="L3" s="29" t="s">
        <v>68</v>
      </c>
    </row>
    <row r="4" spans="1:12" x14ac:dyDescent="0.2">
      <c r="A4" s="61" t="s">
        <v>70</v>
      </c>
    </row>
    <row r="5" spans="1:12" x14ac:dyDescent="0.2">
      <c r="A5" s="61" t="s">
        <v>73</v>
      </c>
    </row>
    <row r="6" spans="1:12" x14ac:dyDescent="0.2">
      <c r="A6" s="61" t="s">
        <v>74</v>
      </c>
    </row>
    <row r="8" spans="1:12" ht="15" x14ac:dyDescent="0.25">
      <c r="A8" s="17" t="s">
        <v>48</v>
      </c>
    </row>
    <row r="9" spans="1:12" x14ac:dyDescent="0.2">
      <c r="A9" s="51" t="s">
        <v>47</v>
      </c>
      <c r="B9" s="52" t="s">
        <v>24</v>
      </c>
      <c r="C9" s="87" t="s">
        <v>33</v>
      </c>
      <c r="D9" s="87"/>
    </row>
    <row r="10" spans="1:12" x14ac:dyDescent="0.2">
      <c r="A10" s="56">
        <v>0</v>
      </c>
      <c r="B10" s="57" t="s">
        <v>32</v>
      </c>
      <c r="C10" s="9">
        <f ca="1">COUNTIF(Gradebook!$S$11:$S$41,"&gt;="&amp;A10)-COUNTIF(Gradebook!$S$11:$S$41,"&gt;="&amp;OFFSET(A10,1,0,1,1))</f>
        <v>0</v>
      </c>
      <c r="D10" s="22">
        <f ca="1">C10/$C$23</f>
        <v>0</v>
      </c>
    </row>
    <row r="11" spans="1:12" x14ac:dyDescent="0.2">
      <c r="A11" s="58">
        <v>0.6</v>
      </c>
      <c r="B11" s="59" t="s">
        <v>31</v>
      </c>
      <c r="C11" s="9">
        <f ca="1">COUNTIF(Gradebook!$S$11:$S$41,"&gt;="&amp;A11)-COUNTIF(Gradebook!$S$11:$S$41,"&gt;="&amp;OFFSET(A11,1,0,1,1))</f>
        <v>0</v>
      </c>
      <c r="D11" s="22">
        <f t="shared" ref="D11:D22" ca="1" si="0">C11/$C$23</f>
        <v>0</v>
      </c>
    </row>
    <row r="12" spans="1:12" x14ac:dyDescent="0.2">
      <c r="A12" s="60">
        <f>3*(A14-A11)/10+A11</f>
        <v>0.63</v>
      </c>
      <c r="B12" s="59" t="s">
        <v>30</v>
      </c>
      <c r="C12" s="9">
        <f ca="1">COUNTIF(Gradebook!$S$11:$S$41,"&gt;="&amp;A12)-COUNTIF(Gradebook!$S$11:$S$41,"&gt;="&amp;OFFSET(A12,1,0,1,1))</f>
        <v>0</v>
      </c>
      <c r="D12" s="22">
        <f t="shared" ca="1" si="0"/>
        <v>0</v>
      </c>
    </row>
    <row r="13" spans="1:12" x14ac:dyDescent="0.2">
      <c r="A13" s="60">
        <f>6*(A14-A11)/10+A11</f>
        <v>0.65999999999999992</v>
      </c>
      <c r="B13" s="59" t="s">
        <v>29</v>
      </c>
      <c r="C13" s="9">
        <f ca="1">COUNTIF(Gradebook!$S$11:$S$41,"&gt;="&amp;A13)-COUNTIF(Gradebook!$S$11:$S$41,"&gt;="&amp;OFFSET(A13,1,0,1,1))</f>
        <v>0</v>
      </c>
      <c r="D13" s="22">
        <f t="shared" ca="1" si="0"/>
        <v>0</v>
      </c>
    </row>
    <row r="14" spans="1:12" x14ac:dyDescent="0.2">
      <c r="A14" s="58">
        <v>0.7</v>
      </c>
      <c r="B14" s="59" t="s">
        <v>28</v>
      </c>
      <c r="C14" s="9">
        <f ca="1">COUNTIF(Gradebook!$S$11:$S$41,"&gt;="&amp;A14)-COUNTIF(Gradebook!$S$11:$S$41,"&gt;="&amp;OFFSET(A14,1,0,1,1))</f>
        <v>0</v>
      </c>
      <c r="D14" s="22">
        <f t="shared" ca="1" si="0"/>
        <v>0</v>
      </c>
    </row>
    <row r="15" spans="1:12" x14ac:dyDescent="0.2">
      <c r="A15" s="60">
        <f>3*(A17-A14)/10+A14</f>
        <v>0.73</v>
      </c>
      <c r="B15" s="59" t="s">
        <v>27</v>
      </c>
      <c r="C15" s="9">
        <f ca="1">COUNTIF(Gradebook!$S$11:$S$41,"&gt;="&amp;A15)-COUNTIF(Gradebook!$S$11:$S$41,"&gt;="&amp;OFFSET(A15,1,0,1,1))</f>
        <v>2</v>
      </c>
      <c r="D15" s="22">
        <f t="shared" ca="1" si="0"/>
        <v>0.33333333333333331</v>
      </c>
      <c r="G15" s="33" t="s">
        <v>55</v>
      </c>
    </row>
    <row r="16" spans="1:12" x14ac:dyDescent="0.2">
      <c r="A16" s="60">
        <f>6*(A17-A14)/10+A14</f>
        <v>0.76</v>
      </c>
      <c r="B16" s="59" t="s">
        <v>26</v>
      </c>
      <c r="C16" s="9">
        <f ca="1">COUNTIF(Gradebook!$S$11:$S$41,"&gt;="&amp;A16)-COUNTIF(Gradebook!$S$11:$S$41,"&gt;="&amp;OFFSET(A16,1,0,1,1))</f>
        <v>1</v>
      </c>
      <c r="D16" s="22">
        <f t="shared" ca="1" si="0"/>
        <v>0.16666666666666666</v>
      </c>
    </row>
    <row r="17" spans="1:4" x14ac:dyDescent="0.2">
      <c r="A17" s="58">
        <v>0.8</v>
      </c>
      <c r="B17" s="59" t="s">
        <v>25</v>
      </c>
      <c r="C17" s="9">
        <f ca="1">COUNTIF(Gradebook!$S$11:$S$41,"&gt;="&amp;A17)-COUNTIF(Gradebook!$S$11:$S$41,"&gt;="&amp;OFFSET(A17,1,0,1,1))</f>
        <v>1</v>
      </c>
      <c r="D17" s="22">
        <f t="shared" ca="1" si="0"/>
        <v>0.16666666666666666</v>
      </c>
    </row>
    <row r="18" spans="1:4" x14ac:dyDescent="0.2">
      <c r="A18" s="60">
        <f>3*(A20-A17)/10+A17</f>
        <v>0.83000000000000007</v>
      </c>
      <c r="B18" s="59" t="s">
        <v>23</v>
      </c>
      <c r="C18" s="9">
        <f ca="1">COUNTIF(Gradebook!$S$11:$S$41,"&gt;="&amp;A18)-COUNTIF(Gradebook!$S$11:$S$41,"&gt;="&amp;OFFSET(A18,1,0,1,1))</f>
        <v>1</v>
      </c>
      <c r="D18" s="22">
        <f t="shared" ca="1" si="0"/>
        <v>0.16666666666666666</v>
      </c>
    </row>
    <row r="19" spans="1:4" x14ac:dyDescent="0.2">
      <c r="A19" s="60">
        <f>6*(A20-A17)/10+A17</f>
        <v>0.86</v>
      </c>
      <c r="B19" s="59" t="s">
        <v>22</v>
      </c>
      <c r="C19" s="9">
        <f ca="1">COUNTIF(Gradebook!$S$11:$S$41,"&gt;="&amp;A19)-COUNTIF(Gradebook!$S$11:$S$41,"&gt;="&amp;OFFSET(A19,1,0,1,1))</f>
        <v>0</v>
      </c>
      <c r="D19" s="22">
        <f t="shared" ca="1" si="0"/>
        <v>0</v>
      </c>
    </row>
    <row r="20" spans="1:4" x14ac:dyDescent="0.2">
      <c r="A20" s="58">
        <v>0.9</v>
      </c>
      <c r="B20" s="59" t="s">
        <v>21</v>
      </c>
      <c r="C20" s="9">
        <f ca="1">COUNTIF(Gradebook!$S$11:$S$41,"&gt;="&amp;A20)-COUNTIF(Gradebook!$S$11:$S$41,"&gt;="&amp;OFFSET(A20,1,0,1,1))</f>
        <v>0</v>
      </c>
      <c r="D20" s="22">
        <f t="shared" ca="1" si="0"/>
        <v>0</v>
      </c>
    </row>
    <row r="21" spans="1:4" x14ac:dyDescent="0.2">
      <c r="A21" s="60">
        <f>3*(1-A20)/10+A20</f>
        <v>0.93</v>
      </c>
      <c r="B21" s="57" t="s">
        <v>20</v>
      </c>
      <c r="C21" s="9">
        <f ca="1">COUNTIF(Gradebook!$S$11:$S$41,"&gt;="&amp;A21)-COUNTIF(Gradebook!$S$11:$S$41,"&gt;="&amp;OFFSET(A21,1,0,1,1))</f>
        <v>0</v>
      </c>
      <c r="D21" s="22">
        <f t="shared" ca="1" si="0"/>
        <v>0</v>
      </c>
    </row>
    <row r="22" spans="1:4" x14ac:dyDescent="0.2">
      <c r="A22" s="60">
        <f>6*(1-A20)/10+A20</f>
        <v>0.96</v>
      </c>
      <c r="B22" s="57" t="s">
        <v>19</v>
      </c>
      <c r="C22" s="55">
        <f ca="1">COUNTIF(Gradebook!$S$11:$S$41,"&gt;="&amp;A22)-COUNTIF(Gradebook!$S$11:$S$41,"&gt;="&amp;OFFSET(A22,1,0,1,1))</f>
        <v>1</v>
      </c>
      <c r="D22" s="31">
        <f t="shared" ca="1" si="0"/>
        <v>0.16666666666666666</v>
      </c>
    </row>
    <row r="23" spans="1:4" x14ac:dyDescent="0.2">
      <c r="A23" s="23"/>
      <c r="B23" s="24" t="s">
        <v>67</v>
      </c>
      <c r="C23" s="9">
        <f ca="1">SUM(C10:C22)</f>
        <v>6</v>
      </c>
      <c r="D23" s="22"/>
    </row>
    <row r="25" spans="1:4" ht="15" x14ac:dyDescent="0.25">
      <c r="A25" s="17" t="s">
        <v>62</v>
      </c>
    </row>
    <row r="26" spans="1:4" x14ac:dyDescent="0.2">
      <c r="A26" s="53">
        <f>Gradebook!S42</f>
        <v>0.82261904761904769</v>
      </c>
      <c r="B26" s="54" t="str">
        <f>INDEX(B10:B22,MATCH(A26,A10:A22,1))</f>
        <v>B-</v>
      </c>
    </row>
    <row r="27" spans="1:4" ht="14.25" x14ac:dyDescent="0.2">
      <c r="A27" s="19"/>
    </row>
    <row r="28" spans="1:4" ht="14.25" x14ac:dyDescent="0.2">
      <c r="A28" s="20" t="s">
        <v>60</v>
      </c>
      <c r="B28" s="53">
        <f>Gradebook!S44</f>
        <v>0.7952380952380953</v>
      </c>
      <c r="C28" s="62" t="s">
        <v>69</v>
      </c>
    </row>
    <row r="29" spans="1:4" ht="14.25" x14ac:dyDescent="0.2">
      <c r="A29" s="20" t="s">
        <v>59</v>
      </c>
      <c r="B29" s="53">
        <f>Gradebook!S45</f>
        <v>9.3262242118601374E-2</v>
      </c>
    </row>
    <row r="31" spans="1:4" ht="15" x14ac:dyDescent="0.25">
      <c r="A31" s="17" t="s">
        <v>64</v>
      </c>
      <c r="C31" s="33" t="s">
        <v>55</v>
      </c>
    </row>
    <row r="32" spans="1:4" x14ac:dyDescent="0.2">
      <c r="A32" s="28" t="s">
        <v>66</v>
      </c>
      <c r="B32" s="27" t="s">
        <v>65</v>
      </c>
    </row>
    <row r="33" spans="1:5" x14ac:dyDescent="0.2">
      <c r="A33" s="56">
        <v>0.9</v>
      </c>
      <c r="B33" s="25">
        <f>PERCENTILE(Gradebook!$S$11:$S$41,A33)</f>
        <v>0.91904761904761911</v>
      </c>
      <c r="C33" s="62" t="s">
        <v>71</v>
      </c>
      <c r="D33" s="26"/>
      <c r="E33" s="26"/>
    </row>
    <row r="34" spans="1:5" x14ac:dyDescent="0.2">
      <c r="A34" s="56">
        <v>0.65</v>
      </c>
      <c r="B34" s="25">
        <f>PERCENTILE(Gradebook!$S$11:$S$41,A34)</f>
        <v>0.82023809523809521</v>
      </c>
      <c r="D34" s="26"/>
      <c r="E34" s="26"/>
    </row>
    <row r="35" spans="1:5" x14ac:dyDescent="0.2">
      <c r="A35" s="56">
        <v>0.35</v>
      </c>
      <c r="B35" s="25">
        <f>PERCENTILE(Gradebook!$S$11:$S$41,A35)</f>
        <v>0.77142857142857146</v>
      </c>
      <c r="D35" s="26"/>
      <c r="E35" s="26"/>
    </row>
    <row r="36" spans="1:5" x14ac:dyDescent="0.2">
      <c r="A36" s="56">
        <v>0.1</v>
      </c>
      <c r="B36" s="25">
        <f>PERCENTILE(Gradebook!$S$11:$S$41,A36)</f>
        <v>0.75357142857142856</v>
      </c>
    </row>
    <row r="37" spans="1:5" x14ac:dyDescent="0.2">
      <c r="A37" s="30"/>
    </row>
  </sheetData>
  <mergeCells count="1">
    <mergeCell ref="C9:D9"/>
  </mergeCells>
  <phoneticPr fontId="6" type="noConversion"/>
  <hyperlinks>
    <hyperlink ref="L3" r:id="rId1" display="https://www.vertex42.com/ExcelTemplates/gradebook.html"/>
  </hyperlinks>
  <pageMargins left="0.75" right="0.5" top="0.75" bottom="0.5" header="0.5" footer="0.25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2.75" x14ac:dyDescent="0.2"/>
  <cols>
    <col min="1" max="1" width="3" style="34" customWidth="1"/>
    <col min="2" max="2" width="76" style="34" customWidth="1"/>
  </cols>
  <sheetData>
    <row r="1" spans="1:3" ht="32.1" customHeight="1" x14ac:dyDescent="0.2">
      <c r="A1" s="37"/>
      <c r="B1" s="38" t="s">
        <v>78</v>
      </c>
      <c r="C1" s="39"/>
    </row>
    <row r="2" spans="1:3" ht="15" x14ac:dyDescent="0.2">
      <c r="A2" s="37"/>
      <c r="B2" s="40"/>
      <c r="C2" s="39"/>
    </row>
    <row r="3" spans="1:3" ht="14.25" x14ac:dyDescent="0.2">
      <c r="A3" s="37"/>
      <c r="B3" s="41" t="s">
        <v>79</v>
      </c>
      <c r="C3" s="39"/>
    </row>
    <row r="4" spans="1:3" x14ac:dyDescent="0.2">
      <c r="A4" s="37"/>
      <c r="B4" s="42" t="s">
        <v>97</v>
      </c>
      <c r="C4" s="39"/>
    </row>
    <row r="5" spans="1:3" ht="15" x14ac:dyDescent="0.2">
      <c r="A5" s="37"/>
      <c r="B5" s="43"/>
      <c r="C5" s="39"/>
    </row>
    <row r="6" spans="1:3" ht="15.75" x14ac:dyDescent="0.25">
      <c r="A6" s="37"/>
      <c r="B6" s="44" t="s">
        <v>80</v>
      </c>
      <c r="C6" s="39"/>
    </row>
    <row r="7" spans="1:3" ht="15" x14ac:dyDescent="0.2">
      <c r="A7" s="37"/>
      <c r="B7" s="43"/>
      <c r="C7" s="39"/>
    </row>
    <row r="8" spans="1:3" ht="30" x14ac:dyDescent="0.2">
      <c r="A8" s="37"/>
      <c r="B8" s="43" t="s">
        <v>100</v>
      </c>
      <c r="C8" s="39"/>
    </row>
    <row r="9" spans="1:3" ht="15" x14ac:dyDescent="0.2">
      <c r="A9" s="37"/>
      <c r="B9" s="43"/>
      <c r="C9" s="39"/>
    </row>
    <row r="10" spans="1:3" ht="30" x14ac:dyDescent="0.2">
      <c r="A10" s="37"/>
      <c r="B10" s="43" t="s">
        <v>81</v>
      </c>
      <c r="C10" s="39"/>
    </row>
    <row r="11" spans="1:3" ht="15" x14ac:dyDescent="0.2">
      <c r="A11" s="37"/>
      <c r="B11" s="43"/>
      <c r="C11" s="39"/>
    </row>
    <row r="12" spans="1:3" ht="30" x14ac:dyDescent="0.2">
      <c r="A12" s="37"/>
      <c r="B12" s="43" t="s">
        <v>82</v>
      </c>
      <c r="C12" s="39"/>
    </row>
    <row r="13" spans="1:3" ht="15" x14ac:dyDescent="0.2">
      <c r="A13" s="37"/>
      <c r="B13" s="43"/>
      <c r="C13" s="39"/>
    </row>
    <row r="14" spans="1:3" ht="15" x14ac:dyDescent="0.2">
      <c r="A14" s="37"/>
      <c r="B14" s="88" t="s">
        <v>98</v>
      </c>
      <c r="C14" s="39"/>
    </row>
    <row r="15" spans="1:3" ht="15" x14ac:dyDescent="0.2">
      <c r="A15" s="37"/>
      <c r="B15" s="45"/>
      <c r="C15" s="39"/>
    </row>
    <row r="16" spans="1:3" ht="15.75" x14ac:dyDescent="0.25">
      <c r="A16" s="37"/>
      <c r="B16" s="89" t="s">
        <v>99</v>
      </c>
      <c r="C16" s="39"/>
    </row>
    <row r="17" spans="1:3" x14ac:dyDescent="0.2">
      <c r="A17" s="37"/>
      <c r="B17" s="37"/>
      <c r="C17" s="39"/>
    </row>
    <row r="18" spans="1:3" x14ac:dyDescent="0.2">
      <c r="A18" s="37"/>
      <c r="B18" s="37"/>
      <c r="C18" s="39"/>
    </row>
    <row r="19" spans="1:3" x14ac:dyDescent="0.2">
      <c r="A19" s="37"/>
      <c r="B19" s="37"/>
      <c r="C19" s="39"/>
    </row>
    <row r="20" spans="1:3" x14ac:dyDescent="0.2">
      <c r="A20" s="37"/>
      <c r="B20" s="37"/>
      <c r="C20" s="39"/>
    </row>
    <row r="21" spans="1:3" x14ac:dyDescent="0.2">
      <c r="A21" s="37"/>
      <c r="B21" s="37"/>
      <c r="C21" s="39"/>
    </row>
    <row r="22" spans="1:3" x14ac:dyDescent="0.2">
      <c r="A22" s="37"/>
      <c r="B22" s="37"/>
      <c r="C22" s="39"/>
    </row>
    <row r="23" spans="1:3" x14ac:dyDescent="0.2">
      <c r="A23" s="37"/>
      <c r="B23" s="37"/>
      <c r="C23" s="39"/>
    </row>
    <row r="24" spans="1:3" x14ac:dyDescent="0.2">
      <c r="A24" s="37"/>
      <c r="B24" s="37"/>
      <c r="C24" s="39"/>
    </row>
    <row r="25" spans="1:3" x14ac:dyDescent="0.2">
      <c r="A25" s="37"/>
      <c r="B25" s="37"/>
      <c r="C25" s="39"/>
    </row>
    <row r="26" spans="1:3" x14ac:dyDescent="0.2">
      <c r="A26" s="37"/>
      <c r="B26" s="37"/>
      <c r="C26" s="39"/>
    </row>
    <row r="27" spans="1:3" x14ac:dyDescent="0.2">
      <c r="A27" s="37"/>
      <c r="B27" s="37"/>
      <c r="C27" s="39"/>
    </row>
    <row r="28" spans="1:3" x14ac:dyDescent="0.2">
      <c r="A28" s="37"/>
      <c r="B28" s="37"/>
      <c r="C28" s="39"/>
    </row>
  </sheetData>
  <hyperlinks>
    <hyperlink ref="B4" r:id="rId1"/>
    <hyperlink ref="B14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Gradebook</vt:lpstr>
      <vt:lpstr>Names</vt:lpstr>
      <vt:lpstr>Grades</vt:lpstr>
      <vt:lpstr>©</vt:lpstr>
      <vt:lpstr>displayID</vt:lpstr>
      <vt:lpstr>Gradebook!Print_Area</vt:lpstr>
      <vt:lpstr>Grades!Print_Area</vt:lpstr>
      <vt:lpstr>Names!Print_Area</vt:lpstr>
      <vt:lpstr>Gradebook!Print_Titles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Gradebook Template - Point System</dc:title>
  <dc:creator>Vertex42.com</dc:creator>
  <dc:description>(c) 2009-2014 Vertex42 LLC. All Rights Reserved.</dc:description>
  <cp:lastModifiedBy>Vertex42.com Templates</cp:lastModifiedBy>
  <cp:lastPrinted>2009-11-18T23:38:36Z</cp:lastPrinted>
  <dcterms:created xsi:type="dcterms:W3CDTF">2008-04-12T17:21:19Z</dcterms:created>
  <dcterms:modified xsi:type="dcterms:W3CDTF">2017-05-10T21:17:49Z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https://www.vertex42.com/ExcelTemplates/gradebook.html</vt:lpwstr>
  </property>
</Properties>
</file>