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activeTab="12"/>
  </bookViews>
  <sheets>
    <sheet name="1" sheetId="2" r:id="rId1"/>
    <sheet name="2" sheetId="33" r:id="rId2"/>
    <sheet name="3" sheetId="34" r:id="rId3"/>
    <sheet name="4" sheetId="35" r:id="rId4"/>
    <sheet name="5" sheetId="36" r:id="rId5"/>
    <sheet name="6" sheetId="37" r:id="rId6"/>
    <sheet name="7" sheetId="38" r:id="rId7"/>
    <sheet name="8" sheetId="39" r:id="rId8"/>
    <sheet name="9" sheetId="42" r:id="rId9"/>
    <sheet name="10" sheetId="43" r:id="rId10"/>
    <sheet name="11" sheetId="44" r:id="rId11"/>
    <sheet name="12" sheetId="45" r:id="rId12"/>
    <sheet name="Events" sheetId="20" r:id="rId13"/>
    <sheet name="Help" sheetId="32" r:id="rId14"/>
  </sheets>
  <definedNames>
    <definedName name="array_HolidayDates">Events!$G$1:$G$204</definedName>
    <definedName name="array_Holidays">Events!$A$1:$A$204</definedName>
    <definedName name="_xlnm.Print_Area" localSheetId="0">'1'!$A$4:$G$24</definedName>
    <definedName name="_xlnm.Print_Area" localSheetId="9">'10'!$A$4:$G$24</definedName>
    <definedName name="_xlnm.Print_Area" localSheetId="10">'11'!$A$4:$G$24</definedName>
    <definedName name="_xlnm.Print_Area" localSheetId="11">'12'!$A$4:$G$24</definedName>
    <definedName name="_xlnm.Print_Area" localSheetId="1">'2'!$A$4:$G$24</definedName>
    <definedName name="_xlnm.Print_Area" localSheetId="2">'3'!$A$4:$G$24</definedName>
    <definedName name="_xlnm.Print_Area" localSheetId="3">'4'!$A$4:$G$24</definedName>
    <definedName name="_xlnm.Print_Area" localSheetId="4">'5'!$A$4:$G$24</definedName>
    <definedName name="_xlnm.Print_Area" localSheetId="5">'6'!$A$4:$G$24</definedName>
    <definedName name="_xlnm.Print_Area" localSheetId="6">'7'!$A$4:$G$24</definedName>
    <definedName name="_xlnm.Print_Area" localSheetId="7">'8'!$A$4:$G$24</definedName>
    <definedName name="_xlnm.Print_Area" localSheetId="8">'9'!$A$4:$G$24</definedName>
    <definedName name="_xlnm.Print_Area" localSheetId="12">Events!$A:$H</definedName>
    <definedName name="startday">'1'!$D$3</definedName>
    <definedName name="valuevx">42.314159</definedName>
    <definedName name="vertex42_copyright" hidden="1">"© 2015-2017 Vertex42 LLC"</definedName>
    <definedName name="vertex42_id" hidden="1">"monthly-calendar-large-print.xlsx"</definedName>
    <definedName name="vertex42_title" hidden="1">"Monthly Calendar with Holidays - Large Print"</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 l="1"/>
  <c r="B5" i="33" s="1"/>
  <c r="A4" i="33" s="1"/>
  <c r="B5" i="34" l="1"/>
  <c r="A4" i="34" s="1"/>
  <c r="A7" i="33"/>
  <c r="A7" i="34" l="1"/>
  <c r="B5" i="35"/>
  <c r="B7" i="33"/>
  <c r="A4" i="35" l="1"/>
  <c r="B5" i="36"/>
  <c r="A7" i="35"/>
  <c r="B7" i="34"/>
  <c r="C7" i="33"/>
  <c r="C7" i="34" l="1"/>
  <c r="B7" i="35"/>
  <c r="A7" i="36"/>
  <c r="B5" i="37"/>
  <c r="A4" i="36"/>
  <c r="D7" i="33"/>
  <c r="D7" i="34" l="1"/>
  <c r="A7" i="37"/>
  <c r="B5" i="38"/>
  <c r="A4" i="37"/>
  <c r="B7" i="36"/>
  <c r="C7" i="35"/>
  <c r="E7" i="33"/>
  <c r="D7" i="35" l="1"/>
  <c r="C7" i="36"/>
  <c r="A7" i="38"/>
  <c r="B5" i="39"/>
  <c r="B5" i="42" s="1"/>
  <c r="A4" i="38"/>
  <c r="B7" i="37"/>
  <c r="E7" i="34"/>
  <c r="F7" i="33"/>
  <c r="A7" i="42" l="1"/>
  <c r="B7" i="42" s="1"/>
  <c r="C7" i="42" s="1"/>
  <c r="D7" i="42" s="1"/>
  <c r="E7" i="42" s="1"/>
  <c r="F7" i="42" s="1"/>
  <c r="G7" i="42" s="1"/>
  <c r="A10" i="42" s="1"/>
  <c r="A4" i="42"/>
  <c r="B5" i="43"/>
  <c r="A7" i="39"/>
  <c r="A4" i="39"/>
  <c r="F7" i="34"/>
  <c r="D7" i="36"/>
  <c r="B7" i="38"/>
  <c r="C7" i="37"/>
  <c r="E7" i="35"/>
  <c r="G7" i="33"/>
  <c r="A4" i="43" l="1"/>
  <c r="B5" i="44"/>
  <c r="A7" i="43"/>
  <c r="B7" i="43" s="1"/>
  <c r="C7" i="43" s="1"/>
  <c r="D7" i="43" s="1"/>
  <c r="E7" i="43" s="1"/>
  <c r="F7" i="43" s="1"/>
  <c r="G7" i="43" s="1"/>
  <c r="A10" i="43" s="1"/>
  <c r="B10" i="43" s="1"/>
  <c r="B10" i="42"/>
  <c r="A6" i="42"/>
  <c r="E7" i="36"/>
  <c r="D7" i="37"/>
  <c r="G7" i="34"/>
  <c r="C7" i="38"/>
  <c r="F7" i="35"/>
  <c r="B7" i="39"/>
  <c r="A10" i="33"/>
  <c r="A6" i="43" l="1"/>
  <c r="A7" i="44"/>
  <c r="B7" i="44" s="1"/>
  <c r="C7" i="44" s="1"/>
  <c r="D7" i="44" s="1"/>
  <c r="E7" i="44" s="1"/>
  <c r="F7" i="44" s="1"/>
  <c r="G7" i="44" s="1"/>
  <c r="A10" i="44" s="1"/>
  <c r="A4" i="44"/>
  <c r="B5" i="45"/>
  <c r="B6" i="43"/>
  <c r="C10" i="43"/>
  <c r="B6" i="42"/>
  <c r="C10" i="42"/>
  <c r="A10" i="34"/>
  <c r="G7" i="35"/>
  <c r="E7" i="37"/>
  <c r="D7" i="38"/>
  <c r="C7" i="39"/>
  <c r="F7" i="36"/>
  <c r="B10" i="33"/>
  <c r="A6" i="33"/>
  <c r="A7" i="45" l="1"/>
  <c r="B7" i="45" s="1"/>
  <c r="C7" i="45" s="1"/>
  <c r="D7" i="45" s="1"/>
  <c r="E7" i="45" s="1"/>
  <c r="F7" i="45" s="1"/>
  <c r="G7" i="45" s="1"/>
  <c r="A10" i="45" s="1"/>
  <c r="A4" i="45"/>
  <c r="B10" i="44"/>
  <c r="A6" i="44"/>
  <c r="C6" i="43"/>
  <c r="D10" i="43"/>
  <c r="D10" i="42"/>
  <c r="C6" i="42"/>
  <c r="G7" i="36"/>
  <c r="F7" i="37"/>
  <c r="D7" i="39"/>
  <c r="A10" i="35"/>
  <c r="E7" i="38"/>
  <c r="A6" i="34"/>
  <c r="B10" i="34"/>
  <c r="B6" i="33"/>
  <c r="C10" i="33"/>
  <c r="C10" i="44" l="1"/>
  <c r="B6" i="44"/>
  <c r="B10" i="45"/>
  <c r="A6" i="45"/>
  <c r="D6" i="43"/>
  <c r="E10" i="43"/>
  <c r="D6" i="42"/>
  <c r="E10" i="42"/>
  <c r="B6" i="34"/>
  <c r="C10" i="34"/>
  <c r="E7" i="39"/>
  <c r="F7" i="38"/>
  <c r="A6" i="35"/>
  <c r="B10" i="35"/>
  <c r="G7" i="37"/>
  <c r="A10" i="36"/>
  <c r="C6" i="33"/>
  <c r="D10" i="33"/>
  <c r="B6" i="45" l="1"/>
  <c r="C10" i="45"/>
  <c r="C6" i="44"/>
  <c r="D10" i="44"/>
  <c r="E6" i="43"/>
  <c r="F10" i="43"/>
  <c r="E6" i="42"/>
  <c r="F10" i="42"/>
  <c r="C10" i="35"/>
  <c r="B6" i="35"/>
  <c r="A10" i="37"/>
  <c r="F7" i="39"/>
  <c r="C6" i="34"/>
  <c r="D10" i="34"/>
  <c r="A6" i="36"/>
  <c r="B10" i="36"/>
  <c r="G7" i="38"/>
  <c r="D6" i="33"/>
  <c r="E10" i="33"/>
  <c r="D6" i="44" l="1"/>
  <c r="E10" i="44"/>
  <c r="C6" i="45"/>
  <c r="D10" i="45"/>
  <c r="F6" i="43"/>
  <c r="G10" i="43"/>
  <c r="F6" i="42"/>
  <c r="G10" i="42"/>
  <c r="A6" i="37"/>
  <c r="B10" i="37"/>
  <c r="D6" i="34"/>
  <c r="E10" i="34"/>
  <c r="A10" i="38"/>
  <c r="B6" i="36"/>
  <c r="C10" i="36"/>
  <c r="G7" i="39"/>
  <c r="D10" i="35"/>
  <c r="C6" i="35"/>
  <c r="E6" i="33"/>
  <c r="F10" i="33"/>
  <c r="E6" i="44" l="1"/>
  <c r="F10" i="44"/>
  <c r="D6" i="45"/>
  <c r="E10" i="45"/>
  <c r="A13" i="43"/>
  <c r="G6" i="43"/>
  <c r="A13" i="42"/>
  <c r="G6" i="42"/>
  <c r="E6" i="34"/>
  <c r="F10" i="34"/>
  <c r="E10" i="35"/>
  <c r="D6" i="35"/>
  <c r="C6" i="36"/>
  <c r="D10" i="36"/>
  <c r="C10" i="37"/>
  <c r="B6" i="37"/>
  <c r="A10" i="39"/>
  <c r="A6" i="38"/>
  <c r="B10" i="38"/>
  <c r="F6" i="33"/>
  <c r="G10" i="33"/>
  <c r="E6" i="45" l="1"/>
  <c r="F10" i="45"/>
  <c r="G10" i="44"/>
  <c r="F6" i="44"/>
  <c r="B13" i="43"/>
  <c r="B13" i="42"/>
  <c r="C6" i="37"/>
  <c r="D10" i="37"/>
  <c r="B6" i="38"/>
  <c r="C10" i="38"/>
  <c r="E6" i="35"/>
  <c r="F10" i="35"/>
  <c r="D6" i="36"/>
  <c r="E10" i="36"/>
  <c r="F6" i="34"/>
  <c r="G10" i="34"/>
  <c r="B10" i="39"/>
  <c r="A6" i="39"/>
  <c r="A13" i="33"/>
  <c r="G6" i="33"/>
  <c r="A13" i="44" l="1"/>
  <c r="B13" i="44" s="1"/>
  <c r="C13" i="44" s="1"/>
  <c r="G6" i="44"/>
  <c r="F6" i="45"/>
  <c r="G10" i="45"/>
  <c r="C13" i="43"/>
  <c r="C13" i="42"/>
  <c r="E6" i="36"/>
  <c r="F10" i="36"/>
  <c r="C6" i="38"/>
  <c r="D10" i="38"/>
  <c r="B6" i="39"/>
  <c r="C10" i="39"/>
  <c r="A13" i="34"/>
  <c r="G6" i="34"/>
  <c r="D6" i="37"/>
  <c r="E10" i="37"/>
  <c r="G10" i="35"/>
  <c r="F6" i="35"/>
  <c r="B13" i="33"/>
  <c r="A13" i="45" l="1"/>
  <c r="B13" i="45" s="1"/>
  <c r="C13" i="45" s="1"/>
  <c r="D13" i="45" s="1"/>
  <c r="G6" i="45"/>
  <c r="D13" i="44"/>
  <c r="D13" i="43"/>
  <c r="D13" i="42"/>
  <c r="D6" i="38"/>
  <c r="E10" i="38"/>
  <c r="A13" i="35"/>
  <c r="G6" i="35"/>
  <c r="B13" i="34"/>
  <c r="E6" i="37"/>
  <c r="F10" i="37"/>
  <c r="C6" i="39"/>
  <c r="D10" i="39"/>
  <c r="F6" i="36"/>
  <c r="G10" i="36"/>
  <c r="C13" i="33"/>
  <c r="E13" i="45" l="1"/>
  <c r="E13" i="44"/>
  <c r="E13" i="43"/>
  <c r="E13" i="42"/>
  <c r="G10" i="37"/>
  <c r="F6" i="37"/>
  <c r="A13" i="36"/>
  <c r="G6" i="36"/>
  <c r="B13" i="35"/>
  <c r="E6" i="38"/>
  <c r="F10" i="38"/>
  <c r="E10" i="39"/>
  <c r="D6" i="39"/>
  <c r="C13" i="34"/>
  <c r="D13" i="33"/>
  <c r="F13" i="45" l="1"/>
  <c r="F13" i="44"/>
  <c r="F13" i="43"/>
  <c r="F13" i="42"/>
  <c r="B13" i="36"/>
  <c r="D13" i="34"/>
  <c r="F6" i="38"/>
  <c r="G10" i="38"/>
  <c r="C13" i="35"/>
  <c r="G6" i="37"/>
  <c r="A13" i="37"/>
  <c r="E6" i="39"/>
  <c r="F10" i="39"/>
  <c r="E13" i="33"/>
  <c r="G13" i="45" l="1"/>
  <c r="G13" i="44"/>
  <c r="G13" i="43"/>
  <c r="G13" i="42"/>
  <c r="B13" i="37"/>
  <c r="A13" i="38"/>
  <c r="G6" i="38"/>
  <c r="E13" i="34"/>
  <c r="D13" i="35"/>
  <c r="C13" i="36"/>
  <c r="F6" i="39"/>
  <c r="G10" i="39"/>
  <c r="F13" i="33"/>
  <c r="A16" i="45" l="1"/>
  <c r="A16" i="44"/>
  <c r="A16" i="43"/>
  <c r="A16" i="42"/>
  <c r="F13" i="34"/>
  <c r="D13" i="36"/>
  <c r="B13" i="38"/>
  <c r="G6" i="39"/>
  <c r="A13" i="39"/>
  <c r="E13" i="35"/>
  <c r="C13" i="37"/>
  <c r="G13" i="33"/>
  <c r="B16" i="45" l="1"/>
  <c r="B16" i="44"/>
  <c r="B16" i="43"/>
  <c r="B16" i="42"/>
  <c r="F13" i="35"/>
  <c r="B13" i="39"/>
  <c r="E13" i="36"/>
  <c r="D13" i="37"/>
  <c r="G13" i="34"/>
  <c r="C13" i="38"/>
  <c r="A16" i="33"/>
  <c r="C16" i="45" l="1"/>
  <c r="C16" i="44"/>
  <c r="C16" i="43"/>
  <c r="C16" i="42"/>
  <c r="D13" i="38"/>
  <c r="A16" i="34"/>
  <c r="C13" i="39"/>
  <c r="E13" i="37"/>
  <c r="F13" i="36"/>
  <c r="G13" i="35"/>
  <c r="B16" i="33"/>
  <c r="D16" i="45" l="1"/>
  <c r="D16" i="44"/>
  <c r="D16" i="43"/>
  <c r="D16" i="42"/>
  <c r="D13" i="39"/>
  <c r="G13" i="36"/>
  <c r="B16" i="34"/>
  <c r="F13" i="37"/>
  <c r="A16" i="35"/>
  <c r="E13" i="38"/>
  <c r="C16" i="33"/>
  <c r="E16" i="45" l="1"/>
  <c r="E16" i="44"/>
  <c r="E16" i="43"/>
  <c r="E16" i="42"/>
  <c r="F13" i="38"/>
  <c r="C16" i="34"/>
  <c r="B16" i="35"/>
  <c r="A16" i="36"/>
  <c r="G13" i="37"/>
  <c r="E13" i="39"/>
  <c r="D16" i="33"/>
  <c r="F16" i="45" l="1"/>
  <c r="F16" i="44"/>
  <c r="F16" i="43"/>
  <c r="F16" i="42"/>
  <c r="A16" i="37"/>
  <c r="C16" i="35"/>
  <c r="D16" i="34"/>
  <c r="B16" i="36"/>
  <c r="G13" i="38"/>
  <c r="F13" i="39"/>
  <c r="E16" i="33"/>
  <c r="G16" i="45" l="1"/>
  <c r="G16" i="44"/>
  <c r="G16" i="43"/>
  <c r="G16" i="42"/>
  <c r="E16" i="34"/>
  <c r="A16" i="38"/>
  <c r="D16" i="35"/>
  <c r="C16" i="36"/>
  <c r="G13" i="39"/>
  <c r="B16" i="37"/>
  <c r="F16" i="33"/>
  <c r="A19" i="45" l="1"/>
  <c r="A19" i="44"/>
  <c r="A19" i="43"/>
  <c r="A19" i="42"/>
  <c r="A16" i="39"/>
  <c r="B16" i="38"/>
  <c r="D16" i="36"/>
  <c r="C16" i="37"/>
  <c r="F16" i="34"/>
  <c r="E16" i="35"/>
  <c r="G16" i="33"/>
  <c r="B19" i="45" l="1"/>
  <c r="B19" i="44"/>
  <c r="B19" i="43"/>
  <c r="B19" i="42"/>
  <c r="G16" i="34"/>
  <c r="C16" i="38"/>
  <c r="D16" i="37"/>
  <c r="B16" i="39"/>
  <c r="F16" i="35"/>
  <c r="E16" i="36"/>
  <c r="A19" i="33"/>
  <c r="C19" i="45" l="1"/>
  <c r="C19" i="44"/>
  <c r="C19" i="43"/>
  <c r="C19" i="42"/>
  <c r="G16" i="35"/>
  <c r="D16" i="38"/>
  <c r="C16" i="39"/>
  <c r="F16" i="36"/>
  <c r="E16" i="37"/>
  <c r="A19" i="34"/>
  <c r="B19" i="33"/>
  <c r="D19" i="45" l="1"/>
  <c r="D19" i="44"/>
  <c r="D19" i="43"/>
  <c r="D19" i="42"/>
  <c r="B19" i="34"/>
  <c r="D16" i="39"/>
  <c r="F16" i="37"/>
  <c r="E16" i="38"/>
  <c r="G16" i="36"/>
  <c r="A19" i="35"/>
  <c r="C19" i="33"/>
  <c r="E19" i="45" l="1"/>
  <c r="E19" i="44"/>
  <c r="E19" i="43"/>
  <c r="E19" i="42"/>
  <c r="G16" i="37"/>
  <c r="A19" i="36"/>
  <c r="E16" i="39"/>
  <c r="F16" i="38"/>
  <c r="B19" i="35"/>
  <c r="C19" i="34"/>
  <c r="D19" i="33"/>
  <c r="F19" i="45" l="1"/>
  <c r="F19" i="44"/>
  <c r="F19" i="43"/>
  <c r="F19" i="42"/>
  <c r="D19" i="34"/>
  <c r="C19" i="35"/>
  <c r="F16" i="39"/>
  <c r="G16" i="38"/>
  <c r="B19" i="36"/>
  <c r="A19" i="37"/>
  <c r="E19" i="33"/>
  <c r="G19" i="45" l="1"/>
  <c r="G19" i="44"/>
  <c r="G19" i="43"/>
  <c r="G19" i="42"/>
  <c r="G16" i="39"/>
  <c r="B19" i="37"/>
  <c r="D19" i="35"/>
  <c r="C19" i="36"/>
  <c r="A19" i="38"/>
  <c r="E19" i="34"/>
  <c r="F19" i="33"/>
  <c r="A22" i="45" l="1"/>
  <c r="A22" i="44"/>
  <c r="A22" i="43"/>
  <c r="A22" i="42"/>
  <c r="B19" i="38"/>
  <c r="C19" i="37"/>
  <c r="A19" i="39"/>
  <c r="D19" i="36"/>
  <c r="F19" i="34"/>
  <c r="E19" i="35"/>
  <c r="G19" i="33"/>
  <c r="B22" i="45" l="1"/>
  <c r="B22" i="44"/>
  <c r="B22" i="43"/>
  <c r="B22" i="42"/>
  <c r="B19" i="39"/>
  <c r="G19" i="34"/>
  <c r="D19" i="37"/>
  <c r="E19" i="36"/>
  <c r="F19" i="35"/>
  <c r="C19" i="38"/>
  <c r="A22" i="33"/>
  <c r="G19" i="35" l="1"/>
  <c r="A22" i="34"/>
  <c r="F19" i="36"/>
  <c r="C19" i="39"/>
  <c r="D19" i="38"/>
  <c r="E19" i="37"/>
  <c r="B22" i="33"/>
  <c r="F19" i="37" l="1"/>
  <c r="G19" i="36"/>
  <c r="E19" i="38"/>
  <c r="B22" i="34"/>
  <c r="A22" i="35"/>
  <c r="D19" i="39"/>
  <c r="B22" i="35" l="1"/>
  <c r="A22" i="36"/>
  <c r="G19" i="37"/>
  <c r="E19" i="39"/>
  <c r="F19" i="38"/>
  <c r="G19" i="38" l="1"/>
  <c r="F19" i="39"/>
  <c r="B22" i="36"/>
  <c r="A22" i="37"/>
  <c r="G19" i="39" l="1"/>
  <c r="A22" i="38"/>
  <c r="B22" i="37"/>
  <c r="B22" i="38" l="1"/>
  <c r="A22" i="39"/>
  <c r="B22" i="39" l="1"/>
  <c r="H153" i="20" l="1"/>
  <c r="H88" i="20"/>
  <c r="H139" i="20"/>
  <c r="G203" i="20"/>
  <c r="G204" i="20"/>
  <c r="B10" i="20"/>
  <c r="G150" i="20"/>
  <c r="G149" i="20"/>
  <c r="G148" i="20"/>
  <c r="G147" i="20"/>
  <c r="G146" i="20"/>
  <c r="G145" i="20"/>
  <c r="G144" i="20"/>
  <c r="G143" i="20"/>
  <c r="G142" i="20"/>
  <c r="G141" i="20"/>
  <c r="G140" i="20"/>
  <c r="B107" i="20" l="1"/>
  <c r="G107" i="20" s="1"/>
  <c r="B108" i="20"/>
  <c r="G108" i="20" s="1"/>
  <c r="B38" i="20"/>
  <c r="B34" i="20"/>
  <c r="B36" i="20"/>
  <c r="B135" i="20"/>
  <c r="G135" i="20" s="1"/>
  <c r="B22" i="20"/>
  <c r="B23" i="20" s="1"/>
  <c r="G23" i="20" s="1"/>
  <c r="B30" i="20"/>
  <c r="B31" i="20" s="1"/>
  <c r="G31" i="20" s="1"/>
  <c r="B14" i="20"/>
  <c r="B15" i="20" s="1"/>
  <c r="G15" i="20" s="1"/>
  <c r="B44" i="20"/>
  <c r="B45" i="20" s="1"/>
  <c r="G45" i="20" s="1"/>
  <c r="B18" i="20"/>
  <c r="B19" i="20" s="1"/>
  <c r="G19" i="20" s="1"/>
  <c r="B26" i="20"/>
  <c r="B27" i="20" s="1"/>
  <c r="G27" i="20" s="1"/>
  <c r="B40" i="20"/>
  <c r="G40" i="20" s="1"/>
  <c r="B48" i="20"/>
  <c r="B49" i="20" s="1"/>
  <c r="G49" i="20" s="1"/>
  <c r="B68" i="20"/>
  <c r="B80" i="20"/>
  <c r="B81" i="20" s="1"/>
  <c r="G81" i="20" s="1"/>
  <c r="B96" i="20"/>
  <c r="G96" i="20" s="1"/>
  <c r="B104" i="20"/>
  <c r="G104" i="20" s="1"/>
  <c r="B114" i="20"/>
  <c r="G114" i="20" s="1"/>
  <c r="B122" i="20"/>
  <c r="G122" i="20" s="1"/>
  <c r="B129" i="20"/>
  <c r="G129" i="20" s="1"/>
  <c r="B20" i="20"/>
  <c r="B21" i="20" s="1"/>
  <c r="G21" i="20" s="1"/>
  <c r="B28" i="20"/>
  <c r="B29" i="20" s="1"/>
  <c r="G29" i="20" s="1"/>
  <c r="B42" i="20"/>
  <c r="B43" i="20" s="1"/>
  <c r="G43" i="20" s="1"/>
  <c r="B50" i="20"/>
  <c r="G50" i="20" s="1"/>
  <c r="B74" i="20"/>
  <c r="B84" i="20"/>
  <c r="B85" i="20" s="1"/>
  <c r="G85" i="20" s="1"/>
  <c r="B89" i="20"/>
  <c r="G89" i="20" s="1"/>
  <c r="B98" i="20"/>
  <c r="G98" i="20" s="1"/>
  <c r="B106" i="20"/>
  <c r="G106" i="20" s="1"/>
  <c r="B116" i="20"/>
  <c r="G116" i="20" s="1"/>
  <c r="B124" i="20"/>
  <c r="G124" i="20" s="1"/>
  <c r="B131" i="20"/>
  <c r="G131" i="20" s="1"/>
  <c r="B133" i="20"/>
  <c r="G133" i="20" s="1"/>
  <c r="B52" i="20"/>
  <c r="B53" i="20" s="1"/>
  <c r="G53" i="20" s="1"/>
  <c r="B76" i="20"/>
  <c r="B77" i="20" s="1"/>
  <c r="G77" i="20" s="1"/>
  <c r="B92" i="20"/>
  <c r="G92" i="20" s="1"/>
  <c r="B100" i="20"/>
  <c r="G100" i="20" s="1"/>
  <c r="B110" i="20"/>
  <c r="G110" i="20" s="1"/>
  <c r="B118" i="20"/>
  <c r="G118" i="20" s="1"/>
  <c r="B125" i="20"/>
  <c r="G125" i="20" s="1"/>
  <c r="B16" i="20"/>
  <c r="B24" i="20"/>
  <c r="B25" i="20" s="1"/>
  <c r="G25" i="20" s="1"/>
  <c r="B32" i="20"/>
  <c r="B33" i="20" s="1"/>
  <c r="G33" i="20" s="1"/>
  <c r="B46" i="20"/>
  <c r="B47" i="20" s="1"/>
  <c r="B64" i="20"/>
  <c r="B78" i="20"/>
  <c r="B79" i="20" s="1"/>
  <c r="G79" i="20" s="1"/>
  <c r="B94" i="20"/>
  <c r="G94" i="20" s="1"/>
  <c r="B102" i="20"/>
  <c r="G102" i="20" s="1"/>
  <c r="B112" i="20"/>
  <c r="G112" i="20" s="1"/>
  <c r="B120" i="20"/>
  <c r="G120" i="20" s="1"/>
  <c r="B127" i="20"/>
  <c r="G127" i="20" s="1"/>
  <c r="B136" i="20"/>
  <c r="G136" i="20" s="1"/>
  <c r="B90" i="20"/>
  <c r="G90" i="20" s="1"/>
  <c r="B93" i="20"/>
  <c r="G93" i="20" s="1"/>
  <c r="B97" i="20"/>
  <c r="G97" i="20" s="1"/>
  <c r="B101" i="20"/>
  <c r="G101" i="20" s="1"/>
  <c r="B105" i="20"/>
  <c r="G105" i="20" s="1"/>
  <c r="B111" i="20"/>
  <c r="G111" i="20" s="1"/>
  <c r="B115" i="20"/>
  <c r="G115" i="20" s="1"/>
  <c r="B119" i="20"/>
  <c r="G119" i="20" s="1"/>
  <c r="B123" i="20"/>
  <c r="G123" i="20" s="1"/>
  <c r="B126" i="20"/>
  <c r="G126" i="20" s="1"/>
  <c r="B130" i="20"/>
  <c r="G130" i="20" s="1"/>
  <c r="B134" i="20"/>
  <c r="G134" i="20" s="1"/>
  <c r="B82" i="20"/>
  <c r="B91" i="20"/>
  <c r="G91" i="20" s="1"/>
  <c r="B95" i="20"/>
  <c r="G95" i="20" s="1"/>
  <c r="B99" i="20"/>
  <c r="G99" i="20" s="1"/>
  <c r="B103" i="20"/>
  <c r="G103" i="20" s="1"/>
  <c r="B109" i="20"/>
  <c r="G109" i="20" s="1"/>
  <c r="B113" i="20"/>
  <c r="G113" i="20" s="1"/>
  <c r="B117" i="20"/>
  <c r="G117" i="20" s="1"/>
  <c r="B121" i="20"/>
  <c r="G121" i="20" s="1"/>
  <c r="B128" i="20"/>
  <c r="G128" i="20" s="1"/>
  <c r="B132" i="20"/>
  <c r="G132" i="20" s="1"/>
  <c r="G22" i="20"/>
  <c r="G28" i="20" l="1"/>
  <c r="G20" i="20"/>
  <c r="G44" i="20"/>
  <c r="G14" i="20"/>
  <c r="H14" i="20" s="1"/>
  <c r="B41" i="20"/>
  <c r="G41" i="20" s="1"/>
  <c r="G47" i="20"/>
  <c r="B37" i="20"/>
  <c r="G37" i="20" s="1"/>
  <c r="G36" i="20"/>
  <c r="B35" i="20"/>
  <c r="G35" i="20" s="1"/>
  <c r="G34" i="20"/>
  <c r="B39" i="20"/>
  <c r="G39" i="20" s="1"/>
  <c r="G38" i="20"/>
  <c r="G59" i="20"/>
  <c r="G55" i="20"/>
  <c r="G26" i="20"/>
  <c r="B75" i="20"/>
  <c r="G75" i="20" s="1"/>
  <c r="G74" i="20"/>
  <c r="G18" i="20"/>
  <c r="B51" i="20"/>
  <c r="G51" i="20" s="1"/>
  <c r="B69" i="20"/>
  <c r="G68" i="20"/>
  <c r="B65" i="20"/>
  <c r="G64" i="20"/>
  <c r="B17" i="20"/>
  <c r="G17" i="20" s="1"/>
  <c r="G52" i="20"/>
  <c r="G24" i="20"/>
  <c r="G63" i="20"/>
  <c r="G57" i="20"/>
  <c r="G61" i="20"/>
  <c r="G80" i="20"/>
  <c r="G42" i="20"/>
  <c r="G76" i="20"/>
  <c r="G30" i="20"/>
  <c r="G32" i="20"/>
  <c r="G84" i="20"/>
  <c r="G154" i="20"/>
  <c r="G78" i="20"/>
  <c r="G48" i="20"/>
  <c r="G16" i="20"/>
  <c r="B83" i="20"/>
  <c r="G83" i="20" s="1"/>
  <c r="G82" i="20"/>
  <c r="G46" i="20"/>
  <c r="A7" i="2"/>
  <c r="H46" i="20" l="1"/>
  <c r="H30" i="20"/>
  <c r="H17" i="20"/>
  <c r="H32" i="20"/>
  <c r="H15" i="20"/>
  <c r="G56" i="20"/>
  <c r="H52" i="20"/>
  <c r="H35" i="20"/>
  <c r="H36" i="20"/>
  <c r="H16" i="20"/>
  <c r="H26" i="20"/>
  <c r="H37" i="20"/>
  <c r="H23" i="20"/>
  <c r="H19" i="20"/>
  <c r="H42" i="20"/>
  <c r="H47" i="20"/>
  <c r="H29" i="20"/>
  <c r="H48" i="20"/>
  <c r="H41" i="20"/>
  <c r="H31" i="20"/>
  <c r="H22" i="20"/>
  <c r="H27" i="20"/>
  <c r="H21" i="20"/>
  <c r="H38" i="20"/>
  <c r="H50" i="20"/>
  <c r="H53" i="20"/>
  <c r="H28" i="20"/>
  <c r="H51" i="20"/>
  <c r="H39" i="20"/>
  <c r="H44" i="20"/>
  <c r="H43" i="20"/>
  <c r="H45" i="20"/>
  <c r="H25" i="20"/>
  <c r="H40" i="20"/>
  <c r="H24" i="20"/>
  <c r="H18" i="20"/>
  <c r="H34" i="20"/>
  <c r="H20" i="20"/>
  <c r="H49" i="20"/>
  <c r="H33" i="20"/>
  <c r="B11" i="42"/>
  <c r="A14" i="42"/>
  <c r="G14" i="36"/>
  <c r="E17" i="44"/>
  <c r="A17" i="37"/>
  <c r="B20" i="36"/>
  <c r="B7" i="2"/>
  <c r="C7" i="2" s="1"/>
  <c r="G62" i="20"/>
  <c r="G66" i="20"/>
  <c r="G70" i="20"/>
  <c r="G60" i="20"/>
  <c r="G54" i="20"/>
  <c r="H54" i="20" s="1"/>
  <c r="G72" i="20"/>
  <c r="G65" i="20"/>
  <c r="G69" i="20"/>
  <c r="G58" i="20"/>
  <c r="H58" i="20" s="1"/>
  <c r="G155" i="20"/>
  <c r="A4" i="2"/>
  <c r="H65" i="20" l="1"/>
  <c r="H66" i="20"/>
  <c r="H63" i="20"/>
  <c r="H64" i="20"/>
  <c r="H62" i="20"/>
  <c r="H55" i="20"/>
  <c r="H59" i="20"/>
  <c r="H57" i="20"/>
  <c r="H56" i="20"/>
  <c r="H60" i="20"/>
  <c r="H61" i="20"/>
  <c r="H92" i="20"/>
  <c r="D7" i="2"/>
  <c r="G73" i="20"/>
  <c r="G67" i="20"/>
  <c r="G71" i="20"/>
  <c r="H71" i="20" s="1"/>
  <c r="G156" i="20"/>
  <c r="H156" i="20" l="1"/>
  <c r="H108" i="20"/>
  <c r="H90" i="20"/>
  <c r="H146" i="20"/>
  <c r="H107" i="20"/>
  <c r="H115" i="20"/>
  <c r="H97" i="20"/>
  <c r="H111" i="20"/>
  <c r="H94" i="20"/>
  <c r="H125" i="20"/>
  <c r="H69" i="20"/>
  <c r="H99" i="20"/>
  <c r="H95" i="20"/>
  <c r="H83" i="20"/>
  <c r="H102" i="20"/>
  <c r="H77" i="20"/>
  <c r="H85" i="20"/>
  <c r="H141" i="20"/>
  <c r="H135" i="20"/>
  <c r="H155" i="20"/>
  <c r="H145" i="20"/>
  <c r="H67" i="20"/>
  <c r="H130" i="20"/>
  <c r="H100" i="20"/>
  <c r="H136" i="20"/>
  <c r="H128" i="20"/>
  <c r="H78" i="20"/>
  <c r="H150" i="20"/>
  <c r="H96" i="20"/>
  <c r="H75" i="20"/>
  <c r="H148" i="20"/>
  <c r="H118" i="20"/>
  <c r="H76" i="20"/>
  <c r="H154" i="20"/>
  <c r="H124" i="20"/>
  <c r="H122" i="20"/>
  <c r="H105" i="20"/>
  <c r="H101" i="20"/>
  <c r="H70" i="20"/>
  <c r="H84" i="20"/>
  <c r="H119" i="20"/>
  <c r="H73" i="20"/>
  <c r="H143" i="20"/>
  <c r="H82" i="20"/>
  <c r="H133" i="20"/>
  <c r="H79" i="20"/>
  <c r="H149" i="20"/>
  <c r="H131" i="20"/>
  <c r="H113" i="20"/>
  <c r="H89" i="20"/>
  <c r="H109" i="20"/>
  <c r="H147" i="20"/>
  <c r="H114" i="20"/>
  <c r="H116" i="20"/>
  <c r="H127" i="20"/>
  <c r="H93" i="20"/>
  <c r="H117" i="20"/>
  <c r="H134" i="20"/>
  <c r="H72" i="20"/>
  <c r="H110" i="20"/>
  <c r="H81" i="20"/>
  <c r="H112" i="20"/>
  <c r="H126" i="20"/>
  <c r="H140" i="20"/>
  <c r="H129" i="20"/>
  <c r="H68" i="20"/>
  <c r="H80" i="20"/>
  <c r="H74" i="20"/>
  <c r="H142" i="20"/>
  <c r="H103" i="20"/>
  <c r="H98" i="20"/>
  <c r="H91" i="20"/>
  <c r="H120" i="20"/>
  <c r="H121" i="20"/>
  <c r="H123" i="20"/>
  <c r="H106" i="20"/>
  <c r="H104" i="20"/>
  <c r="H132" i="20"/>
  <c r="H144" i="20"/>
  <c r="B17" i="36"/>
  <c r="B17" i="33"/>
  <c r="E7" i="2"/>
  <c r="G157" i="20"/>
  <c r="H157" i="20" s="1"/>
  <c r="F7" i="2" l="1"/>
  <c r="G158" i="20"/>
  <c r="H158" i="20" l="1"/>
  <c r="G7" i="2"/>
  <c r="G159" i="20"/>
  <c r="H159" i="20" l="1"/>
  <c r="G160" i="20"/>
  <c r="H160" i="20" l="1"/>
  <c r="G161" i="20"/>
  <c r="A10" i="2"/>
  <c r="H161" i="20" l="1"/>
  <c r="G162" i="20"/>
  <c r="A6" i="2"/>
  <c r="B10" i="2"/>
  <c r="H162" i="20" l="1"/>
  <c r="G163" i="20"/>
  <c r="B6" i="2"/>
  <c r="C10" i="2"/>
  <c r="H163" i="20" l="1"/>
  <c r="G164" i="20"/>
  <c r="C6" i="2"/>
  <c r="D10" i="2"/>
  <c r="H164" i="20" l="1"/>
  <c r="G165" i="20"/>
  <c r="H165" i="20" s="1"/>
  <c r="D6" i="2"/>
  <c r="E10" i="2"/>
  <c r="G166" i="20" l="1"/>
  <c r="H166" i="20" s="1"/>
  <c r="F10" i="2"/>
  <c r="E6" i="2"/>
  <c r="G167" i="20" l="1"/>
  <c r="H167" i="20" s="1"/>
  <c r="F6" i="2"/>
  <c r="G10" i="2"/>
  <c r="A13" i="2" l="1"/>
  <c r="G168" i="20"/>
  <c r="H168" i="20" s="1"/>
  <c r="G6" i="2"/>
  <c r="B13" i="2" l="1"/>
  <c r="C13" i="2" s="1"/>
  <c r="G169" i="20"/>
  <c r="H169" i="20" s="1"/>
  <c r="D13" i="2" l="1"/>
  <c r="G170" i="20"/>
  <c r="H170" i="20" s="1"/>
  <c r="E13" i="2" l="1"/>
  <c r="G171" i="20"/>
  <c r="H171" i="20" l="1"/>
  <c r="F13" i="2"/>
  <c r="G172" i="20"/>
  <c r="H172" i="20" s="1"/>
  <c r="G13" i="2" l="1"/>
  <c r="G173" i="20"/>
  <c r="H173" i="20" l="1"/>
  <c r="A16" i="2"/>
  <c r="G174" i="20"/>
  <c r="H174" i="20" s="1"/>
  <c r="B16" i="2" l="1"/>
  <c r="G175" i="20"/>
  <c r="H175" i="20" l="1"/>
  <c r="C16" i="2"/>
  <c r="G176" i="20"/>
  <c r="H176" i="20" s="1"/>
  <c r="D16" i="2" l="1"/>
  <c r="G177" i="20"/>
  <c r="H177" i="20" l="1"/>
  <c r="E16" i="2"/>
  <c r="G178" i="20"/>
  <c r="H178" i="20" s="1"/>
  <c r="F16" i="2" l="1"/>
  <c r="G179" i="20"/>
  <c r="H179" i="20" l="1"/>
  <c r="G16" i="2"/>
  <c r="G180" i="20"/>
  <c r="H180" i="20" s="1"/>
  <c r="A19" i="2" l="1"/>
  <c r="G181" i="20"/>
  <c r="H181" i="20" s="1"/>
  <c r="B19" i="2" l="1"/>
  <c r="G182" i="20"/>
  <c r="H182" i="20" s="1"/>
  <c r="C19" i="2" l="1"/>
  <c r="G183" i="20"/>
  <c r="H183" i="20" s="1"/>
  <c r="D19" i="2" l="1"/>
  <c r="G184" i="20"/>
  <c r="H184" i="20" s="1"/>
  <c r="E19" i="2" l="1"/>
  <c r="G185" i="20"/>
  <c r="H185" i="20" s="1"/>
  <c r="F19" i="2" l="1"/>
  <c r="G186" i="20"/>
  <c r="H186" i="20" s="1"/>
  <c r="G19" i="2" l="1"/>
  <c r="G187" i="20"/>
  <c r="H187" i="20" s="1"/>
  <c r="A22" i="2" l="1"/>
  <c r="G188" i="20"/>
  <c r="H188" i="20" s="1"/>
  <c r="B22" i="2" l="1"/>
  <c r="G189" i="20"/>
  <c r="H189" i="20" s="1"/>
  <c r="G190" i="20" l="1"/>
  <c r="H190" i="20" s="1"/>
  <c r="G191" i="20" l="1"/>
  <c r="H191" i="20" s="1"/>
  <c r="G192" i="20" l="1"/>
  <c r="H192" i="20" s="1"/>
  <c r="G193" i="20" l="1"/>
  <c r="H193" i="20" s="1"/>
  <c r="G194" i="20" l="1"/>
  <c r="H194" i="20" s="1"/>
  <c r="G195" i="20" l="1"/>
  <c r="H195" i="20" s="1"/>
  <c r="G196" i="20" l="1"/>
  <c r="H196" i="20" s="1"/>
  <c r="G197" i="20" l="1"/>
  <c r="H197" i="20" s="1"/>
  <c r="G198" i="20" l="1"/>
  <c r="H198" i="20" s="1"/>
  <c r="G199" i="20" l="1"/>
  <c r="H199" i="20" s="1"/>
  <c r="G200" i="20" l="1"/>
  <c r="H200" i="20" s="1"/>
  <c r="G201" i="20" l="1"/>
  <c r="H201" i="20" s="1"/>
  <c r="G202" i="20" l="1"/>
  <c r="B11" i="36" l="1"/>
  <c r="A14" i="36"/>
  <c r="B11" i="39"/>
  <c r="D14" i="33"/>
  <c r="F17" i="45"/>
  <c r="F14" i="33"/>
  <c r="D17" i="35"/>
  <c r="H202" i="20"/>
  <c r="H203" i="20"/>
  <c r="H204" i="20"/>
  <c r="B8" i="2"/>
  <c r="A8" i="35"/>
  <c r="B8" i="35"/>
  <c r="B20" i="45"/>
  <c r="B11" i="43"/>
  <c r="A17" i="36"/>
  <c r="F20" i="34"/>
  <c r="D17" i="43"/>
  <c r="F14" i="37"/>
  <c r="A11" i="45"/>
  <c r="A11" i="44"/>
  <c r="E14" i="37"/>
  <c r="A20" i="42"/>
  <c r="C14" i="35"/>
  <c r="F11" i="45"/>
  <c r="A17" i="39"/>
  <c r="F8" i="33"/>
  <c r="B23" i="45"/>
  <c r="A17" i="35"/>
  <c r="C17" i="34"/>
  <c r="A17" i="38"/>
  <c r="D20" i="43"/>
  <c r="A14" i="44"/>
  <c r="C14" i="42"/>
  <c r="C14" i="43"/>
  <c r="G20" i="34"/>
  <c r="B14" i="42"/>
  <c r="G8" i="36"/>
  <c r="D14" i="36"/>
  <c r="D20" i="45"/>
  <c r="B20" i="39"/>
  <c r="D8" i="38"/>
  <c r="A14" i="34"/>
  <c r="E17" i="37"/>
  <c r="G14" i="34"/>
  <c r="B14" i="33"/>
  <c r="C20" i="45"/>
  <c r="B17" i="42"/>
  <c r="C14" i="33"/>
  <c r="D17" i="42"/>
  <c r="B14" i="2"/>
  <c r="A8" i="42"/>
  <c r="E11" i="42"/>
  <c r="G20" i="45"/>
  <c r="B8" i="44"/>
  <c r="E20" i="44"/>
  <c r="A11" i="36"/>
  <c r="C11" i="43"/>
  <c r="F11" i="36"/>
  <c r="F20" i="43"/>
  <c r="G11" i="35"/>
  <c r="A23" i="36"/>
  <c r="G14" i="37"/>
  <c r="A20" i="35"/>
  <c r="D20" i="38"/>
  <c r="B17" i="38"/>
  <c r="C17" i="42"/>
  <c r="G17" i="37"/>
  <c r="A8" i="37"/>
  <c r="C8" i="38"/>
  <c r="D20" i="37"/>
  <c r="F20" i="36"/>
  <c r="A11" i="35"/>
  <c r="C11" i="36"/>
  <c r="B14" i="37"/>
  <c r="A20" i="36"/>
  <c r="C20" i="39"/>
  <c r="E17" i="34"/>
  <c r="G11" i="36"/>
  <c r="F11" i="42"/>
  <c r="B14" i="45"/>
  <c r="A20" i="43"/>
  <c r="E11" i="34"/>
  <c r="F11" i="34"/>
  <c r="A14" i="39"/>
  <c r="B11" i="35"/>
  <c r="F20" i="35"/>
  <c r="D20" i="36"/>
  <c r="F14" i="43"/>
  <c r="E17" i="35"/>
  <c r="A11" i="38"/>
  <c r="A8" i="39"/>
  <c r="G17" i="45"/>
  <c r="C11" i="42"/>
  <c r="E20" i="37"/>
  <c r="B17" i="34"/>
  <c r="B8" i="39"/>
  <c r="C8" i="36"/>
  <c r="E8" i="37"/>
  <c r="A14" i="45"/>
  <c r="B23" i="35"/>
  <c r="G17" i="39"/>
  <c r="E11" i="45"/>
  <c r="B14" i="36"/>
  <c r="D20" i="42"/>
  <c r="B23" i="39"/>
  <c r="F17" i="34"/>
  <c r="B8" i="42"/>
  <c r="F14" i="35"/>
  <c r="F20" i="42"/>
  <c r="D11" i="36"/>
  <c r="B17" i="43"/>
  <c r="D14" i="39"/>
  <c r="A20" i="34"/>
  <c r="E11" i="39"/>
  <c r="E17" i="38"/>
  <c r="C17" i="43"/>
  <c r="G11" i="42"/>
  <c r="G8" i="43"/>
  <c r="F8" i="37"/>
  <c r="B8" i="34"/>
  <c r="B8" i="37"/>
  <c r="C8" i="42"/>
  <c r="A23" i="34"/>
  <c r="F11" i="35"/>
  <c r="A8" i="43"/>
  <c r="E14" i="35"/>
  <c r="F14" i="44"/>
  <c r="C17" i="36"/>
  <c r="E11" i="37"/>
  <c r="C14" i="36"/>
  <c r="G17" i="42"/>
  <c r="C8" i="34"/>
  <c r="A23" i="45"/>
  <c r="B20" i="42"/>
  <c r="A14" i="37"/>
  <c r="B23" i="42"/>
  <c r="A14" i="43"/>
  <c r="D14" i="35"/>
  <c r="B23" i="37"/>
  <c r="D11" i="44"/>
  <c r="D8" i="43"/>
  <c r="A8" i="36"/>
  <c r="A8" i="34"/>
  <c r="G8" i="42"/>
  <c r="C11" i="37"/>
  <c r="B20" i="35"/>
  <c r="B17" i="44"/>
  <c r="C17" i="39"/>
  <c r="D11" i="43"/>
  <c r="F17" i="42"/>
  <c r="F20" i="38"/>
  <c r="D14" i="42"/>
  <c r="E11" i="35"/>
  <c r="G17" i="38"/>
  <c r="F8" i="39"/>
  <c r="B23" i="36"/>
  <c r="A17" i="44"/>
  <c r="B20" i="38"/>
  <c r="B23" i="43"/>
  <c r="C17" i="37"/>
  <c r="A20" i="44"/>
  <c r="D14" i="38"/>
  <c r="B23" i="38"/>
  <c r="F11" i="44"/>
  <c r="B8" i="43"/>
  <c r="F17" i="44"/>
  <c r="F11" i="37"/>
  <c r="A23" i="37"/>
  <c r="C11" i="39"/>
  <c r="A11" i="43"/>
  <c r="F14" i="36"/>
  <c r="E20" i="35"/>
  <c r="E14" i="36"/>
  <c r="G14" i="43"/>
  <c r="C8" i="43"/>
  <c r="F17" i="43"/>
  <c r="A8" i="38"/>
  <c r="A23" i="35"/>
  <c r="B14" i="34"/>
  <c r="D20" i="34"/>
  <c r="D20" i="35"/>
  <c r="B14" i="44"/>
  <c r="D11" i="35"/>
  <c r="A17" i="43"/>
  <c r="D8" i="34"/>
  <c r="F8" i="45"/>
  <c r="A23" i="44"/>
  <c r="C14" i="39"/>
  <c r="E14" i="43"/>
  <c r="A14" i="38"/>
  <c r="G11" i="39"/>
  <c r="B14" i="35"/>
  <c r="D17" i="45"/>
  <c r="C8" i="45"/>
  <c r="G14" i="35"/>
  <c r="C20" i="42"/>
  <c r="C17" i="44"/>
  <c r="F20" i="45"/>
  <c r="D17" i="37"/>
  <c r="A11" i="39"/>
  <c r="C11" i="45"/>
  <c r="B20" i="43"/>
  <c r="F11" i="43"/>
  <c r="C20" i="44"/>
  <c r="E11" i="43"/>
  <c r="F8" i="38"/>
  <c r="G20" i="43"/>
  <c r="E17" i="45"/>
  <c r="B11" i="45"/>
  <c r="D8" i="36"/>
  <c r="D14" i="43"/>
  <c r="F17" i="38"/>
  <c r="G11" i="34"/>
  <c r="D8" i="42"/>
  <c r="E8" i="42"/>
  <c r="A11" i="34"/>
  <c r="F11" i="38"/>
  <c r="C14" i="37"/>
  <c r="B11" i="44"/>
  <c r="C14" i="34"/>
  <c r="E14" i="38"/>
  <c r="C14" i="38"/>
  <c r="F17" i="35"/>
  <c r="E11" i="38"/>
  <c r="A23" i="39"/>
  <c r="E14" i="45"/>
  <c r="G14" i="38"/>
  <c r="D11" i="34"/>
  <c r="G20" i="36"/>
  <c r="A14" i="35"/>
  <c r="E20" i="42"/>
  <c r="C11" i="34"/>
  <c r="G11" i="37"/>
  <c r="A17" i="42"/>
  <c r="E20" i="34"/>
  <c r="B8" i="38"/>
  <c r="B8" i="45"/>
  <c r="E20" i="36"/>
  <c r="D14" i="34"/>
  <c r="D17" i="39"/>
  <c r="G17" i="43"/>
  <c r="F8" i="44"/>
  <c r="A20" i="38"/>
  <c r="E17" i="39"/>
  <c r="G20" i="42"/>
  <c r="B17" i="45"/>
  <c r="C8" i="39"/>
  <c r="C11" i="35"/>
  <c r="E14" i="39"/>
  <c r="G8" i="38"/>
  <c r="A20" i="39"/>
  <c r="D11" i="45"/>
  <c r="E17" i="36"/>
  <c r="D8" i="35"/>
  <c r="B11" i="38"/>
  <c r="C17" i="45"/>
  <c r="G17" i="44"/>
  <c r="E8" i="43"/>
  <c r="E8" i="36"/>
  <c r="A11" i="42"/>
  <c r="F8" i="43"/>
  <c r="A20" i="45"/>
  <c r="D11" i="38"/>
  <c r="F14" i="38"/>
  <c r="A20" i="37"/>
  <c r="D17" i="38"/>
  <c r="D20" i="44"/>
  <c r="F17" i="36"/>
  <c r="D8" i="39"/>
  <c r="C11" i="44"/>
  <c r="G11" i="38"/>
  <c r="G11" i="43"/>
  <c r="D14" i="37"/>
  <c r="F8" i="34"/>
  <c r="C20" i="34"/>
  <c r="C20" i="38"/>
  <c r="D17" i="36"/>
  <c r="F14" i="42"/>
  <c r="C14" i="44"/>
  <c r="E8" i="44"/>
  <c r="A17" i="45"/>
  <c r="F8" i="35"/>
  <c r="B20" i="37"/>
  <c r="B17" i="39"/>
  <c r="G11" i="45"/>
  <c r="D11" i="42"/>
  <c r="B17" i="35"/>
  <c r="D14" i="45"/>
  <c r="F14" i="45"/>
  <c r="F17" i="37"/>
  <c r="E11" i="36"/>
  <c r="G17" i="34"/>
  <c r="D8" i="44"/>
  <c r="A8" i="44"/>
  <c r="E17" i="42"/>
  <c r="C8" i="44"/>
  <c r="E14" i="34"/>
  <c r="E14" i="44"/>
  <c r="C11" i="38"/>
  <c r="E17" i="43"/>
  <c r="F8" i="42"/>
  <c r="B20" i="44"/>
  <c r="B23" i="44"/>
  <c r="F14" i="34"/>
  <c r="D17" i="34"/>
  <c r="B8" i="36"/>
  <c r="G20" i="35"/>
  <c r="G14" i="39"/>
  <c r="E20" i="43"/>
  <c r="E20" i="45"/>
  <c r="C8" i="35"/>
  <c r="A11" i="37"/>
  <c r="G8" i="37"/>
  <c r="A17" i="34"/>
  <c r="G8" i="45"/>
  <c r="G11" i="44"/>
  <c r="B14" i="39"/>
  <c r="E8" i="34"/>
  <c r="C20" i="37"/>
  <c r="A23" i="42"/>
  <c r="C20" i="36"/>
  <c r="B17" i="37"/>
  <c r="G8" i="39"/>
  <c r="B23" i="34"/>
  <c r="D14" i="44"/>
  <c r="G17" i="35"/>
  <c r="D20" i="39"/>
  <c r="D8" i="45"/>
  <c r="D11" i="39"/>
  <c r="B14" i="38"/>
  <c r="C14" i="45"/>
  <c r="E20" i="38"/>
  <c r="C20" i="35"/>
  <c r="F20" i="44"/>
  <c r="B11" i="34"/>
  <c r="C8" i="37"/>
  <c r="F8" i="36"/>
  <c r="F20" i="37"/>
  <c r="G8" i="44"/>
  <c r="D8" i="37"/>
  <c r="G20" i="44"/>
  <c r="G20" i="38"/>
  <c r="F17" i="39"/>
  <c r="F14" i="39"/>
  <c r="G8" i="34"/>
  <c r="G14" i="42"/>
  <c r="A23" i="38"/>
  <c r="D11" i="37"/>
  <c r="C20" i="43"/>
  <c r="E8" i="38"/>
  <c r="A23" i="43"/>
  <c r="D17" i="44"/>
  <c r="E8" i="45"/>
  <c r="C17" i="38"/>
  <c r="C17" i="35"/>
  <c r="B11" i="37"/>
  <c r="G17" i="36"/>
  <c r="E11" i="44"/>
  <c r="E8" i="39"/>
  <c r="G14" i="45"/>
  <c r="G20" i="37"/>
  <c r="E14" i="42"/>
  <c r="B14" i="43"/>
  <c r="B20" i="34"/>
  <c r="A8" i="45"/>
  <c r="F11" i="39"/>
  <c r="G14" i="44"/>
  <c r="G8" i="35"/>
  <c r="C17" i="33"/>
  <c r="E8" i="35"/>
  <c r="A8" i="33"/>
  <c r="B23" i="33"/>
  <c r="D17" i="33"/>
  <c r="E20" i="33"/>
  <c r="E11" i="33"/>
  <c r="E17" i="33"/>
  <c r="G17" i="33"/>
  <c r="C8" i="2"/>
  <c r="A17" i="33"/>
  <c r="C8" i="33"/>
  <c r="G8" i="33"/>
  <c r="B8" i="33"/>
  <c r="E8" i="33"/>
  <c r="A8" i="2"/>
  <c r="A14" i="33"/>
  <c r="C20" i="33"/>
  <c r="G11" i="33"/>
  <c r="E14" i="33"/>
  <c r="B20" i="33"/>
  <c r="C11" i="33"/>
  <c r="G14" i="33"/>
  <c r="B11" i="33"/>
  <c r="D20" i="33"/>
  <c r="D8" i="33"/>
  <c r="G20" i="33"/>
  <c r="D11" i="33"/>
  <c r="A23" i="33"/>
  <c r="A11" i="33"/>
  <c r="F17" i="33"/>
  <c r="D8" i="2"/>
  <c r="E8" i="2"/>
  <c r="A20" i="33"/>
  <c r="F11" i="33"/>
  <c r="F20" i="33"/>
  <c r="G8" i="2"/>
  <c r="F8" i="2"/>
  <c r="A11" i="2"/>
  <c r="C11" i="2"/>
  <c r="B11" i="2"/>
  <c r="D11" i="2"/>
  <c r="E11" i="2"/>
  <c r="F11" i="2"/>
  <c r="A14" i="2"/>
  <c r="G11" i="2"/>
  <c r="C14" i="2"/>
  <c r="D14" i="2"/>
  <c r="E14" i="2"/>
  <c r="F14" i="2"/>
  <c r="G14" i="2"/>
  <c r="B17" i="2"/>
  <c r="A17" i="2"/>
  <c r="C17" i="2"/>
  <c r="D17" i="2"/>
  <c r="E17" i="2"/>
  <c r="F17" i="2"/>
  <c r="A20" i="2"/>
  <c r="G17" i="2"/>
  <c r="B20" i="2"/>
  <c r="C20" i="2"/>
  <c r="D20" i="2"/>
  <c r="E20" i="2"/>
  <c r="F20" i="2"/>
  <c r="G20" i="2"/>
  <c r="B23" i="2"/>
  <c r="A23" i="2"/>
  <c r="A9" i="35" l="1"/>
  <c r="D21" i="45"/>
  <c r="C18" i="35"/>
  <c r="B15" i="43"/>
  <c r="A9" i="45"/>
  <c r="A9" i="43"/>
  <c r="G18" i="42"/>
  <c r="A9" i="44"/>
  <c r="D21" i="39"/>
  <c r="C9" i="43"/>
  <c r="C18" i="42"/>
  <c r="F15" i="45"/>
  <c r="D9" i="43"/>
  <c r="F21" i="38"/>
  <c r="G21" i="45"/>
  <c r="B21" i="39"/>
  <c r="F9" i="35"/>
  <c r="E12" i="37"/>
  <c r="D12" i="43"/>
  <c r="E15" i="36"/>
  <c r="D21" i="43"/>
  <c r="F9" i="42"/>
  <c r="A12" i="45"/>
  <c r="E12" i="34"/>
  <c r="E21" i="38"/>
  <c r="C18" i="36"/>
  <c r="C15" i="39"/>
  <c r="E18" i="45"/>
  <c r="G12" i="37"/>
  <c r="B24" i="34"/>
  <c r="E9" i="39"/>
  <c r="B24" i="45"/>
  <c r="D21" i="42"/>
  <c r="C12" i="38"/>
  <c r="A21" i="38"/>
  <c r="D18" i="34"/>
  <c r="B15" i="34"/>
  <c r="F12" i="45"/>
  <c r="C18" i="38"/>
  <c r="F12" i="44"/>
  <c r="B9" i="45"/>
  <c r="F21" i="34"/>
  <c r="F12" i="37"/>
  <c r="A18" i="42"/>
  <c r="E12" i="38"/>
  <c r="B21" i="42"/>
  <c r="C21" i="38"/>
  <c r="B18" i="42"/>
  <c r="E21" i="43"/>
  <c r="G18" i="35"/>
  <c r="A12" i="39"/>
  <c r="C15" i="38"/>
  <c r="B24" i="43"/>
  <c r="F21" i="45"/>
  <c r="C15" i="34"/>
  <c r="A12" i="42"/>
  <c r="A15" i="36"/>
  <c r="C18" i="34"/>
  <c r="F15" i="36"/>
  <c r="G18" i="43"/>
  <c r="G15" i="45"/>
  <c r="G21" i="42"/>
  <c r="B21" i="37"/>
  <c r="B21" i="34"/>
  <c r="A9" i="42"/>
  <c r="B18" i="35"/>
  <c r="C15" i="44"/>
  <c r="B9" i="39"/>
  <c r="C15" i="43"/>
  <c r="G18" i="34"/>
  <c r="C12" i="36"/>
  <c r="C18" i="45"/>
  <c r="F9" i="43"/>
  <c r="B12" i="35"/>
  <c r="D18" i="38"/>
  <c r="A21" i="45"/>
  <c r="E18" i="34"/>
  <c r="F12" i="38"/>
  <c r="D18" i="42"/>
  <c r="G15" i="35"/>
  <c r="F18" i="35"/>
  <c r="A24" i="38"/>
  <c r="B12" i="45"/>
  <c r="A15" i="44"/>
  <c r="C12" i="39"/>
  <c r="A24" i="35"/>
  <c r="E15" i="34"/>
  <c r="D12" i="37"/>
  <c r="F12" i="35"/>
  <c r="A21" i="35"/>
  <c r="F18" i="36"/>
  <c r="G9" i="44"/>
  <c r="A9" i="38"/>
  <c r="F21" i="44"/>
  <c r="G21" i="37"/>
  <c r="A15" i="34"/>
  <c r="D12" i="42"/>
  <c r="C18" i="44"/>
  <c r="D9" i="42"/>
  <c r="A24" i="44"/>
  <c r="E15" i="37"/>
  <c r="B9" i="38"/>
  <c r="A24" i="36"/>
  <c r="E15" i="44"/>
  <c r="B9" i="37"/>
  <c r="C12" i="37"/>
  <c r="D12" i="35"/>
  <c r="B18" i="39"/>
  <c r="B12" i="38"/>
  <c r="D21" i="37"/>
  <c r="F18" i="43"/>
  <c r="G15" i="42"/>
  <c r="B9" i="36"/>
  <c r="F15" i="43"/>
  <c r="E9" i="43"/>
  <c r="E21" i="35"/>
  <c r="D21" i="35"/>
  <c r="D15" i="37"/>
  <c r="A24" i="42"/>
  <c r="A12" i="34"/>
  <c r="G9" i="38"/>
  <c r="C9" i="38"/>
  <c r="A24" i="43"/>
  <c r="E9" i="35"/>
  <c r="C9" i="39"/>
  <c r="G15" i="34"/>
  <c r="D15" i="39"/>
  <c r="G18" i="39"/>
  <c r="C12" i="44"/>
  <c r="C15" i="36"/>
  <c r="A18" i="43"/>
  <c r="E21" i="44"/>
  <c r="A24" i="37"/>
  <c r="B21" i="36"/>
  <c r="A9" i="36"/>
  <c r="F18" i="45"/>
  <c r="B12" i="39"/>
  <c r="E12" i="36"/>
  <c r="E15" i="39"/>
  <c r="B12" i="37"/>
  <c r="E21" i="42"/>
  <c r="B18" i="38"/>
  <c r="B18" i="34"/>
  <c r="C9" i="45"/>
  <c r="D12" i="45"/>
  <c r="E21" i="37"/>
  <c r="E18" i="36"/>
  <c r="A18" i="45"/>
  <c r="B18" i="43"/>
  <c r="B15" i="36"/>
  <c r="F9" i="44"/>
  <c r="F15" i="38"/>
  <c r="A15" i="45"/>
  <c r="G18" i="36"/>
  <c r="A9" i="34"/>
  <c r="F12" i="39"/>
  <c r="G9" i="37"/>
  <c r="B21" i="44"/>
  <c r="A15" i="43"/>
  <c r="B15" i="44"/>
  <c r="G12" i="39"/>
  <c r="G9" i="34"/>
  <c r="F21" i="36"/>
  <c r="F18" i="39"/>
  <c r="D15" i="45"/>
  <c r="B21" i="38"/>
  <c r="A18" i="39"/>
  <c r="F9" i="36"/>
  <c r="C15" i="35"/>
  <c r="E18" i="38"/>
  <c r="E12" i="43"/>
  <c r="C21" i="39"/>
  <c r="F9" i="37"/>
  <c r="B15" i="45"/>
  <c r="D21" i="34"/>
  <c r="C21" i="43"/>
  <c r="B24" i="35"/>
  <c r="D21" i="44"/>
  <c r="G12" i="35"/>
  <c r="B18" i="36"/>
  <c r="D12" i="36"/>
  <c r="C21" i="35"/>
  <c r="D18" i="36"/>
  <c r="B9" i="44"/>
  <c r="A24" i="34"/>
  <c r="C21" i="34"/>
  <c r="F15" i="35"/>
  <c r="D9" i="35"/>
  <c r="D15" i="43"/>
  <c r="B18" i="44"/>
  <c r="B12" i="34"/>
  <c r="D18" i="35"/>
  <c r="G12" i="34"/>
  <c r="A9" i="39"/>
  <c r="E9" i="45"/>
  <c r="C12" i="34"/>
  <c r="A18" i="38"/>
  <c r="E12" i="35"/>
  <c r="G15" i="36"/>
  <c r="B24" i="44"/>
  <c r="C9" i="42"/>
  <c r="D15" i="42"/>
  <c r="E21" i="36"/>
  <c r="B9" i="42"/>
  <c r="G12" i="43"/>
  <c r="B21" i="43"/>
  <c r="B18" i="37"/>
  <c r="G12" i="38"/>
  <c r="G9" i="43"/>
  <c r="F15" i="44"/>
  <c r="G21" i="34"/>
  <c r="G15" i="37"/>
  <c r="A12" i="35"/>
  <c r="C18" i="43"/>
  <c r="D15" i="36"/>
  <c r="E9" i="38"/>
  <c r="B9" i="43"/>
  <c r="F15" i="34"/>
  <c r="B24" i="36"/>
  <c r="A15" i="42"/>
  <c r="D18" i="44"/>
  <c r="A15" i="37"/>
  <c r="G9" i="42"/>
  <c r="F9" i="45"/>
  <c r="E21" i="34"/>
  <c r="D9" i="45"/>
  <c r="A21" i="37"/>
  <c r="A18" i="36"/>
  <c r="B15" i="38"/>
  <c r="E12" i="44"/>
  <c r="G21" i="44"/>
  <c r="G18" i="37"/>
  <c r="A21" i="34"/>
  <c r="D18" i="45"/>
  <c r="C21" i="37"/>
  <c r="F21" i="43"/>
  <c r="F12" i="34"/>
  <c r="D21" i="38"/>
  <c r="A12" i="37"/>
  <c r="A12" i="43"/>
  <c r="D18" i="39"/>
  <c r="D18" i="37"/>
  <c r="F18" i="38"/>
  <c r="G9" i="35"/>
  <c r="F15" i="39"/>
  <c r="F21" i="42"/>
  <c r="D18" i="43"/>
  <c r="A15" i="35"/>
  <c r="D9" i="36"/>
  <c r="A21" i="36"/>
  <c r="A18" i="35"/>
  <c r="C9" i="34"/>
  <c r="E18" i="37"/>
  <c r="A18" i="44"/>
  <c r="C15" i="42"/>
  <c r="A15" i="38"/>
  <c r="B15" i="39"/>
  <c r="E15" i="43"/>
  <c r="C12" i="35"/>
  <c r="C9" i="35"/>
  <c r="E15" i="35"/>
  <c r="F18" i="34"/>
  <c r="G9" i="36"/>
  <c r="A21" i="42"/>
  <c r="C21" i="36"/>
  <c r="G18" i="44"/>
  <c r="G12" i="42"/>
  <c r="B12" i="44"/>
  <c r="A15" i="39"/>
  <c r="F12" i="36"/>
  <c r="F9" i="38"/>
  <c r="E18" i="35"/>
  <c r="E9" i="42"/>
  <c r="A24" i="39"/>
  <c r="C12" i="42"/>
  <c r="A21" i="44"/>
  <c r="D9" i="38"/>
  <c r="C15" i="45"/>
  <c r="B15" i="42"/>
  <c r="E15" i="38"/>
  <c r="C21" i="42"/>
  <c r="A24" i="45"/>
  <c r="A18" i="37"/>
  <c r="B12" i="42"/>
  <c r="G18" i="45"/>
  <c r="E9" i="44"/>
  <c r="F21" i="35"/>
  <c r="F18" i="37"/>
  <c r="E12" i="45"/>
  <c r="E15" i="42"/>
  <c r="D15" i="35"/>
  <c r="A12" i="36"/>
  <c r="E9" i="37"/>
  <c r="B9" i="34"/>
  <c r="F18" i="44"/>
  <c r="A21" i="43"/>
  <c r="B21" i="35"/>
  <c r="E9" i="34"/>
  <c r="G21" i="38"/>
  <c r="B24" i="42"/>
  <c r="G9" i="39"/>
  <c r="D9" i="44"/>
  <c r="B15" i="35"/>
  <c r="A18" i="34"/>
  <c r="A21" i="39"/>
  <c r="A9" i="37"/>
  <c r="D9" i="39"/>
  <c r="D21" i="36"/>
  <c r="G12" i="36"/>
  <c r="B9" i="35"/>
  <c r="C9" i="37"/>
  <c r="B21" i="45"/>
  <c r="E15" i="45"/>
  <c r="F18" i="42"/>
  <c r="F9" i="39"/>
  <c r="D15" i="34"/>
  <c r="C15" i="37"/>
  <c r="G12" i="44"/>
  <c r="B18" i="45"/>
  <c r="B24" i="39"/>
  <c r="G15" i="38"/>
  <c r="G18" i="38"/>
  <c r="D15" i="38"/>
  <c r="B12" i="43"/>
  <c r="C21" i="44"/>
  <c r="D12" i="44"/>
  <c r="B24" i="38"/>
  <c r="G15" i="39"/>
  <c r="G15" i="44"/>
  <c r="E9" i="36"/>
  <c r="F12" i="43"/>
  <c r="E18" i="39"/>
  <c r="B24" i="37"/>
  <c r="E12" i="42"/>
  <c r="F15" i="37"/>
  <c r="G12" i="45"/>
  <c r="C18" i="37"/>
  <c r="C9" i="36"/>
  <c r="C18" i="39"/>
  <c r="G21" i="35"/>
  <c r="A12" i="38"/>
  <c r="D12" i="39"/>
  <c r="B12" i="36"/>
  <c r="F9" i="34"/>
  <c r="C12" i="45"/>
  <c r="D12" i="34"/>
  <c r="E18" i="42"/>
  <c r="E18" i="43"/>
  <c r="D9" i="34"/>
  <c r="D15" i="44"/>
  <c r="G9" i="45"/>
  <c r="D9" i="37"/>
  <c r="G15" i="43"/>
  <c r="D12" i="38"/>
  <c r="G21" i="43"/>
  <c r="B15" i="37"/>
  <c r="E18" i="44"/>
  <c r="F12" i="42"/>
  <c r="C9" i="44"/>
  <c r="C12" i="43"/>
  <c r="F21" i="37"/>
  <c r="C21" i="45"/>
  <c r="G21" i="36"/>
  <c r="A12" i="44"/>
  <c r="E12" i="39"/>
  <c r="F15" i="42"/>
  <c r="E21" i="45"/>
  <c r="F9" i="33"/>
  <c r="A12" i="33"/>
  <c r="C12" i="33"/>
  <c r="G9" i="33"/>
  <c r="A15" i="33"/>
  <c r="E12" i="33"/>
  <c r="A18" i="33"/>
  <c r="D15" i="33"/>
  <c r="A24" i="33"/>
  <c r="F15" i="33"/>
  <c r="G21" i="33"/>
  <c r="F18" i="33"/>
  <c r="B15" i="33"/>
  <c r="C18" i="33"/>
  <c r="C15" i="33"/>
  <c r="D12" i="33"/>
  <c r="D21" i="33"/>
  <c r="F12" i="33"/>
  <c r="G18" i="33"/>
  <c r="C9" i="33"/>
  <c r="A9" i="33"/>
  <c r="B21" i="33"/>
  <c r="E15" i="33"/>
  <c r="D9" i="33"/>
  <c r="E9" i="33"/>
  <c r="B12" i="33"/>
  <c r="A21" i="33"/>
  <c r="B24" i="33"/>
  <c r="B9" i="33"/>
  <c r="G15" i="33"/>
  <c r="F21" i="33"/>
  <c r="B18" i="33"/>
  <c r="G12" i="33"/>
  <c r="E21" i="33"/>
  <c r="C21" i="33"/>
  <c r="D18" i="33"/>
  <c r="E18" i="33"/>
  <c r="A9" i="2"/>
  <c r="D9" i="2"/>
  <c r="C9" i="2"/>
  <c r="B9" i="2"/>
  <c r="F9" i="2"/>
  <c r="E9" i="2"/>
  <c r="A12" i="2"/>
  <c r="G9" i="2"/>
  <c r="C12" i="2"/>
  <c r="B12" i="2"/>
  <c r="E12" i="2"/>
  <c r="D12" i="2"/>
  <c r="F12" i="2"/>
  <c r="C15" i="2"/>
  <c r="G12" i="2"/>
  <c r="A15" i="2"/>
  <c r="E15" i="2"/>
  <c r="B15" i="2"/>
  <c r="D15" i="2"/>
  <c r="G15" i="2"/>
  <c r="F15" i="2"/>
  <c r="B18" i="2"/>
  <c r="A18" i="2"/>
  <c r="D18" i="2"/>
  <c r="C18" i="2"/>
  <c r="F18" i="2"/>
  <c r="E18" i="2"/>
  <c r="A21" i="2"/>
  <c r="G18" i="2"/>
  <c r="B21" i="2"/>
  <c r="C21" i="2"/>
  <c r="D21" i="2"/>
  <c r="E21" i="2"/>
  <c r="A24" i="2"/>
  <c r="F21" i="2"/>
  <c r="G21" i="2"/>
  <c r="B24" i="2"/>
</calcChain>
</file>

<file path=xl/comments1.xml><?xml version="1.0" encoding="utf-8"?>
<comments xmlns="http://schemas.openxmlformats.org/spreadsheetml/2006/main">
  <authors>
    <author>Vertex42</author>
    <author>Jon</author>
  </authors>
  <commentList>
    <comment ref="G14" authorId="0" shapeId="0">
      <text>
        <r>
          <rPr>
            <sz val="8"/>
            <color indexed="81"/>
            <rFont val="Tahoma"/>
            <family val="2"/>
          </rPr>
          <t>3rd Monday in January</t>
        </r>
      </text>
    </comment>
    <comment ref="G15" authorId="0" shapeId="0">
      <text>
        <r>
          <rPr>
            <sz val="8"/>
            <color indexed="81"/>
            <rFont val="Tahoma"/>
            <family val="2"/>
          </rPr>
          <t>3rd Monday in January</t>
        </r>
      </text>
    </comment>
    <comment ref="G16" authorId="0" shapeId="0">
      <text>
        <r>
          <rPr>
            <sz val="8"/>
            <color indexed="81"/>
            <rFont val="Tahoma"/>
            <family val="2"/>
          </rPr>
          <t>3rd Monday of February</t>
        </r>
      </text>
    </comment>
    <comment ref="G17" authorId="0" shapeId="0">
      <text>
        <r>
          <rPr>
            <sz val="8"/>
            <color indexed="81"/>
            <rFont val="Tahoma"/>
            <family val="2"/>
          </rPr>
          <t>3rd Monday of February</t>
        </r>
      </text>
    </comment>
    <comment ref="G18" authorId="0" shapeId="0">
      <text>
        <r>
          <rPr>
            <sz val="8"/>
            <color indexed="81"/>
            <rFont val="Tahoma"/>
            <family val="2"/>
          </rPr>
          <t>2nd Sunday of May</t>
        </r>
      </text>
    </comment>
    <comment ref="G19" authorId="0" shapeId="0">
      <text>
        <r>
          <rPr>
            <sz val="8"/>
            <color indexed="81"/>
            <rFont val="Tahoma"/>
            <family val="2"/>
          </rPr>
          <t>2nd Sunday of May</t>
        </r>
      </text>
    </comment>
    <comment ref="G20" authorId="1" shapeId="0">
      <text>
        <r>
          <rPr>
            <sz val="8"/>
            <color indexed="81"/>
            <rFont val="Tahoma"/>
            <family val="2"/>
          </rPr>
          <t>3rd Saturday in May</t>
        </r>
      </text>
    </comment>
    <comment ref="G21" authorId="1" shapeId="0">
      <text>
        <r>
          <rPr>
            <sz val="8"/>
            <color indexed="81"/>
            <rFont val="Tahoma"/>
            <family val="2"/>
          </rPr>
          <t>3rd Saturday in May</t>
        </r>
      </text>
    </comment>
    <comment ref="G22" authorId="0" shapeId="0">
      <text>
        <r>
          <rPr>
            <sz val="8"/>
            <color indexed="81"/>
            <rFont val="Tahoma"/>
            <family val="2"/>
          </rPr>
          <t>3rd Sunday of June</t>
        </r>
      </text>
    </comment>
    <comment ref="G23" authorId="0" shapeId="0">
      <text>
        <r>
          <rPr>
            <sz val="8"/>
            <color indexed="81"/>
            <rFont val="Tahoma"/>
            <family val="2"/>
          </rPr>
          <t>3rd Sunday of June</t>
        </r>
      </text>
    </comment>
    <comment ref="G24" authorId="0" shapeId="0">
      <text>
        <r>
          <rPr>
            <sz val="8"/>
            <color indexed="81"/>
            <rFont val="Tahoma"/>
            <family val="2"/>
          </rPr>
          <t>Last Monday of May</t>
        </r>
      </text>
    </comment>
    <comment ref="G25" authorId="0" shapeId="0">
      <text>
        <r>
          <rPr>
            <sz val="8"/>
            <color indexed="81"/>
            <rFont val="Tahoma"/>
            <family val="2"/>
          </rPr>
          <t>Last Monday of May</t>
        </r>
      </text>
    </comment>
    <comment ref="G26" authorId="0" shapeId="0">
      <text>
        <r>
          <rPr>
            <sz val="8"/>
            <color indexed="81"/>
            <rFont val="Tahoma"/>
            <family val="2"/>
          </rPr>
          <t>4th Sunday in July</t>
        </r>
      </text>
    </comment>
    <comment ref="G27" authorId="0" shapeId="0">
      <text>
        <r>
          <rPr>
            <sz val="8"/>
            <color indexed="81"/>
            <rFont val="Tahoma"/>
            <family val="2"/>
          </rPr>
          <t>4th Sunday in July</t>
        </r>
      </text>
    </comment>
    <comment ref="G28" authorId="0" shapeId="0">
      <text>
        <r>
          <rPr>
            <sz val="8"/>
            <color indexed="81"/>
            <rFont val="Tahoma"/>
            <family val="2"/>
          </rPr>
          <t>1st Monday of September</t>
        </r>
      </text>
    </comment>
    <comment ref="G29" authorId="0" shapeId="0">
      <text>
        <r>
          <rPr>
            <sz val="8"/>
            <color indexed="81"/>
            <rFont val="Tahoma"/>
            <family val="2"/>
          </rPr>
          <t>1st Monday of September</t>
        </r>
      </text>
    </comment>
    <comment ref="G30" authorId="0" shapeId="0">
      <text>
        <r>
          <rPr>
            <sz val="8"/>
            <color indexed="81"/>
            <rFont val="Tahoma"/>
            <family val="2"/>
          </rPr>
          <t>2nd Monday of October</t>
        </r>
      </text>
    </comment>
    <comment ref="G31" authorId="0" shapeId="0">
      <text>
        <r>
          <rPr>
            <sz val="8"/>
            <color indexed="81"/>
            <rFont val="Tahoma"/>
            <family val="2"/>
          </rPr>
          <t>2nd Monday of October</t>
        </r>
      </text>
    </comment>
    <comment ref="G32" authorId="0" shapeId="0">
      <text>
        <r>
          <rPr>
            <sz val="8"/>
            <color indexed="81"/>
            <rFont val="Tahoma"/>
            <family val="2"/>
          </rPr>
          <t>4th Thursday in November</t>
        </r>
      </text>
    </comment>
    <comment ref="G33" authorId="0" shapeId="0">
      <text>
        <r>
          <rPr>
            <sz val="8"/>
            <color indexed="81"/>
            <rFont val="Tahoma"/>
            <family val="2"/>
          </rPr>
          <t>4th Thursday in November</t>
        </r>
      </text>
    </comment>
    <comment ref="A34" authorId="0" shapeId="0">
      <text>
        <r>
          <rPr>
            <b/>
            <sz val="8"/>
            <color indexed="81"/>
            <rFont val="Tahoma"/>
            <family val="2"/>
          </rPr>
          <t>Vertex42:</t>
        </r>
        <r>
          <rPr>
            <sz val="8"/>
            <color indexed="81"/>
            <rFont val="Tahoma"/>
            <family val="2"/>
          </rPr>
          <t xml:space="preserve">
Early May Bank Holiday
First Monday in May</t>
        </r>
      </text>
    </comment>
    <comment ref="A36" authorId="0" shapeId="0">
      <text>
        <r>
          <rPr>
            <b/>
            <sz val="8"/>
            <color indexed="81"/>
            <rFont val="Tahoma"/>
            <family val="2"/>
          </rPr>
          <t>Vertex42:</t>
        </r>
        <r>
          <rPr>
            <sz val="8"/>
            <color indexed="81"/>
            <rFont val="Tahoma"/>
            <family val="2"/>
          </rPr>
          <t xml:space="preserve">
First Monday in August</t>
        </r>
      </text>
    </comment>
    <comment ref="A38" authorId="0" shapeId="0">
      <text>
        <r>
          <rPr>
            <b/>
            <sz val="8"/>
            <color indexed="81"/>
            <rFont val="Tahoma"/>
            <family val="2"/>
          </rPr>
          <t>Vertex42:</t>
        </r>
        <r>
          <rPr>
            <sz val="8"/>
            <color indexed="81"/>
            <rFont val="Tahoma"/>
            <family val="2"/>
          </rPr>
          <t xml:space="preserve">
Last Monday in August</t>
        </r>
      </text>
    </comment>
    <comment ref="G40" authorId="0" shapeId="0">
      <text>
        <r>
          <rPr>
            <sz val="8"/>
            <color indexed="81"/>
            <rFont val="Tahoma"/>
            <family val="2"/>
          </rPr>
          <t>Includes the effect of Emancipation Day.</t>
        </r>
      </text>
    </comment>
    <comment ref="G41" authorId="0" shapeId="0">
      <text>
        <r>
          <rPr>
            <sz val="8"/>
            <color indexed="81"/>
            <rFont val="Tahoma"/>
            <family val="2"/>
          </rPr>
          <t>Includes the effect of Emancipation Day.</t>
        </r>
      </text>
    </comment>
    <comment ref="G42" authorId="0" shapeId="0">
      <text>
        <r>
          <rPr>
            <sz val="8"/>
            <color indexed="81"/>
            <rFont val="Tahoma"/>
            <family val="2"/>
          </rPr>
          <t>2nd Sunday in March (starting in 2007), 1st Sunday in April (prior to 2007)</t>
        </r>
      </text>
    </comment>
    <comment ref="G43" authorId="0" shapeId="0">
      <text>
        <r>
          <rPr>
            <sz val="8"/>
            <color indexed="81"/>
            <rFont val="Tahoma"/>
            <family val="2"/>
          </rPr>
          <t>2nd Sunday in March (starting in 2007), 1st Sunday in April (prior to 2007)</t>
        </r>
      </text>
    </comment>
    <comment ref="G44" authorId="0" shapeId="0">
      <text>
        <r>
          <rPr>
            <sz val="8"/>
            <color indexed="81"/>
            <rFont val="Tahoma"/>
            <family val="2"/>
          </rPr>
          <t>1st Sunday of November (starting in 2007), Last Sunday in October (prior to 2007)</t>
        </r>
      </text>
    </comment>
    <comment ref="G45" authorId="0" shapeId="0">
      <text>
        <r>
          <rPr>
            <sz val="8"/>
            <color indexed="81"/>
            <rFont val="Tahoma"/>
            <family val="2"/>
          </rPr>
          <t>1st Sunday of November (starting in 2007), Last Sunday in October (prior to 2007)</t>
        </r>
      </text>
    </comment>
    <comment ref="G46" authorId="0" shapeId="0">
      <text>
        <r>
          <rPr>
            <sz val="8"/>
            <color indexed="81"/>
            <rFont val="Tahoma"/>
            <family val="2"/>
          </rPr>
          <t>1st Sunday after Labor Day</t>
        </r>
      </text>
    </comment>
    <comment ref="G47" authorId="0" shapeId="0">
      <text>
        <r>
          <rPr>
            <sz val="8"/>
            <color indexed="81"/>
            <rFont val="Tahoma"/>
            <family val="2"/>
          </rPr>
          <t>1st Sunday after Labor Day</t>
        </r>
      </text>
    </comment>
    <comment ref="G48" authorId="0" shapeId="0">
      <text>
        <r>
          <rPr>
            <sz val="8"/>
            <color indexed="81"/>
            <rFont val="Tahoma"/>
            <family val="2"/>
          </rPr>
          <t>Wednesday of last full week in April</t>
        </r>
      </text>
    </comment>
    <comment ref="G49" authorId="0" shapeId="0">
      <text>
        <r>
          <rPr>
            <sz val="8"/>
            <color indexed="81"/>
            <rFont val="Tahoma"/>
            <family val="2"/>
          </rPr>
          <t>Wednesday of last full week in April</t>
        </r>
      </text>
    </comment>
    <comment ref="G52" authorId="0" shapeId="0">
      <text>
        <r>
          <rPr>
            <sz val="8"/>
            <color indexed="81"/>
            <rFont val="Tahoma"/>
            <family val="2"/>
          </rPr>
          <t>Simplified formula for the years between 1900 and 2199. See the following reference:
http://www.smart.net/~mmontes/ec-cal.html</t>
        </r>
      </text>
    </comment>
    <comment ref="G53" authorId="0" shapeId="0">
      <text>
        <r>
          <rPr>
            <sz val="8"/>
            <color indexed="81"/>
            <rFont val="Tahoma"/>
            <family val="2"/>
          </rPr>
          <t>Simplified formula for the years between 1900 and 2199. See the following reference:
http://www.smart.net/~mmontes/ec-cal.html</t>
        </r>
      </text>
    </comment>
    <comment ref="G56" authorId="0" shapeId="0">
      <text>
        <r>
          <rPr>
            <sz val="8"/>
            <color indexed="81"/>
            <rFont val="Tahoma"/>
            <family val="2"/>
          </rPr>
          <t>The Friday before Easter Sunday</t>
        </r>
      </text>
    </comment>
    <comment ref="G57" authorId="0" shapeId="0">
      <text>
        <r>
          <rPr>
            <sz val="8"/>
            <color indexed="81"/>
            <rFont val="Tahoma"/>
            <family val="2"/>
          </rPr>
          <t>The Friday before Easter Sunday</t>
        </r>
      </text>
    </comment>
    <comment ref="G58" authorId="1" shapeId="0">
      <text>
        <r>
          <rPr>
            <sz val="8"/>
            <color indexed="81"/>
            <rFont val="Tahoma"/>
            <family val="2"/>
          </rPr>
          <t>7 weeks after Easter Sunday</t>
        </r>
      </text>
    </comment>
    <comment ref="G59" authorId="1" shapeId="0">
      <text>
        <r>
          <rPr>
            <sz val="8"/>
            <color indexed="81"/>
            <rFont val="Tahoma"/>
            <family val="2"/>
          </rPr>
          <t>7 weeks after Easter Sunday</t>
        </r>
      </text>
    </comment>
    <comment ref="G60" authorId="1" shapeId="0">
      <text>
        <r>
          <rPr>
            <sz val="8"/>
            <color indexed="81"/>
            <rFont val="Tahoma"/>
            <family val="2"/>
          </rPr>
          <t>46 days before Easter</t>
        </r>
      </text>
    </comment>
    <comment ref="G61" authorId="1" shapeId="0">
      <text>
        <r>
          <rPr>
            <sz val="8"/>
            <color indexed="81"/>
            <rFont val="Tahoma"/>
            <family val="2"/>
          </rPr>
          <t>46 days before Easter</t>
        </r>
      </text>
    </comment>
    <comment ref="G62" authorId="1" shapeId="0">
      <text>
        <r>
          <rPr>
            <sz val="8"/>
            <color indexed="81"/>
            <rFont val="Tahoma"/>
            <family val="2"/>
          </rPr>
          <t>47 days before Easter. Day before Ash Wednesday.</t>
        </r>
      </text>
    </comment>
    <comment ref="G63" authorId="1" shapeId="0">
      <text>
        <r>
          <rPr>
            <sz val="8"/>
            <color indexed="81"/>
            <rFont val="Tahoma"/>
            <family val="2"/>
          </rPr>
          <t>47 days before Easter. Day before Ash Wednesday.</t>
        </r>
      </text>
    </comment>
    <comment ref="G68" authorId="0" shapeId="0">
      <text>
        <r>
          <rPr>
            <sz val="8"/>
            <color indexed="81"/>
            <rFont val="Tahoma"/>
            <family val="2"/>
          </rPr>
          <t>Jewish New Year begins the evening before this date</t>
        </r>
      </text>
    </comment>
    <comment ref="G69" authorId="0" shapeId="0">
      <text>
        <r>
          <rPr>
            <sz val="8"/>
            <color indexed="81"/>
            <rFont val="Tahoma"/>
            <family val="2"/>
          </rPr>
          <t>Jewish New Year begins the evening before this date</t>
        </r>
      </text>
    </comment>
    <comment ref="G74" authorId="0" shapeId="0">
      <text>
        <r>
          <rPr>
            <sz val="8"/>
            <color indexed="81"/>
            <rFont val="Tahoma"/>
            <family val="2"/>
          </rPr>
          <t>For 2013 to 2020, using a table-lookup method.</t>
        </r>
      </text>
    </comment>
    <comment ref="G75" authorId="0" shapeId="0">
      <text>
        <r>
          <rPr>
            <sz val="8"/>
            <color indexed="81"/>
            <rFont val="Tahoma"/>
            <family val="2"/>
          </rPr>
          <t>For 2013 to 2020, using a table-lookup method.</t>
        </r>
      </text>
    </comment>
    <comment ref="G76" authorId="1" shapeId="0">
      <text>
        <r>
          <rPr>
            <sz val="8"/>
            <color indexed="81"/>
            <rFont val="Tahoma"/>
            <family val="2"/>
          </rPr>
          <t>Monday on or before May 24</t>
        </r>
      </text>
    </comment>
    <comment ref="G77" authorId="1" shapeId="0">
      <text>
        <r>
          <rPr>
            <sz val="8"/>
            <color indexed="81"/>
            <rFont val="Tahoma"/>
            <family val="2"/>
          </rPr>
          <t>Monday on or before May 24</t>
        </r>
      </text>
    </comment>
    <comment ref="G78" authorId="1" shapeId="0">
      <text>
        <r>
          <rPr>
            <sz val="8"/>
            <color indexed="81"/>
            <rFont val="Tahoma"/>
            <family val="2"/>
          </rPr>
          <t>Custom formula © 2009 Vertex42 LLC
Dates compared with table from timeanddate.com for 1900-2099.
http://www.timeanddate.com/calendar/seasons.html</t>
        </r>
      </text>
    </comment>
    <comment ref="G80" authorId="1" shapeId="0">
      <text>
        <r>
          <rPr>
            <sz val="8"/>
            <color indexed="81"/>
            <rFont val="Tahoma"/>
            <family val="2"/>
          </rPr>
          <t>Custom formula © 2009 Vertex42 LLC
Dates compared with table from timeanddate.com for 1900-2099.
http://www.timeanddate.com/calendar/seasons.html</t>
        </r>
      </text>
    </comment>
    <comment ref="G82" authorId="1" shapeId="0">
      <text>
        <r>
          <rPr>
            <sz val="8"/>
            <color indexed="81"/>
            <rFont val="Tahoma"/>
            <family val="2"/>
          </rPr>
          <t>Custom formula © 2009 Vertex42 LLC
Dates compared with table from timeanddate.com for 1900-2099.
http://www.timeanddate.com/calendar/seasons.html</t>
        </r>
      </text>
    </comment>
    <comment ref="G84" authorId="1" shapeId="0">
      <text>
        <r>
          <rPr>
            <sz val="8"/>
            <color indexed="81"/>
            <rFont val="Tahoma"/>
            <family val="2"/>
          </rPr>
          <t>Custom formula © 2009 Vertex42 LLC
Dates compared with table from timeanddate.com for 1900-2099.
http://www.timeanddate.com/calendar/seasons.html</t>
        </r>
      </text>
    </comment>
    <comment ref="E139" authorId="1" shapeId="0">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139" authorId="1" shapeId="0">
      <text>
        <r>
          <rPr>
            <b/>
            <sz val="8"/>
            <color indexed="81"/>
            <rFont val="Tahoma"/>
            <family val="2"/>
          </rPr>
          <t>Weekday:</t>
        </r>
        <r>
          <rPr>
            <sz val="8"/>
            <color indexed="81"/>
            <rFont val="Tahoma"/>
            <family val="2"/>
          </rPr>
          <t xml:space="preserve">
1 = Sunday, 2 = Monday, etc.</t>
        </r>
      </text>
    </comment>
  </commentList>
</comments>
</file>

<file path=xl/sharedStrings.xml><?xml version="1.0" encoding="utf-8"?>
<sst xmlns="http://schemas.openxmlformats.org/spreadsheetml/2006/main" count="210" uniqueCount="98">
  <si>
    <t>1:Sun,2:Mon</t>
  </si>
  <si>
    <t>Date:</t>
  </si>
  <si>
    <t>Year:</t>
  </si>
  <si>
    <t>Start Day:</t>
  </si>
  <si>
    <t>Holidays and Events</t>
  </si>
  <si>
    <t xml:space="preserve">This worksheet uses formulas to calculate the dates for various holidays and observances. If you want to enter dates for events </t>
  </si>
  <si>
    <t xml:space="preserve">without using formulas or cell references, just enter the description in column A and the date in column G. When adding new </t>
  </si>
  <si>
    <r>
      <t>Dates</t>
    </r>
    <r>
      <rPr>
        <sz val="11"/>
        <rFont val="Arial"/>
        <family val="2"/>
      </rPr>
      <t xml:space="preserve"> that use special formulas</t>
    </r>
  </si>
  <si>
    <t>Holiday</t>
  </si>
  <si>
    <t>Year</t>
  </si>
  <si>
    <t>Month</t>
  </si>
  <si>
    <t>Day</t>
  </si>
  <si>
    <t>Week</t>
  </si>
  <si>
    <t>Weekday</t>
  </si>
  <si>
    <t>Date</t>
  </si>
  <si>
    <t>2nd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</si>
  <si>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</si>
  <si>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</si>
  <si>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</si>
  <si>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</si>
  <si>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</si>
  <si>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</si>
  <si>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</si>
  <si>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</si>
  <si>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</si>
  <si>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</si>
  <si>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</si>
  <si>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</si>
  <si>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</si>
  <si>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</si>
  <si>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</si>
  <si>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</si>
  <si>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</si>
  <si>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</si>
  <si>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</si>
  <si>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</si>
  <si>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</si>
  <si>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</si>
  <si>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</si>
  <si>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</si>
  <si>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</si>
  <si>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</si>
  <si>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</si>
  <si>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</si>
  <si>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</si>
  <si>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</si>
  <si>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t>Vernal equinox</t>
  </si>
  <si>
    <t>June Solstice</t>
  </si>
  <si>
    <t>Autumnal equinox</t>
  </si>
  <si>
    <t>Dec. Solstice</t>
  </si>
  <si>
    <r>
      <t>Other Events</t>
    </r>
    <r>
      <rPr>
        <sz val="11"/>
        <rFont val="Arial"/>
        <family val="2"/>
      </rPr>
      <t xml:space="preserve"> on a </t>
    </r>
    <r>
      <rPr>
        <b/>
        <sz val="11"/>
        <rFont val="Arial"/>
        <family val="2"/>
      </rPr>
      <t>Specific Day of the Week</t>
    </r>
  </si>
  <si>
    <t>For Dates such as "First Monday in September"</t>
  </si>
  <si>
    <t>Event</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</si>
  <si>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</si>
  <si>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</si>
  <si>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</si>
  <si>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</si>
  <si>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</si>
  <si>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</si>
  <si>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</si>
  <si>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</si>
  <si>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</si>
  <si>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</si>
  <si>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</si>
  <si>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</si>
  <si>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</si>
  <si>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</si>
  <si>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</si>
  <si>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</si>
  <si>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</si>
  <si>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</si>
  <si>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</si>
  <si>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</si>
  <si>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</si>
  <si>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</si>
  <si>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</si>
  <si>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</si>
  <si>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</si>
  <si>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(Useful for birthdays and anniversaries)</t>
  </si>
  <si>
    <t>Start Month:</t>
  </si>
  <si>
    <t>HELP</t>
  </si>
  <si>
    <t>Go to Page Layout &gt; Themes and browse. To change just the theme colors, go to Page Layout &gt; Colors.</t>
  </si>
  <si>
    <t>The background color of the cells in the calendar is controlled via conditional formatting. To set the background manually, you can remove the conditional formatting by going to Home &gt; Conditional Formatting &gt; Manage Rules.</t>
  </si>
  <si>
    <t>This spreadsheet is designed to have you enter events into the calendar via the Events worksheet. Every cell in the monthly calendars contains a formula that refers to the Events worksheet.</t>
  </si>
  <si>
    <t>If you enter text manually into the calendar, instead of using the Events worksheet, you will overwrite the formulas and the information you have entered in the cell will remain there even after you change the year.</t>
  </si>
  <si>
    <t>After you have listed your birthdays, anniversaries, and other special dates in the Events worksheet, save a backup copy of this spreadsheet so that you can edit this year's calendar however you want. Then next year, create a new calendar from your backup, update the year, and customize as needed.</t>
  </si>
  <si>
    <t>Easter Monday (UK)</t>
  </si>
  <si>
    <t>May Day (UK)</t>
  </si>
  <si>
    <t>Summer Bank Holiday (UK)</t>
  </si>
  <si>
    <t>Late Summer Bank Holiday (UK)</t>
  </si>
  <si>
    <t>Monthly Calendar with Holidays - Large Print</t>
  </si>
  <si>
    <t>rows, copy the formulas down in column H. To add events that update based on the year, enter =$B$10 in the year column.</t>
  </si>
  <si>
    <t>The calendar will list only the first two events per day.</t>
  </si>
  <si>
    <t>Notes</t>
  </si>
  <si>
    <t>Choose a Theme</t>
  </si>
  <si>
    <t>Conditional Formatting</t>
  </si>
  <si>
    <t>Adding Holidays and Events</t>
  </si>
  <si>
    <t>Juneteenth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</si>
</sst>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
    <numFmt numFmtId="165" formatCode="mmmm\ yyyy"/>
    <numFmt numFmtId="166" formatCode="m/d/yy"/>
    <numFmt numFmtId="167" formatCode="ddd"/>
  </numFmts>
  <fonts count="36" x14ac:knownFonts="1">
    <font>
      <sz val="10"/>
      <name val="Arial"/>
      <family val="2"/>
    </font>
    <font>
      <sz val="8"/>
      <color indexed="16"/>
      <name val="Verdana"/>
      <family val="2"/>
    </font>
    <font>
      <sz val="8"/>
      <name val="Arial"/>
      <family val="2"/>
    </font>
    <font>
      <sz val="8"/>
      <name val="Verdana"/>
      <family val="2"/>
    </font>
    <font>
      <sz val="12"/>
      <name val="Arial"/>
      <family val="2"/>
    </font>
    <font>
      <sz val="10"/>
      <name val="Arial"/>
      <family val="2"/>
    </font>
    <font>
      <b/>
      <sz val="14"/>
      <name val="Arial"/>
      <family val="2"/>
      <scheme val="major"/>
    </font>
    <font>
      <i/>
      <sz val="8"/>
      <name val="Arial"/>
      <family val="2"/>
    </font>
    <font>
      <sz val="11"/>
      <name val="Arial"/>
      <family val="2"/>
    </font>
    <font>
      <sz val="10"/>
      <color theme="0"/>
      <name val="Arial"/>
      <family val="2"/>
    </font>
    <font>
      <sz val="16"/>
      <color theme="0"/>
      <name val="Arial"/>
      <family val="2"/>
    </font>
    <font>
      <sz val="8"/>
      <color theme="0"/>
      <name val="Arial"/>
      <family val="2"/>
    </font>
    <font>
      <sz val="8"/>
      <color theme="0" tint="-0.34998626667073579"/>
      <name val="Arial"/>
      <family val="2"/>
    </font>
    <font>
      <sz val="9"/>
      <name val="Arial"/>
      <family val="2"/>
    </font>
    <font>
      <sz val="9"/>
      <color theme="4"/>
      <name val="Arial"/>
      <family val="2"/>
    </font>
    <font>
      <b/>
      <sz val="11"/>
      <name val="Arial"/>
      <family val="2"/>
    </font>
    <font>
      <i/>
      <sz val="10"/>
      <name val="Arial"/>
      <family val="2"/>
    </font>
    <font>
      <sz val="8"/>
      <color indexed="81"/>
      <name val="Tahoma"/>
      <family val="2"/>
    </font>
    <font>
      <b/>
      <sz val="8"/>
      <color indexed="81"/>
      <name val="Tahoma"/>
      <family val="2"/>
    </font>
    <font>
      <u/>
      <sz val="10"/>
      <color indexed="12"/>
      <name val="Arial"/>
      <family val="2"/>
    </font>
    <font>
      <i/>
      <sz val="10"/>
      <color rgb="FFFF0000"/>
      <name val="Arial"/>
      <family val="2"/>
    </font>
    <font>
      <b/>
      <sz val="20"/>
      <color theme="0"/>
      <name val="Arial"/>
      <family val="1"/>
      <scheme val="major"/>
    </font>
    <font>
      <sz val="64"/>
      <color theme="4"/>
      <name val="Arial"/>
      <family val="1"/>
      <scheme val="major"/>
    </font>
    <font>
      <sz val="12"/>
      <name val="Arial"/>
      <family val="1"/>
      <scheme val="minor"/>
    </font>
    <font>
      <sz val="11"/>
      <color theme="4" tint="-0.249977111117893"/>
      <name val="Arial"/>
      <family val="2"/>
      <scheme val="minor"/>
    </font>
    <font>
      <sz val="11"/>
      <name val="Arial"/>
      <family val="2"/>
      <scheme val="minor"/>
    </font>
    <font>
      <sz val="9"/>
      <color theme="1" tint="0.499984740745262"/>
      <name val="Arial"/>
      <family val="2"/>
      <scheme val="minor"/>
    </font>
    <font>
      <sz val="42"/>
      <name val="Arial"/>
      <family val="2"/>
      <scheme val="major"/>
    </font>
    <font>
      <b/>
      <i/>
      <sz val="9"/>
      <name val="Arial"/>
      <family val="2"/>
    </font>
    <font>
      <sz val="12"/>
      <color theme="1" tint="0.499984740745262"/>
      <name val="Arial"/>
      <family val="2"/>
      <scheme val="minor"/>
    </font>
    <font>
      <sz val="10"/>
      <color theme="1" tint="0.499984740745262"/>
      <name val="Arial"/>
      <family val="2"/>
    </font>
    <font>
      <b/>
      <sz val="18"/>
      <color theme="0"/>
      <name val="Arial"/>
      <family val="2"/>
    </font>
    <font>
      <sz val="9"/>
      <color theme="0" tint="-0.499984740745262"/>
      <name val="Arial"/>
      <family val="2"/>
    </font>
    <font>
      <b/>
      <sz val="12"/>
      <color rgb="FF234372"/>
      <name val="Arial"/>
      <family val="2"/>
    </font>
    <font>
      <sz val="12"/>
      <color rgb="FF234372"/>
      <name val="Arial"/>
      <family val="2"/>
    </font>
    <font>
      <sz val="14"/>
      <color rgb="FF234372"/>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rgb="FF3464AB"/>
        <bgColor indexed="64"/>
      </patternFill>
    </fill>
    <fill>
      <patternFill patternType="solid">
        <fgColor rgb="FFDEE8F5"/>
        <bgColor indexed="64"/>
      </patternFill>
    </fill>
  </fills>
  <borders count="20">
    <border>
      <left/>
      <right/>
      <top/>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right/>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style="thin">
        <color theme="4" tint="-0.24994659260841701"/>
      </right>
      <top/>
      <bottom/>
      <diagonal/>
    </border>
    <border>
      <left style="thin">
        <color theme="4" tint="-0.24994659260841701"/>
      </left>
      <right style="thin">
        <color theme="4" tint="-0.24994659260841701"/>
      </right>
      <top/>
      <bottom style="thin">
        <color theme="4" tint="-0.24994659260841701"/>
      </bottom>
      <diagonal/>
    </border>
    <border>
      <left/>
      <right/>
      <top/>
      <bottom style="thin">
        <color rgb="FF3464AB"/>
      </bottom>
      <diagonal/>
    </border>
  </borders>
  <cellStyleXfs count="3">
    <xf numFmtId="0" fontId="0" fillId="0" borderId="0"/>
    <xf numFmtId="0" fontId="19" fillId="0" borderId="0" applyNumberFormat="0" applyFill="0" applyBorder="0" applyAlignment="0" applyProtection="0">
      <alignment vertical="top"/>
      <protection locked="0"/>
    </xf>
    <xf numFmtId="0" fontId="25" fillId="0" borderId="0"/>
  </cellStyleXfs>
  <cellXfs count="94">
    <xf numFmtId="0" fontId="0" fillId="0" borderId="0" xfId="0"/>
    <xf numFmtId="0" fontId="0" fillId="0" borderId="0" xfId="0"/>
    <xf numFmtId="0" fontId="2" fillId="0" borderId="0" xfId="0" applyFont="1"/>
    <xf numFmtId="0" fontId="0" fillId="0" borderId="0" xfId="0" applyAlignment="1">
      <alignment vertical="center"/>
    </xf>
    <xf numFmtId="0" fontId="2" fillId="0" borderId="0" xfId="0" applyFont="1" applyAlignment="1">
      <alignment vertical="center"/>
    </xf>
    <xf numFmtId="0" fontId="0" fillId="0" borderId="0" xfId="0" applyBorder="1"/>
    <xf numFmtId="0" fontId="0" fillId="2" borderId="0" xfId="0" applyFill="1"/>
    <xf numFmtId="14" fontId="2" fillId="0" borderId="0" xfId="0" applyNumberFormat="1" applyFont="1" applyAlignment="1">
      <alignment horizontal="center"/>
    </xf>
    <xf numFmtId="0" fontId="5" fillId="0" borderId="10" xfId="0" applyFont="1" applyBorder="1"/>
    <xf numFmtId="0" fontId="0" fillId="0" borderId="10" xfId="0" applyBorder="1"/>
    <xf numFmtId="0" fontId="0" fillId="0" borderId="12" xfId="0" applyFill="1" applyBorder="1" applyAlignment="1">
      <alignment horizontal="center" vertical="center"/>
    </xf>
    <xf numFmtId="0" fontId="7" fillId="2" borderId="0" xfId="0" applyFont="1" applyFill="1" applyAlignment="1">
      <alignment vertical="center"/>
    </xf>
    <xf numFmtId="0" fontId="9" fillId="5" borderId="0" xfId="0" applyFont="1" applyFill="1"/>
    <xf numFmtId="0" fontId="10" fillId="5" borderId="0" xfId="0" applyFont="1" applyFill="1" applyAlignment="1">
      <alignment horizontal="left" vertical="center"/>
    </xf>
    <xf numFmtId="0" fontId="11" fillId="5" borderId="0" xfId="0" applyFont="1" applyFill="1" applyAlignment="1">
      <alignment horizontal="right"/>
    </xf>
    <xf numFmtId="0" fontId="12" fillId="5" borderId="0" xfId="0" applyFont="1" applyFill="1" applyAlignment="1">
      <alignment horizontal="right" vertical="center"/>
    </xf>
    <xf numFmtId="0" fontId="0" fillId="0" borderId="0" xfId="0"/>
    <xf numFmtId="0" fontId="5" fillId="2" borderId="0" xfId="0" applyFont="1" applyFill="1"/>
    <xf numFmtId="0" fontId="5" fillId="2" borderId="0" xfId="0" applyFont="1" applyFill="1" applyAlignment="1">
      <alignment horizontal="right"/>
    </xf>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left" vertical="top" wrapText="1" indent="1"/>
    </xf>
    <xf numFmtId="0" fontId="5" fillId="0" borderId="0" xfId="0" applyFont="1"/>
    <xf numFmtId="0" fontId="5" fillId="0" borderId="0" xfId="0" applyFont="1" applyAlignment="1">
      <alignment horizontal="right"/>
    </xf>
    <xf numFmtId="0" fontId="0" fillId="0" borderId="0" xfId="0" applyFont="1" applyAlignment="1">
      <alignment horizontal="right"/>
    </xf>
    <xf numFmtId="0" fontId="5" fillId="0" borderId="13" xfId="0" applyFont="1" applyBorder="1" applyAlignment="1">
      <alignment horizontal="center"/>
    </xf>
    <xf numFmtId="0" fontId="14" fillId="0" borderId="0" xfId="0" applyFont="1"/>
    <xf numFmtId="0" fontId="15" fillId="6" borderId="0" xfId="0" applyFont="1" applyFill="1" applyBorder="1" applyAlignment="1">
      <alignment horizontal="left" vertical="center"/>
    </xf>
    <xf numFmtId="0" fontId="5" fillId="6" borderId="0" xfId="0" applyFont="1" applyFill="1" applyBorder="1" applyAlignment="1">
      <alignment vertical="center"/>
    </xf>
    <xf numFmtId="0" fontId="5" fillId="6" borderId="0" xfId="0" applyFont="1" applyFill="1" applyBorder="1" applyAlignment="1">
      <alignment horizontal="center" vertical="center"/>
    </xf>
    <xf numFmtId="166" fontId="13" fillId="6" borderId="0" xfId="0" applyNumberFormat="1" applyFont="1" applyFill="1" applyBorder="1" applyAlignment="1">
      <alignment horizontal="right" vertical="center"/>
    </xf>
    <xf numFmtId="0" fontId="0" fillId="0" borderId="0" xfId="0" applyAlignment="1">
      <alignment vertical="center"/>
    </xf>
    <xf numFmtId="0" fontId="5" fillId="3" borderId="14" xfId="0" applyFont="1" applyFill="1" applyBorder="1" applyAlignment="1">
      <alignment horizontal="left" vertical="center"/>
    </xf>
    <xf numFmtId="0" fontId="5" fillId="3" borderId="14" xfId="0" applyFont="1" applyFill="1" applyBorder="1" applyAlignment="1">
      <alignment horizontal="center" vertical="center"/>
    </xf>
    <xf numFmtId="166" fontId="13" fillId="3" borderId="14" xfId="0" applyNumberFormat="1" applyFont="1" applyFill="1" applyBorder="1" applyAlignment="1">
      <alignment horizontal="center" vertical="center"/>
    </xf>
    <xf numFmtId="0" fontId="5" fillId="0" borderId="0" xfId="0" applyFont="1" applyAlignment="1">
      <alignment horizontal="center"/>
    </xf>
    <xf numFmtId="166" fontId="13" fillId="2" borderId="0" xfId="0" applyNumberFormat="1" applyFont="1" applyFill="1" applyAlignment="1">
      <alignment horizontal="right"/>
    </xf>
    <xf numFmtId="14" fontId="13" fillId="2" borderId="0" xfId="0" applyNumberFormat="1" applyFont="1" applyFill="1" applyAlignment="1">
      <alignment horizontal="right"/>
    </xf>
    <xf numFmtId="0" fontId="16" fillId="0" borderId="0" xfId="0" applyFont="1" applyAlignment="1"/>
    <xf numFmtId="0" fontId="0" fillId="0" borderId="0" xfId="0" applyFill="1"/>
    <xf numFmtId="0" fontId="0" fillId="0" borderId="0" xfId="0" applyFont="1" applyFill="1"/>
    <xf numFmtId="0" fontId="13" fillId="0" borderId="0" xfId="0" applyFont="1" applyAlignment="1">
      <alignment horizontal="right"/>
    </xf>
    <xf numFmtId="166" fontId="13" fillId="6" borderId="0" xfId="0" applyNumberFormat="1" applyFont="1" applyFill="1" applyBorder="1" applyAlignment="1">
      <alignment horizontal="left" vertical="center"/>
    </xf>
    <xf numFmtId="0" fontId="0" fillId="0" borderId="0" xfId="0" applyFont="1"/>
    <xf numFmtId="0" fontId="0" fillId="0" borderId="0" xfId="0" applyAlignment="1">
      <alignment horizontal="right"/>
    </xf>
    <xf numFmtId="0" fontId="0" fillId="0" borderId="0" xfId="0" applyFont="1" applyAlignment="1">
      <alignment horizontal="center"/>
    </xf>
    <xf numFmtId="0" fontId="2" fillId="2" borderId="0" xfId="0" applyFont="1" applyFill="1" applyAlignment="1">
      <alignment horizontal="right" vertical="center"/>
    </xf>
    <xf numFmtId="0" fontId="13" fillId="2" borderId="0" xfId="0" applyFont="1" applyFill="1" applyAlignment="1">
      <alignment horizontal="right" vertical="center"/>
    </xf>
    <xf numFmtId="0" fontId="6" fillId="2" borderId="0" xfId="0" applyFont="1" applyFill="1" applyAlignment="1">
      <alignment horizontal="left" vertical="center"/>
    </xf>
    <xf numFmtId="0" fontId="1" fillId="2" borderId="0" xfId="0" applyFont="1" applyFill="1"/>
    <xf numFmtId="0" fontId="3" fillId="2" borderId="0" xfId="0" applyFont="1" applyFill="1" applyAlignment="1">
      <alignment horizontal="right"/>
    </xf>
    <xf numFmtId="0" fontId="3" fillId="2" borderId="0" xfId="0" applyFont="1" applyFill="1" applyAlignment="1">
      <alignment horizontal="right" vertical="center"/>
    </xf>
    <xf numFmtId="0" fontId="5" fillId="3" borderId="14" xfId="0" applyFont="1" applyFill="1" applyBorder="1" applyAlignment="1">
      <alignment horizontal="center" vertical="center" shrinkToFit="1"/>
    </xf>
    <xf numFmtId="0" fontId="20" fillId="0" borderId="0" xfId="0" applyFont="1"/>
    <xf numFmtId="167" fontId="21" fillId="4" borderId="9" xfId="0" applyNumberFormat="1" applyFont="1" applyFill="1" applyBorder="1" applyAlignment="1">
      <alignment horizontal="center" vertical="center"/>
    </xf>
    <xf numFmtId="0" fontId="19" fillId="2" borderId="0" xfId="1" applyFill="1" applyAlignment="1" applyProtection="1">
      <alignment horizontal="right"/>
    </xf>
    <xf numFmtId="167" fontId="21" fillId="4" borderId="15" xfId="0" applyNumberFormat="1" applyFont="1" applyFill="1" applyBorder="1" applyAlignment="1">
      <alignment horizontal="center" vertical="center"/>
    </xf>
    <xf numFmtId="0" fontId="23" fillId="0" borderId="3" xfId="0" applyNumberFormat="1" applyFont="1" applyFill="1" applyBorder="1" applyAlignment="1">
      <alignment horizontal="center" vertical="center" shrinkToFit="1"/>
    </xf>
    <xf numFmtId="0" fontId="23" fillId="0" borderId="17" xfId="0" applyNumberFormat="1" applyFont="1" applyFill="1" applyBorder="1" applyAlignment="1">
      <alignment horizontal="center" vertical="center" shrinkToFit="1"/>
    </xf>
    <xf numFmtId="0" fontId="23" fillId="0" borderId="5" xfId="0" applyNumberFormat="1" applyFont="1" applyFill="1" applyBorder="1" applyAlignment="1">
      <alignment horizontal="center" vertical="center" shrinkToFit="1"/>
    </xf>
    <xf numFmtId="0" fontId="23" fillId="0" borderId="18" xfId="0" applyNumberFormat="1" applyFont="1" applyFill="1" applyBorder="1" applyAlignment="1">
      <alignment horizontal="center" vertical="center" shrinkToFit="1"/>
    </xf>
    <xf numFmtId="0" fontId="24" fillId="0" borderId="1" xfId="0" applyFont="1" applyFill="1" applyBorder="1" applyAlignment="1">
      <alignment vertical="top"/>
    </xf>
    <xf numFmtId="0" fontId="25" fillId="0" borderId="7" xfId="0" applyFont="1" applyFill="1" applyBorder="1"/>
    <xf numFmtId="0" fontId="25" fillId="0" borderId="3" xfId="0" applyFont="1" applyFill="1" applyBorder="1" applyAlignment="1">
      <alignment horizontal="left" indent="1"/>
    </xf>
    <xf numFmtId="0" fontId="25" fillId="0" borderId="0" xfId="0" applyFont="1" applyFill="1" applyBorder="1"/>
    <xf numFmtId="0" fontId="25" fillId="0" borderId="5" xfId="0" applyFont="1" applyFill="1" applyBorder="1" applyAlignment="1">
      <alignment horizontal="left" indent="1"/>
    </xf>
    <xf numFmtId="0" fontId="25" fillId="0" borderId="8" xfId="0" applyFont="1" applyFill="1" applyBorder="1"/>
    <xf numFmtId="0" fontId="0" fillId="0" borderId="0" xfId="0" applyFont="1" applyAlignment="1">
      <alignment vertical="center"/>
    </xf>
    <xf numFmtId="164" fontId="27" fillId="0" borderId="1" xfId="0" applyNumberFormat="1" applyFont="1" applyFill="1" applyBorder="1" applyAlignment="1">
      <alignment horizontal="center" vertical="center" shrinkToFit="1"/>
    </xf>
    <xf numFmtId="164" fontId="27" fillId="0" borderId="16" xfId="0" applyNumberFormat="1" applyFont="1" applyFill="1" applyBorder="1" applyAlignment="1">
      <alignment horizontal="center" vertical="center" shrinkToFit="1"/>
    </xf>
    <xf numFmtId="0" fontId="2" fillId="0" borderId="0" xfId="0" applyFont="1" applyAlignment="1">
      <alignment horizontal="right"/>
    </xf>
    <xf numFmtId="0" fontId="28" fillId="2" borderId="0" xfId="0" applyFont="1" applyFill="1" applyAlignment="1">
      <alignment vertical="top"/>
    </xf>
    <xf numFmtId="166" fontId="13" fillId="3" borderId="0" xfId="0" applyNumberFormat="1" applyFont="1" applyFill="1" applyAlignment="1">
      <alignment horizontal="right"/>
    </xf>
    <xf numFmtId="0" fontId="31" fillId="7" borderId="19" xfId="0" applyFont="1" applyFill="1" applyBorder="1" applyAlignment="1">
      <alignment horizontal="left" vertical="center"/>
    </xf>
    <xf numFmtId="0" fontId="31" fillId="7" borderId="19" xfId="0" applyFont="1" applyFill="1" applyBorder="1" applyAlignment="1">
      <alignment horizontal="left" vertical="top"/>
    </xf>
    <xf numFmtId="0" fontId="19" fillId="0" borderId="0" xfId="1" applyAlignment="1" applyProtection="1">
      <alignment horizontal="left" vertical="top"/>
    </xf>
    <xf numFmtId="0" fontId="0" fillId="0" borderId="0" xfId="0" applyAlignment="1">
      <alignment vertical="top"/>
    </xf>
    <xf numFmtId="0" fontId="32" fillId="0" borderId="0" xfId="0" applyFont="1" applyAlignment="1">
      <alignment horizontal="right" vertical="center"/>
    </xf>
    <xf numFmtId="0" fontId="4" fillId="0" borderId="11" xfId="0" applyFont="1" applyBorder="1" applyAlignment="1">
      <alignment horizontal="left" vertical="top" wrapText="1"/>
    </xf>
    <xf numFmtId="0" fontId="33" fillId="8" borderId="0" xfId="0" applyFont="1" applyFill="1" applyAlignment="1">
      <alignment vertical="center"/>
    </xf>
    <xf numFmtId="0" fontId="34" fillId="8" borderId="0" xfId="0" applyFont="1" applyFill="1" applyAlignment="1">
      <alignment vertical="top"/>
    </xf>
    <xf numFmtId="0" fontId="35" fillId="8" borderId="0" xfId="0" applyFont="1" applyFill="1" applyAlignment="1">
      <alignment vertical="center"/>
    </xf>
    <xf numFmtId="0" fontId="8" fillId="0" borderId="10" xfId="0" applyFont="1" applyBorder="1" applyAlignment="1">
      <alignment horizontal="left" vertical="top" wrapText="1"/>
    </xf>
    <xf numFmtId="0" fontId="5" fillId="0" borderId="10" xfId="0" applyFont="1" applyBorder="1" applyAlignment="1">
      <alignment vertical="top"/>
    </xf>
    <xf numFmtId="0" fontId="0" fillId="0" borderId="10" xfId="0" applyBorder="1" applyAlignment="1">
      <alignment vertical="top"/>
    </xf>
    <xf numFmtId="0" fontId="15" fillId="0" borderId="10" xfId="0" applyFont="1" applyBorder="1" applyAlignment="1">
      <alignment horizontal="left" vertical="top" wrapText="1"/>
    </xf>
    <xf numFmtId="0" fontId="5" fillId="0" borderId="0" xfId="0" applyFont="1" applyAlignment="1">
      <alignment vertical="top"/>
    </xf>
    <xf numFmtId="0" fontId="29" fillId="0" borderId="7" xfId="0" applyFont="1" applyFill="1" applyBorder="1" applyAlignment="1">
      <alignment horizontal="right"/>
    </xf>
    <xf numFmtId="0" fontId="29" fillId="0" borderId="2" xfId="0" applyFont="1" applyFill="1" applyBorder="1" applyAlignment="1">
      <alignment horizontal="right"/>
    </xf>
    <xf numFmtId="0" fontId="26" fillId="0" borderId="0" xfId="1" applyFont="1" applyFill="1" applyBorder="1" applyAlignment="1" applyProtection="1">
      <alignment horizontal="right"/>
    </xf>
    <xf numFmtId="0" fontId="26" fillId="0" borderId="4" xfId="1" applyFont="1" applyFill="1" applyBorder="1" applyAlignment="1" applyProtection="1">
      <alignment horizontal="right"/>
    </xf>
    <xf numFmtId="165" fontId="22" fillId="0" borderId="0" xfId="0" applyNumberFormat="1" applyFont="1" applyFill="1" applyBorder="1" applyAlignment="1">
      <alignment horizontal="center" vertical="center"/>
    </xf>
    <xf numFmtId="0" fontId="30" fillId="0" borderId="8" xfId="1" applyFont="1" applyFill="1" applyBorder="1" applyAlignment="1" applyProtection="1">
      <alignment horizontal="right" vertical="center"/>
    </xf>
    <xf numFmtId="0" fontId="30" fillId="0" borderId="6" xfId="1" applyFont="1" applyFill="1" applyBorder="1" applyAlignment="1" applyProtection="1">
      <alignment horizontal="right" vertical="center"/>
    </xf>
  </cellXfs>
  <cellStyles count="3">
    <cellStyle name="Hyperlink" xfId="1" builtinId="8" customBuiltin="1"/>
    <cellStyle name="Normal" xfId="0" builtinId="0"/>
    <cellStyle name="Normal 2" xfId="2"/>
  </cellStyles>
  <dxfs count="3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Vertex42">
  <a:themeElements>
    <a:clrScheme name="V42-Blue2">
      <a:dk1>
        <a:sysClr val="windowText" lastClr="000000"/>
      </a:dk1>
      <a:lt1>
        <a:sysClr val="window" lastClr="FFFFFF"/>
      </a:lt1>
      <a:dk2>
        <a:srgbClr val="1F497D"/>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52"/>
  <sheetViews>
    <sheetView showGridLines="0" topLeftCell="A11" zoomScaleNormal="100" workbookViewId="0">
      <selection activeCell="F22" sqref="E22:G24"/>
    </sheetView>
  </sheetViews>
  <sheetFormatPr defaultRowHeight="12.75" x14ac:dyDescent="0.2"/>
  <cols>
    <col min="1" max="7" width="19.140625" customWidth="1"/>
  </cols>
  <sheetData>
    <row r="1" spans="1:7" ht="24.75" customHeight="1" x14ac:dyDescent="0.2">
      <c r="A1" s="48" t="s">
        <v>90</v>
      </c>
      <c r="B1" s="48"/>
      <c r="C1" s="48"/>
      <c r="D1" s="49"/>
      <c r="E1" s="49"/>
      <c r="F1" s="50"/>
      <c r="G1" s="51"/>
    </row>
    <row r="2" spans="1:7" x14ac:dyDescent="0.2">
      <c r="A2" s="47" t="s">
        <v>2</v>
      </c>
      <c r="B2" s="10">
        <v>2022</v>
      </c>
      <c r="C2" s="47" t="s">
        <v>79</v>
      </c>
      <c r="D2" s="10">
        <v>1</v>
      </c>
      <c r="E2" s="50"/>
      <c r="F2" s="50"/>
      <c r="G2" s="46"/>
    </row>
    <row r="3" spans="1:7" x14ac:dyDescent="0.2">
      <c r="A3" s="6"/>
      <c r="B3" s="6"/>
      <c r="C3" s="47" t="s">
        <v>3</v>
      </c>
      <c r="D3" s="10">
        <v>1</v>
      </c>
      <c r="E3" s="11" t="s">
        <v>0</v>
      </c>
      <c r="F3" s="50"/>
      <c r="G3" s="55"/>
    </row>
    <row r="4" spans="1:7" s="3" customFormat="1" ht="80.25" x14ac:dyDescent="0.2">
      <c r="A4" s="91" t="str">
        <f>UPPER(TEXT(B5,"mmmm yyyy"))</f>
        <v>JANUARY 2022</v>
      </c>
      <c r="B4" s="91"/>
      <c r="C4" s="91"/>
      <c r="D4" s="91"/>
      <c r="E4" s="91"/>
      <c r="F4" s="91"/>
      <c r="G4" s="91"/>
    </row>
    <row r="5" spans="1:7" s="2" customFormat="1" ht="11.25" hidden="1" x14ac:dyDescent="0.2">
      <c r="A5" s="70" t="s">
        <v>1</v>
      </c>
      <c r="B5" s="7">
        <f>DATE(B2,D2,1)</f>
        <v>44562</v>
      </c>
    </row>
    <row r="6" spans="1:7" s="3" customFormat="1" ht="28.5" customHeight="1" x14ac:dyDescent="0.2">
      <c r="A6" s="54">
        <f t="shared" ref="A6:G6" si="0">A10</f>
        <v>44563</v>
      </c>
      <c r="B6" s="54">
        <f t="shared" si="0"/>
        <v>44564</v>
      </c>
      <c r="C6" s="54">
        <f t="shared" si="0"/>
        <v>44565</v>
      </c>
      <c r="D6" s="54">
        <f t="shared" si="0"/>
        <v>44566</v>
      </c>
      <c r="E6" s="54">
        <f t="shared" si="0"/>
        <v>44567</v>
      </c>
      <c r="F6" s="54">
        <f t="shared" si="0"/>
        <v>44568</v>
      </c>
      <c r="G6" s="56">
        <f t="shared" si="0"/>
        <v>44569</v>
      </c>
    </row>
    <row r="7" spans="1:7" s="67" customFormat="1" ht="45" customHeight="1" x14ac:dyDescent="0.2">
      <c r="A7" s="68" t="str">
        <f>IF(WEEKDAY($B$5,1)=startday,$B$5,"")</f>
        <v/>
      </c>
      <c r="B7" s="68" t="str">
        <f>IF(A7="",IF(WEEKDAY($B$5,1)=MOD(startday,7)+1,$B$5,""),A7+1)</f>
        <v/>
      </c>
      <c r="C7" s="68" t="str">
        <f>IF(B7="",IF(WEEKDAY($B$5,1)=MOD(startday+1,7)+1,$B$5,""),B7+1)</f>
        <v/>
      </c>
      <c r="D7" s="68" t="str">
        <f>IF(C7="",IF(WEEKDAY($B$5,1)=MOD(startday+2,7)+1,$B$5,""),C7+1)</f>
        <v/>
      </c>
      <c r="E7" s="68" t="str">
        <f>IF(D7="",IF(WEEKDAY($B$5,1)=MOD(startday+3,7)+1,$B$5,""),D7+1)</f>
        <v/>
      </c>
      <c r="F7" s="68" t="str">
        <f>IF(E7="",IF(WEEKDAY($B$5,1)=MOD(startday+4,7)+1,$B$5,""),E7+1)</f>
        <v/>
      </c>
      <c r="G7" s="69">
        <f>IF(F7="",IF(WEEKDAY($B$5,1)=MOD(startday+5,7)+1,$B$5,""),F7+1)</f>
        <v>44562</v>
      </c>
    </row>
    <row r="8" spans="1:7" s="3" customFormat="1" ht="17.25" customHeight="1" x14ac:dyDescent="0.2">
      <c r="A8" s="57" t="str">
        <f>IF(ISERROR(MATCH(A7,Events!$G:$G,0)),"",INDEX(Events!$A:$A,MATCH(A7,Events!$G:$G,0)))</f>
        <v/>
      </c>
      <c r="B8" s="57" t="str">
        <f>IF(ISERROR(MATCH(B7,Events!$G:$G,0)),"",INDEX(Events!$A:$A,MATCH(B7,Events!$G:$G,0)))</f>
        <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
      </c>
      <c r="G8" s="58" t="str">
        <f>IF(ISERROR(MATCH(G7,Events!$G:$G,0)),"",INDEX(Events!$A:$A,MATCH(G7,Events!$G:$G,0)))</f>
        <v>New Year's Day</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44563</v>
      </c>
      <c r="B10" s="68">
        <f t="shared" ref="B10:G10" si="1">IF(A10="","",IF(MONTH(A10+1)&lt;&gt;MONTH(A10),"",A10+1))</f>
        <v>44564</v>
      </c>
      <c r="C10" s="68">
        <f t="shared" si="1"/>
        <v>44565</v>
      </c>
      <c r="D10" s="68">
        <f t="shared" si="1"/>
        <v>44566</v>
      </c>
      <c r="E10" s="68">
        <f t="shared" si="1"/>
        <v>44567</v>
      </c>
      <c r="F10" s="68">
        <f t="shared" si="1"/>
        <v>44568</v>
      </c>
      <c r="G10" s="69">
        <f t="shared" si="1"/>
        <v>44569</v>
      </c>
    </row>
    <row r="11" spans="1:7" s="3" customFormat="1" ht="17.25" customHeight="1" x14ac:dyDescent="0.2">
      <c r="A11" s="57" t="str">
        <f>IF(ISERROR(MATCH(A10,Events!$G:$G,0)),"",INDEX(Events!$A:$A,MATCH(A10,Events!$G:$G,0)))</f>
        <v/>
      </c>
      <c r="B11" s="57" t="str">
        <f>IF(ISERROR(MATCH(B10,Events!$G:$G,0)),"",INDEX(Events!$A:$A,MATCH(B10,Events!$G:$G,0)))</f>
        <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44570</v>
      </c>
      <c r="B13" s="68">
        <f t="shared" ref="B13:G13" si="2">IF(A13="","",IF(MONTH(A13+1)&lt;&gt;MONTH(A13),"",A13+1))</f>
        <v>44571</v>
      </c>
      <c r="C13" s="68">
        <f t="shared" si="2"/>
        <v>44572</v>
      </c>
      <c r="D13" s="68">
        <f t="shared" si="2"/>
        <v>44573</v>
      </c>
      <c r="E13" s="68">
        <f t="shared" si="2"/>
        <v>44574</v>
      </c>
      <c r="F13" s="68">
        <f t="shared" si="2"/>
        <v>44575</v>
      </c>
      <c r="G13" s="69">
        <f t="shared" si="2"/>
        <v>44576</v>
      </c>
    </row>
    <row r="14" spans="1:7" s="3" customFormat="1" ht="17.25" customHeight="1" x14ac:dyDescent="0.2">
      <c r="A14" s="57" t="str">
        <f>IF(ISERROR(MATCH(A13,Events!$G:$G,0)),"",INDEX(Events!$A:$A,MATCH(A13,Events!$G:$G,0)))</f>
        <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44577</v>
      </c>
      <c r="B16" s="68">
        <f t="shared" ref="B16:G16" si="3">IF(A16="","",IF(MONTH(A16+1)&lt;&gt;MONTH(A16),"",A16+1))</f>
        <v>44578</v>
      </c>
      <c r="C16" s="68">
        <f t="shared" si="3"/>
        <v>44579</v>
      </c>
      <c r="D16" s="68">
        <f t="shared" si="3"/>
        <v>44580</v>
      </c>
      <c r="E16" s="68">
        <f t="shared" si="3"/>
        <v>44581</v>
      </c>
      <c r="F16" s="68">
        <f t="shared" si="3"/>
        <v>44582</v>
      </c>
      <c r="G16" s="69">
        <f t="shared" si="3"/>
        <v>44583</v>
      </c>
    </row>
    <row r="17" spans="1:7" s="3" customFormat="1" ht="17.25" customHeight="1" x14ac:dyDescent="0.2">
      <c r="A17" s="57" t="str">
        <f>IF(ISERROR(MATCH(A16,Events!$G:$G,0)),"",INDEX(Events!$A:$A,MATCH(A16,Events!$G:$G,0)))</f>
        <v/>
      </c>
      <c r="B17" s="57" t="str">
        <f>IF(ISERROR(MATCH(B16,Events!$G:$G,0)),"",INDEX(Events!$A:$A,MATCH(B16,Events!$G:$G,0)))</f>
        <v>ML King Day</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44584</v>
      </c>
      <c r="B19" s="68">
        <f t="shared" ref="B19:G19" si="4">IF(A19="","",IF(MONTH(A19+1)&lt;&gt;MONTH(A19),"",A19+1))</f>
        <v>44585</v>
      </c>
      <c r="C19" s="68">
        <f t="shared" si="4"/>
        <v>44586</v>
      </c>
      <c r="D19" s="68">
        <f t="shared" si="4"/>
        <v>44587</v>
      </c>
      <c r="E19" s="68">
        <f t="shared" si="4"/>
        <v>44588</v>
      </c>
      <c r="F19" s="68">
        <f t="shared" si="4"/>
        <v>44589</v>
      </c>
      <c r="G19" s="69">
        <f t="shared" si="4"/>
        <v>44590</v>
      </c>
    </row>
    <row r="20" spans="1:7" s="3" customFormat="1" ht="17.25" customHeight="1" x14ac:dyDescent="0.2">
      <c r="A20" s="57" t="str">
        <f>IF(ISERROR(MATCH(A19,Events!$G:$G,0)),"",INDEX(Events!$A:$A,MATCH(A19,Events!$G:$G,0)))</f>
        <v/>
      </c>
      <c r="B20" s="57" t="str">
        <f>IF(ISERROR(MATCH(B19,Events!$G:$G,0)),"",INDEX(Events!$A:$A,MATCH(B19,Events!$G:$G,0)))</f>
        <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f>IF(G19="","",IF(MONTH(G19+1)&lt;&gt;MONTH(G19),"",G19+1))</f>
        <v>44591</v>
      </c>
      <c r="B22" s="68">
        <f>IF(A22="","",IF(MONTH(A22+1)&lt;&gt;MONTH(A22),"",A22+1))</f>
        <v>44592</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F22:G22"/>
    <mergeCell ref="F23:G23"/>
    <mergeCell ref="A4:G4"/>
    <mergeCell ref="E24:G24"/>
  </mergeCells>
  <phoneticPr fontId="0" type="noConversion"/>
  <conditionalFormatting sqref="A7:F7 A10:G10 A13:G13 A16:G16 A19:G19 A22:B22">
    <cfRule type="expression" dxfId="35" priority="109">
      <formula>A7=""</formula>
    </cfRule>
  </conditionalFormatting>
  <conditionalFormatting sqref="A8:G8 A11:G11 A14:G14 A17:G17 A20:G20 A23:B23">
    <cfRule type="expression" dxfId="34" priority="2">
      <formula>A7=""</formula>
    </cfRule>
  </conditionalFormatting>
  <conditionalFormatting sqref="A9:G9 A12:G12 A15:G15 A18:G18 A21:G21 A24:B24">
    <cfRule type="expression" dxfId="33" priority="1">
      <formula>A7=""</formula>
    </cfRule>
  </conditionalFormatting>
  <printOptions horizontalCentered="1"/>
  <pageMargins left="0.35" right="0.35" top="0.25" bottom="0.25" header="0.25" footer="0.25"/>
  <pageSetup orientation="landscape" r:id="rId1"/>
  <headerFooter alignWithMargins="0"/>
  <ignoredErrors>
    <ignoredError sqref="A22 A19 A16 A13 A10" emptyCellReference="1"/>
    <ignoredError sqref="B22 B19 B16 B13 B10 C19 C16 C13 C10 C7 D19 D16 D13 D10 D7 G19 G16 G13 G10 G7 E19 E16 E13 E10 E7 F19 F16 F13 F10 F7" formula="1"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4" zoomScaleNormal="100" workbookViewId="0">
      <selection activeCell="F31" sqref="E22:G31"/>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OCTOBER 2022</v>
      </c>
      <c r="B4" s="91"/>
      <c r="C4" s="91"/>
      <c r="D4" s="91"/>
      <c r="E4" s="91"/>
      <c r="F4" s="91"/>
      <c r="G4" s="91"/>
    </row>
    <row r="5" spans="1:7" s="2" customFormat="1" ht="11.25" hidden="1" x14ac:dyDescent="0.2">
      <c r="A5" s="70" t="s">
        <v>1</v>
      </c>
      <c r="B5" s="7">
        <f>EDATE('9'!B5,1)</f>
        <v>44835</v>
      </c>
    </row>
    <row r="6" spans="1:7" s="31" customFormat="1" ht="28.5" customHeight="1" x14ac:dyDescent="0.2">
      <c r="A6" s="54">
        <f t="shared" ref="A6:G6" si="0">A10</f>
        <v>44836</v>
      </c>
      <c r="B6" s="54">
        <f t="shared" si="0"/>
        <v>44837</v>
      </c>
      <c r="C6" s="54">
        <f t="shared" si="0"/>
        <v>44838</v>
      </c>
      <c r="D6" s="54">
        <f t="shared" si="0"/>
        <v>44839</v>
      </c>
      <c r="E6" s="54">
        <f t="shared" si="0"/>
        <v>44840</v>
      </c>
      <c r="F6" s="54">
        <f t="shared" si="0"/>
        <v>44841</v>
      </c>
      <c r="G6" s="56">
        <f t="shared" si="0"/>
        <v>44842</v>
      </c>
    </row>
    <row r="7" spans="1:7" s="67" customFormat="1" ht="45" customHeight="1" x14ac:dyDescent="0.2">
      <c r="A7" s="68" t="str">
        <f>IF(WEEKDAY($B$5,1)=startday,$B$5,"")</f>
        <v/>
      </c>
      <c r="B7" s="68" t="str">
        <f>IF(A7="",IF(WEEKDAY($B$5,1)=MOD(startday,7)+1,$B$5,""),A7+1)</f>
        <v/>
      </c>
      <c r="C7" s="68" t="str">
        <f>IF(B7="",IF(WEEKDAY($B$5,1)=MOD(startday+1,7)+1,$B$5,""),B7+1)</f>
        <v/>
      </c>
      <c r="D7" s="68" t="str">
        <f>IF(C7="",IF(WEEKDAY($B$5,1)=MOD(startday+2,7)+1,$B$5,""),C7+1)</f>
        <v/>
      </c>
      <c r="E7" s="68" t="str">
        <f>IF(D7="",IF(WEEKDAY($B$5,1)=MOD(startday+3,7)+1,$B$5,""),D7+1)</f>
        <v/>
      </c>
      <c r="F7" s="68" t="str">
        <f>IF(E7="",IF(WEEKDAY($B$5,1)=MOD(startday+4,7)+1,$B$5,""),E7+1)</f>
        <v/>
      </c>
      <c r="G7" s="69">
        <f>IF(F7="",IF(WEEKDAY($B$5,1)=MOD(startday+5,7)+1,$B$5,""),F7+1)</f>
        <v>44835</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44836</v>
      </c>
      <c r="B10" s="68">
        <f t="shared" ref="B10:G10" si="1">IF(A10="","",IF(MONTH(A10+1)&lt;&gt;MONTH(A10),"",A10+1))</f>
        <v>44837</v>
      </c>
      <c r="C10" s="68">
        <f t="shared" si="1"/>
        <v>44838</v>
      </c>
      <c r="D10" s="68">
        <f t="shared" si="1"/>
        <v>44839</v>
      </c>
      <c r="E10" s="68">
        <f t="shared" si="1"/>
        <v>44840</v>
      </c>
      <c r="F10" s="68">
        <f t="shared" si="1"/>
        <v>44841</v>
      </c>
      <c r="G10" s="69">
        <f t="shared" si="1"/>
        <v>44842</v>
      </c>
    </row>
    <row r="11" spans="1:7" s="31" customFormat="1" ht="17.25" customHeight="1" x14ac:dyDescent="0.2">
      <c r="A11" s="57" t="str">
        <f>IF(ISERROR(MATCH(A10,Events!$G:$G,0)),"",INDEX(Events!$A:$A,MATCH(A10,Events!$G:$G,0)))</f>
        <v/>
      </c>
      <c r="B11" s="57" t="str">
        <f>IF(ISERROR(MATCH(B10,Events!$G:$G,0)),"",INDEX(Events!$A:$A,MATCH(B10,Events!$G:$G,0)))</f>
        <v/>
      </c>
      <c r="C11" s="57" t="str">
        <f>IF(ISERROR(MATCH(C10,Events!$G:$G,0)),"",INDEX(Events!$A:$A,MATCH(C10,Events!$G:$G,0)))</f>
        <v/>
      </c>
      <c r="D11" s="57" t="str">
        <f>IF(ISERROR(MATCH(D10,Events!$G:$G,0)),"",INDEX(Events!$A:$A,MATCH(D10,Events!$G:$G,0)))</f>
        <v>Yom Kippur</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44843</v>
      </c>
      <c r="B13" s="68">
        <f t="shared" ref="B13:G13" si="2">IF(A13="","",IF(MONTH(A13+1)&lt;&gt;MONTH(A13),"",A13+1))</f>
        <v>44844</v>
      </c>
      <c r="C13" s="68">
        <f t="shared" si="2"/>
        <v>44845</v>
      </c>
      <c r="D13" s="68">
        <f t="shared" si="2"/>
        <v>44846</v>
      </c>
      <c r="E13" s="68">
        <f t="shared" si="2"/>
        <v>44847</v>
      </c>
      <c r="F13" s="68">
        <f t="shared" si="2"/>
        <v>44848</v>
      </c>
      <c r="G13" s="69">
        <f t="shared" si="2"/>
        <v>44849</v>
      </c>
    </row>
    <row r="14" spans="1:7" s="31" customFormat="1" ht="17.25" customHeight="1" x14ac:dyDescent="0.2">
      <c r="A14" s="57" t="str">
        <f>IF(ISERROR(MATCH(A13,Events!$G:$G,0)),"",INDEX(Events!$A:$A,MATCH(A13,Events!$G:$G,0)))</f>
        <v/>
      </c>
      <c r="B14" s="57" t="str">
        <f>IF(ISERROR(MATCH(B13,Events!$G:$G,0)),"",INDEX(Events!$A:$A,MATCH(B13,Events!$G:$G,0)))</f>
        <v>Columbus Day</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44850</v>
      </c>
      <c r="B16" s="68">
        <f t="shared" ref="B16:G16" si="3">IF(A16="","",IF(MONTH(A16+1)&lt;&gt;MONTH(A16),"",A16+1))</f>
        <v>44851</v>
      </c>
      <c r="C16" s="68">
        <f t="shared" si="3"/>
        <v>44852</v>
      </c>
      <c r="D16" s="68">
        <f t="shared" si="3"/>
        <v>44853</v>
      </c>
      <c r="E16" s="68">
        <f t="shared" si="3"/>
        <v>44854</v>
      </c>
      <c r="F16" s="68">
        <f t="shared" si="3"/>
        <v>44855</v>
      </c>
      <c r="G16" s="69">
        <f t="shared" si="3"/>
        <v>44856</v>
      </c>
    </row>
    <row r="17" spans="1:7" s="31" customFormat="1" ht="17.25" customHeight="1" x14ac:dyDescent="0.2">
      <c r="A17" s="57" t="str">
        <f>IF(ISERROR(MATCH(A16,Events!$G:$G,0)),"",INDEX(Events!$A:$A,MATCH(A16,Events!$G:$G,0)))</f>
        <v>Boss's Day</v>
      </c>
      <c r="B17" s="57" t="str">
        <f>IF(ISERROR(MATCH(B16,Events!$G:$G,0)),"",INDEX(Events!$A:$A,MATCH(B16,Events!$G:$G,0)))</f>
        <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44857</v>
      </c>
      <c r="B19" s="68">
        <f t="shared" ref="B19:G19" si="4">IF(A19="","",IF(MONTH(A19+1)&lt;&gt;MONTH(A19),"",A19+1))</f>
        <v>44858</v>
      </c>
      <c r="C19" s="68">
        <f t="shared" si="4"/>
        <v>44859</v>
      </c>
      <c r="D19" s="68">
        <f t="shared" si="4"/>
        <v>44860</v>
      </c>
      <c r="E19" s="68">
        <f t="shared" si="4"/>
        <v>44861</v>
      </c>
      <c r="F19" s="68">
        <f t="shared" si="4"/>
        <v>44862</v>
      </c>
      <c r="G19" s="69">
        <f t="shared" si="4"/>
        <v>44863</v>
      </c>
    </row>
    <row r="20" spans="1:7" s="31" customFormat="1" ht="17.25" customHeight="1" x14ac:dyDescent="0.2">
      <c r="A20" s="57" t="str">
        <f>IF(ISERROR(MATCH(A19,Events!$G:$G,0)),"",INDEX(Events!$A:$A,MATCH(A19,Events!$G:$G,0)))</f>
        <v/>
      </c>
      <c r="B20" s="57" t="str">
        <f>IF(ISERROR(MATCH(B19,Events!$G:$G,0)),"",INDEX(Events!$A:$A,MATCH(B19,Events!$G:$G,0)))</f>
        <v>United Nations Day</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f>IF(G19="","",IF(MONTH(G19+1)&lt;&gt;MONTH(G19),"",G19+1))</f>
        <v>44864</v>
      </c>
      <c r="B22" s="68">
        <f>IF(A22="","",IF(MONTH(A22+1)&lt;&gt;MONTH(A22),"",A22+1))</f>
        <v>44865</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Halloween</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8" priority="3">
      <formula>A7=""</formula>
    </cfRule>
  </conditionalFormatting>
  <conditionalFormatting sqref="A8:G8 A11:G11 A14:G14 A17:G17 A20:G20 A23:B23">
    <cfRule type="expression" dxfId="7" priority="2">
      <formula>A7=""</formula>
    </cfRule>
  </conditionalFormatting>
  <conditionalFormatting sqref="A9:G9 A12:G12 A15:G15 A18:G18 A21:G21 A24:B24">
    <cfRule type="expression" dxfId="6" priority="1">
      <formula>A7=""</formula>
    </cfRule>
  </conditionalFormatting>
  <printOptions horizontalCentered="1"/>
  <pageMargins left="0.35" right="0.35" top="0.25" bottom="0.35" header="0.25" footer="0.25"/>
  <pageSetup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4" zoomScaleNormal="100" workbookViewId="0">
      <selection activeCell="F34" sqref="E22:G34"/>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NOVEMBER 2022</v>
      </c>
      <c r="B4" s="91"/>
      <c r="C4" s="91"/>
      <c r="D4" s="91"/>
      <c r="E4" s="91"/>
      <c r="F4" s="91"/>
      <c r="G4" s="91"/>
    </row>
    <row r="5" spans="1:7" s="2" customFormat="1" ht="11.25" hidden="1" x14ac:dyDescent="0.2">
      <c r="A5" s="70" t="s">
        <v>1</v>
      </c>
      <c r="B5" s="7">
        <f>EDATE('10'!B5,1)</f>
        <v>44866</v>
      </c>
    </row>
    <row r="6" spans="1:7" s="31" customFormat="1" ht="28.5" customHeight="1" x14ac:dyDescent="0.2">
      <c r="A6" s="54">
        <f t="shared" ref="A6:G6" si="0">A10</f>
        <v>44871</v>
      </c>
      <c r="B6" s="54">
        <f t="shared" si="0"/>
        <v>44872</v>
      </c>
      <c r="C6" s="54">
        <f t="shared" si="0"/>
        <v>44873</v>
      </c>
      <c r="D6" s="54">
        <f t="shared" si="0"/>
        <v>44874</v>
      </c>
      <c r="E6" s="54">
        <f t="shared" si="0"/>
        <v>44875</v>
      </c>
      <c r="F6" s="54">
        <f t="shared" si="0"/>
        <v>44876</v>
      </c>
      <c r="G6" s="56">
        <f t="shared" si="0"/>
        <v>44877</v>
      </c>
    </row>
    <row r="7" spans="1:7" s="67" customFormat="1" ht="45" customHeight="1" x14ac:dyDescent="0.2">
      <c r="A7" s="68" t="str">
        <f>IF(WEEKDAY($B$5,1)=startday,$B$5,"")</f>
        <v/>
      </c>
      <c r="B7" s="68" t="str">
        <f>IF(A7="",IF(WEEKDAY($B$5,1)=MOD(startday,7)+1,$B$5,""),A7+1)</f>
        <v/>
      </c>
      <c r="C7" s="68">
        <f>IF(B7="",IF(WEEKDAY($B$5,1)=MOD(startday+1,7)+1,$B$5,""),B7+1)</f>
        <v>44866</v>
      </c>
      <c r="D7" s="68">
        <f>IF(C7="",IF(WEEKDAY($B$5,1)=MOD(startday+2,7)+1,$B$5,""),C7+1)</f>
        <v>44867</v>
      </c>
      <c r="E7" s="68">
        <f>IF(D7="",IF(WEEKDAY($B$5,1)=MOD(startday+3,7)+1,$B$5,""),D7+1)</f>
        <v>44868</v>
      </c>
      <c r="F7" s="68">
        <f>IF(E7="",IF(WEEKDAY($B$5,1)=MOD(startday+4,7)+1,$B$5,""),E7+1)</f>
        <v>44869</v>
      </c>
      <c r="G7" s="69">
        <f>IF(F7="",IF(WEEKDAY($B$5,1)=MOD(startday+5,7)+1,$B$5,""),F7+1)</f>
        <v>44870</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44871</v>
      </c>
      <c r="B10" s="68">
        <f t="shared" ref="B10:G10" si="1">IF(A10="","",IF(MONTH(A10+1)&lt;&gt;MONTH(A10),"",A10+1))</f>
        <v>44872</v>
      </c>
      <c r="C10" s="68">
        <f t="shared" si="1"/>
        <v>44873</v>
      </c>
      <c r="D10" s="68">
        <f t="shared" si="1"/>
        <v>44874</v>
      </c>
      <c r="E10" s="68">
        <f t="shared" si="1"/>
        <v>44875</v>
      </c>
      <c r="F10" s="68">
        <f t="shared" si="1"/>
        <v>44876</v>
      </c>
      <c r="G10" s="69">
        <f t="shared" si="1"/>
        <v>44877</v>
      </c>
    </row>
    <row r="11" spans="1:7" s="31" customFormat="1" ht="17.25" customHeight="1" x14ac:dyDescent="0.2">
      <c r="A11" s="57" t="str">
        <f>IF(ISERROR(MATCH(A10,Events!$G:$G,0)),"",INDEX(Events!$A:$A,MATCH(A10,Events!$G:$G,0)))</f>
        <v>Daylight Saving</v>
      </c>
      <c r="B11" s="57" t="str">
        <f>IF(ISERROR(MATCH(B10,Events!$G:$G,0)),"",INDEX(Events!$A:$A,MATCH(B10,Events!$G:$G,0)))</f>
        <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Veterans Day</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44878</v>
      </c>
      <c r="B13" s="68">
        <f t="shared" ref="B13:G13" si="2">IF(A13="","",IF(MONTH(A13+1)&lt;&gt;MONTH(A13),"",A13+1))</f>
        <v>44879</v>
      </c>
      <c r="C13" s="68">
        <f t="shared" si="2"/>
        <v>44880</v>
      </c>
      <c r="D13" s="68">
        <f t="shared" si="2"/>
        <v>44881</v>
      </c>
      <c r="E13" s="68">
        <f t="shared" si="2"/>
        <v>44882</v>
      </c>
      <c r="F13" s="68">
        <f t="shared" si="2"/>
        <v>44883</v>
      </c>
      <c r="G13" s="69">
        <f t="shared" si="2"/>
        <v>44884</v>
      </c>
    </row>
    <row r="14" spans="1:7" s="31" customFormat="1" ht="17.25" customHeight="1" x14ac:dyDescent="0.2">
      <c r="A14" s="57" t="str">
        <f>IF(ISERROR(MATCH(A13,Events!$G:$G,0)),"",INDEX(Events!$A:$A,MATCH(A13,Events!$G:$G,0)))</f>
        <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44885</v>
      </c>
      <c r="B16" s="68">
        <f t="shared" ref="B16:G16" si="3">IF(A16="","",IF(MONTH(A16+1)&lt;&gt;MONTH(A16),"",A16+1))</f>
        <v>44886</v>
      </c>
      <c r="C16" s="68">
        <f t="shared" si="3"/>
        <v>44887</v>
      </c>
      <c r="D16" s="68">
        <f t="shared" si="3"/>
        <v>44888</v>
      </c>
      <c r="E16" s="68">
        <f t="shared" si="3"/>
        <v>44889</v>
      </c>
      <c r="F16" s="68">
        <f t="shared" si="3"/>
        <v>44890</v>
      </c>
      <c r="G16" s="69">
        <f t="shared" si="3"/>
        <v>44891</v>
      </c>
    </row>
    <row r="17" spans="1:7" s="31" customFormat="1" ht="17.25" customHeight="1" x14ac:dyDescent="0.2">
      <c r="A17" s="57" t="str">
        <f>IF(ISERROR(MATCH(A16,Events!$G:$G,0)),"",INDEX(Events!$A:$A,MATCH(A16,Events!$G:$G,0)))</f>
        <v/>
      </c>
      <c r="B17" s="57" t="str">
        <f>IF(ISERROR(MATCH(B16,Events!$G:$G,0)),"",INDEX(Events!$A:$A,MATCH(B16,Events!$G:$G,0)))</f>
        <v/>
      </c>
      <c r="C17" s="57" t="str">
        <f>IF(ISERROR(MATCH(C16,Events!$G:$G,0)),"",INDEX(Events!$A:$A,MATCH(C16,Events!$G:$G,0)))</f>
        <v/>
      </c>
      <c r="D17" s="57" t="str">
        <f>IF(ISERROR(MATCH(D16,Events!$G:$G,0)),"",INDEX(Events!$A:$A,MATCH(D16,Events!$G:$G,0)))</f>
        <v/>
      </c>
      <c r="E17" s="57" t="str">
        <f>IF(ISERROR(MATCH(E16,Events!$G:$G,0)),"",INDEX(Events!$A:$A,MATCH(E16,Events!$G:$G,0)))</f>
        <v>Thanksgiving</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44892</v>
      </c>
      <c r="B19" s="68">
        <f t="shared" ref="B19:G19" si="4">IF(A19="","",IF(MONTH(A19+1)&lt;&gt;MONTH(A19),"",A19+1))</f>
        <v>44893</v>
      </c>
      <c r="C19" s="68">
        <f t="shared" si="4"/>
        <v>44894</v>
      </c>
      <c r="D19" s="68">
        <f t="shared" si="4"/>
        <v>44895</v>
      </c>
      <c r="E19" s="68" t="str">
        <f t="shared" si="4"/>
        <v/>
      </c>
      <c r="F19" s="68" t="str">
        <f t="shared" si="4"/>
        <v/>
      </c>
      <c r="G19" s="69" t="str">
        <f t="shared" si="4"/>
        <v/>
      </c>
    </row>
    <row r="20" spans="1:7" s="31" customFormat="1" ht="17.25" customHeight="1" x14ac:dyDescent="0.2">
      <c r="A20" s="57" t="str">
        <f>IF(ISERROR(MATCH(A19,Events!$G:$G,0)),"",INDEX(Events!$A:$A,MATCH(A19,Events!$G:$G,0)))</f>
        <v/>
      </c>
      <c r="B20" s="57" t="str">
        <f>IF(ISERROR(MATCH(B19,Events!$G:$G,0)),"",INDEX(Events!$A:$A,MATCH(B19,Events!$G:$G,0)))</f>
        <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5" priority="3">
      <formula>A7=""</formula>
    </cfRule>
  </conditionalFormatting>
  <conditionalFormatting sqref="A8:G8 A11:G11 A14:G14 A17:G17 A20:G20 A23:B23">
    <cfRule type="expression" dxfId="4" priority="2">
      <formula>A7=""</formula>
    </cfRule>
  </conditionalFormatting>
  <conditionalFormatting sqref="A9:G9 A12:G12 A15:G15 A18:G18 A21:G21 A24:B24">
    <cfRule type="expression" dxfId="3" priority="1">
      <formula>A7=""</formula>
    </cfRule>
  </conditionalFormatting>
  <printOptions horizontalCentered="1"/>
  <pageMargins left="0.35" right="0.35" top="0.25" bottom="0.35" header="0.25" footer="0.25"/>
  <pageSetup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4" zoomScaleNormal="100" workbookViewId="0">
      <selection activeCell="F33" sqref="E22:H33"/>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DECEMBER 2022</v>
      </c>
      <c r="B4" s="91"/>
      <c r="C4" s="91"/>
      <c r="D4" s="91"/>
      <c r="E4" s="91"/>
      <c r="F4" s="91"/>
      <c r="G4" s="91"/>
    </row>
    <row r="5" spans="1:7" s="2" customFormat="1" ht="11.25" hidden="1" x14ac:dyDescent="0.2">
      <c r="A5" s="70" t="s">
        <v>1</v>
      </c>
      <c r="B5" s="7">
        <f>EDATE('11'!B5,1)</f>
        <v>44896</v>
      </c>
    </row>
    <row r="6" spans="1:7" s="31" customFormat="1" ht="28.5" customHeight="1" x14ac:dyDescent="0.2">
      <c r="A6" s="54">
        <f t="shared" ref="A6:G6" si="0">A10</f>
        <v>44899</v>
      </c>
      <c r="B6" s="54">
        <f t="shared" si="0"/>
        <v>44900</v>
      </c>
      <c r="C6" s="54">
        <f t="shared" si="0"/>
        <v>44901</v>
      </c>
      <c r="D6" s="54">
        <f t="shared" si="0"/>
        <v>44902</v>
      </c>
      <c r="E6" s="54">
        <f t="shared" si="0"/>
        <v>44903</v>
      </c>
      <c r="F6" s="54">
        <f t="shared" si="0"/>
        <v>44904</v>
      </c>
      <c r="G6" s="56">
        <f t="shared" si="0"/>
        <v>44905</v>
      </c>
    </row>
    <row r="7" spans="1:7" s="67" customFormat="1" ht="45" customHeight="1" x14ac:dyDescent="0.2">
      <c r="A7" s="68" t="str">
        <f>IF(WEEKDAY($B$5,1)=startday,$B$5,"")</f>
        <v/>
      </c>
      <c r="B7" s="68" t="str">
        <f>IF(A7="",IF(WEEKDAY($B$5,1)=MOD(startday,7)+1,$B$5,""),A7+1)</f>
        <v/>
      </c>
      <c r="C7" s="68" t="str">
        <f>IF(B7="",IF(WEEKDAY($B$5,1)=MOD(startday+1,7)+1,$B$5,""),B7+1)</f>
        <v/>
      </c>
      <c r="D7" s="68" t="str">
        <f>IF(C7="",IF(WEEKDAY($B$5,1)=MOD(startday+2,7)+1,$B$5,""),C7+1)</f>
        <v/>
      </c>
      <c r="E7" s="68">
        <f>IF(D7="",IF(WEEKDAY($B$5,1)=MOD(startday+3,7)+1,$B$5,""),D7+1)</f>
        <v>44896</v>
      </c>
      <c r="F7" s="68">
        <f>IF(E7="",IF(WEEKDAY($B$5,1)=MOD(startday+4,7)+1,$B$5,""),E7+1)</f>
        <v>44897</v>
      </c>
      <c r="G7" s="69">
        <f>IF(F7="",IF(WEEKDAY($B$5,1)=MOD(startday+5,7)+1,$B$5,""),F7+1)</f>
        <v>44898</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44899</v>
      </c>
      <c r="B10" s="68">
        <f t="shared" ref="B10:G10" si="1">IF(A10="","",IF(MONTH(A10+1)&lt;&gt;MONTH(A10),"",A10+1))</f>
        <v>44900</v>
      </c>
      <c r="C10" s="68">
        <f t="shared" si="1"/>
        <v>44901</v>
      </c>
      <c r="D10" s="68">
        <f t="shared" si="1"/>
        <v>44902</v>
      </c>
      <c r="E10" s="68">
        <f t="shared" si="1"/>
        <v>44903</v>
      </c>
      <c r="F10" s="68">
        <f t="shared" si="1"/>
        <v>44904</v>
      </c>
      <c r="G10" s="69">
        <f t="shared" si="1"/>
        <v>44905</v>
      </c>
    </row>
    <row r="11" spans="1:7" s="31" customFormat="1" ht="17.25" customHeight="1" x14ac:dyDescent="0.2">
      <c r="A11" s="57" t="str">
        <f>IF(ISERROR(MATCH(A10,Events!$G:$G,0)),"",INDEX(Events!$A:$A,MATCH(A10,Events!$G:$G,0)))</f>
        <v/>
      </c>
      <c r="B11" s="57" t="str">
        <f>IF(ISERROR(MATCH(B10,Events!$G:$G,0)),"",INDEX(Events!$A:$A,MATCH(B10,Events!$G:$G,0)))</f>
        <v/>
      </c>
      <c r="C11" s="57" t="str">
        <f>IF(ISERROR(MATCH(C10,Events!$G:$G,0)),"",INDEX(Events!$A:$A,MATCH(C10,Events!$G:$G,0)))</f>
        <v/>
      </c>
      <c r="D11" s="57" t="str">
        <f>IF(ISERROR(MATCH(D10,Events!$G:$G,0)),"",INDEX(Events!$A:$A,MATCH(D10,Events!$G:$G,0)))</f>
        <v>Pearl Harbor</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44906</v>
      </c>
      <c r="B13" s="68">
        <f t="shared" ref="B13:G13" si="2">IF(A13="","",IF(MONTH(A13+1)&lt;&gt;MONTH(A13),"",A13+1))</f>
        <v>44907</v>
      </c>
      <c r="C13" s="68">
        <f t="shared" si="2"/>
        <v>44908</v>
      </c>
      <c r="D13" s="68">
        <f t="shared" si="2"/>
        <v>44909</v>
      </c>
      <c r="E13" s="68">
        <f t="shared" si="2"/>
        <v>44910</v>
      </c>
      <c r="F13" s="68">
        <f t="shared" si="2"/>
        <v>44911</v>
      </c>
      <c r="G13" s="69">
        <f t="shared" si="2"/>
        <v>44912</v>
      </c>
    </row>
    <row r="14" spans="1:7" s="31" customFormat="1" ht="17.25" customHeight="1" x14ac:dyDescent="0.2">
      <c r="A14" s="57" t="str">
        <f>IF(ISERROR(MATCH(A13,Events!$G:$G,0)),"",INDEX(Events!$A:$A,MATCH(A13,Events!$G:$G,0)))</f>
        <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44913</v>
      </c>
      <c r="B16" s="68">
        <f t="shared" ref="B16:G16" si="3">IF(A16="","",IF(MONTH(A16+1)&lt;&gt;MONTH(A16),"",A16+1))</f>
        <v>44914</v>
      </c>
      <c r="C16" s="68">
        <f t="shared" si="3"/>
        <v>44915</v>
      </c>
      <c r="D16" s="68">
        <f t="shared" si="3"/>
        <v>44916</v>
      </c>
      <c r="E16" s="68">
        <f t="shared" si="3"/>
        <v>44917</v>
      </c>
      <c r="F16" s="68">
        <f t="shared" si="3"/>
        <v>44918</v>
      </c>
      <c r="G16" s="69">
        <f t="shared" si="3"/>
        <v>44919</v>
      </c>
    </row>
    <row r="17" spans="1:7" s="31" customFormat="1" ht="17.25" customHeight="1" x14ac:dyDescent="0.2">
      <c r="A17" s="57" t="str">
        <f>IF(ISERROR(MATCH(A16,Events!$G:$G,0)),"",INDEX(Events!$A:$A,MATCH(A16,Events!$G:$G,0)))</f>
        <v>Hanukkah begins</v>
      </c>
      <c r="B17" s="57" t="str">
        <f>IF(ISERROR(MATCH(B16,Events!$G:$G,0)),"",INDEX(Events!$A:$A,MATCH(B16,Events!$G:$G,0)))</f>
        <v/>
      </c>
      <c r="C17" s="57" t="str">
        <f>IF(ISERROR(MATCH(C16,Events!$G:$G,0)),"",INDEX(Events!$A:$A,MATCH(C16,Events!$G:$G,0)))</f>
        <v/>
      </c>
      <c r="D17" s="57" t="str">
        <f>IF(ISERROR(MATCH(D16,Events!$G:$G,0)),"",INDEX(Events!$A:$A,MATCH(D16,Events!$G:$G,0)))</f>
        <v>Dec. Solstice</v>
      </c>
      <c r="E17" s="57" t="str">
        <f>IF(ISERROR(MATCH(E16,Events!$G:$G,0)),"",INDEX(Events!$A:$A,MATCH(E16,Events!$G:$G,0)))</f>
        <v/>
      </c>
      <c r="F17" s="57" t="str">
        <f>IF(ISERROR(MATCH(F16,Events!$G:$G,0)),"",INDEX(Events!$A:$A,MATCH(F16,Events!$G:$G,0)))</f>
        <v/>
      </c>
      <c r="G17" s="58" t="str">
        <f>IF(ISERROR(MATCH(G16,Events!$G:$G,0)),"",INDEX(Events!$A:$A,MATCH(G16,Events!$G:$G,0)))</f>
        <v>Christmas Eve</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44920</v>
      </c>
      <c r="B19" s="68">
        <f t="shared" ref="B19:G19" si="4">IF(A19="","",IF(MONTH(A19+1)&lt;&gt;MONTH(A19),"",A19+1))</f>
        <v>44921</v>
      </c>
      <c r="C19" s="68">
        <f t="shared" si="4"/>
        <v>44922</v>
      </c>
      <c r="D19" s="68">
        <f t="shared" si="4"/>
        <v>44923</v>
      </c>
      <c r="E19" s="68">
        <f t="shared" si="4"/>
        <v>44924</v>
      </c>
      <c r="F19" s="68">
        <f t="shared" si="4"/>
        <v>44925</v>
      </c>
      <c r="G19" s="69">
        <f t="shared" si="4"/>
        <v>44926</v>
      </c>
    </row>
    <row r="20" spans="1:7" s="31" customFormat="1" ht="17.25" customHeight="1" x14ac:dyDescent="0.2">
      <c r="A20" s="57" t="str">
        <f>IF(ISERROR(MATCH(A19,Events!$G:$G,0)),"",INDEX(Events!$A:$A,MATCH(A19,Events!$G:$G,0)))</f>
        <v>Christmas Day</v>
      </c>
      <c r="B20" s="57" t="str">
        <f>IF(ISERROR(MATCH(B19,Events!$G:$G,0)),"",INDEX(Events!$A:$A,MATCH(B19,Events!$G:$G,0)))</f>
        <v>Kwanzaa begins</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New Year's Eve</v>
      </c>
    </row>
    <row r="21" spans="1:7" s="4" customFormat="1" ht="17.25" customHeight="1" x14ac:dyDescent="0.2">
      <c r="A21" s="59" t="str">
        <f ca="1">IF(ISERROR(MATCH(A19,Events!$H:$H,0)),"",INDEX(Events!$A:$A,MATCH(A19,Events!$H:$H,0)))</f>
        <v/>
      </c>
      <c r="B21" s="59" t="str">
        <f ca="1">IF(ISERROR(MATCH(B19,Events!$H:$H,0)),"",INDEX(Events!$A:$A,MATCH(B19,Events!$H:$H,0)))</f>
        <v>Boxing Day (UK)</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2" priority="3">
      <formula>A7=""</formula>
    </cfRule>
  </conditionalFormatting>
  <conditionalFormatting sqref="A8:G8 A11:G11 A14:G14 A17:G17 A20:G20 A23:B23">
    <cfRule type="expression" dxfId="1" priority="2">
      <formula>A7=""</formula>
    </cfRule>
  </conditionalFormatting>
  <conditionalFormatting sqref="A9:G9 A12:G12 A15:G15 A18:G18 A21:G21 A24:B24">
    <cfRule type="expression" dxfId="0" priority="1">
      <formula>A7=""</formula>
    </cfRule>
  </conditionalFormatting>
  <printOptions horizontalCentered="1"/>
  <pageMargins left="0.35" right="0.35" top="0.25" bottom="0.35" header="0.25" footer="0.2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04"/>
  <sheetViews>
    <sheetView showGridLines="0" tabSelected="1" topLeftCell="A35" workbookViewId="0">
      <selection activeCell="H1" sqref="H1"/>
    </sheetView>
  </sheetViews>
  <sheetFormatPr defaultColWidth="9.140625" defaultRowHeight="12.75" x14ac:dyDescent="0.2"/>
  <cols>
    <col min="1" max="1" width="21.5703125" style="16" customWidth="1"/>
    <col min="2" max="2" width="9.7109375" style="16" customWidth="1"/>
    <col min="3" max="6" width="11" style="16" customWidth="1"/>
    <col min="7" max="8" width="13.5703125" style="44" customWidth="1"/>
    <col min="9" max="16384" width="9.140625" style="16"/>
  </cols>
  <sheetData>
    <row r="1" spans="1:8" ht="28.15" customHeight="1" x14ac:dyDescent="0.2">
      <c r="A1" s="13" t="s">
        <v>4</v>
      </c>
      <c r="B1" s="13"/>
      <c r="C1" s="12"/>
      <c r="D1" s="12"/>
      <c r="E1" s="12"/>
      <c r="F1" s="12"/>
      <c r="G1" s="14"/>
      <c r="H1" s="15"/>
    </row>
    <row r="2" spans="1:8" x14ac:dyDescent="0.2">
      <c r="A2" s="17"/>
      <c r="B2" s="17"/>
      <c r="C2" s="17"/>
      <c r="D2" s="17"/>
      <c r="E2" s="17"/>
      <c r="F2" s="17"/>
      <c r="G2" s="18"/>
      <c r="H2" s="18"/>
    </row>
    <row r="3" spans="1:8" ht="12.75" customHeight="1" x14ac:dyDescent="0.2">
      <c r="A3" s="19" t="s">
        <v>5</v>
      </c>
      <c r="B3" s="20"/>
      <c r="C3" s="20"/>
      <c r="D3" s="20"/>
      <c r="E3" s="20"/>
      <c r="F3" s="20"/>
      <c r="G3" s="20"/>
      <c r="H3" s="20"/>
    </row>
    <row r="4" spans="1:8" x14ac:dyDescent="0.2">
      <c r="A4" s="19" t="s">
        <v>6</v>
      </c>
      <c r="B4" s="20"/>
      <c r="C4" s="20"/>
      <c r="D4" s="20"/>
      <c r="E4" s="20"/>
      <c r="F4" s="20"/>
      <c r="G4" s="20"/>
      <c r="H4" s="20"/>
    </row>
    <row r="5" spans="1:8" x14ac:dyDescent="0.2">
      <c r="A5" s="19" t="s">
        <v>91</v>
      </c>
      <c r="B5" s="20"/>
      <c r="C5" s="20"/>
      <c r="D5" s="20"/>
      <c r="E5" s="20"/>
      <c r="F5" s="20"/>
      <c r="G5" s="20"/>
      <c r="H5" s="20"/>
    </row>
    <row r="6" spans="1:8" x14ac:dyDescent="0.2">
      <c r="A6" s="71" t="s">
        <v>92</v>
      </c>
      <c r="B6" s="21"/>
      <c r="C6" s="21"/>
      <c r="D6" s="21"/>
      <c r="E6" s="21"/>
      <c r="F6" s="21"/>
      <c r="G6" s="21"/>
      <c r="H6" s="21"/>
    </row>
    <row r="7" spans="1:8" x14ac:dyDescent="0.2">
      <c r="A7" s="19"/>
      <c r="B7" s="21"/>
      <c r="C7" s="21"/>
      <c r="D7" s="21"/>
      <c r="E7" s="21"/>
      <c r="F7" s="21"/>
      <c r="G7" s="21"/>
      <c r="H7" s="21"/>
    </row>
    <row r="8" spans="1:8" x14ac:dyDescent="0.2">
      <c r="A8" s="21"/>
      <c r="B8" s="21"/>
      <c r="C8" s="21"/>
      <c r="D8" s="21"/>
      <c r="E8" s="21"/>
      <c r="F8" s="21"/>
      <c r="G8" s="21"/>
      <c r="H8" s="21"/>
    </row>
    <row r="9" spans="1:8" x14ac:dyDescent="0.2">
      <c r="A9" s="22"/>
      <c r="B9" s="22"/>
      <c r="C9" s="22"/>
      <c r="D9" s="22"/>
      <c r="E9" s="22"/>
      <c r="F9" s="22"/>
      <c r="G9" s="23"/>
      <c r="H9" s="23"/>
    </row>
    <row r="10" spans="1:8" x14ac:dyDescent="0.2">
      <c r="A10" s="24" t="s">
        <v>2</v>
      </c>
      <c r="B10" s="25">
        <f>'1'!B2</f>
        <v>2022</v>
      </c>
      <c r="C10" s="22"/>
      <c r="D10" s="26"/>
      <c r="E10" s="22"/>
      <c r="F10" s="22"/>
      <c r="G10" s="23"/>
      <c r="H10" s="23"/>
    </row>
    <row r="11" spans="1:8" x14ac:dyDescent="0.2">
      <c r="A11" s="22"/>
      <c r="B11" s="22"/>
      <c r="C11" s="22"/>
      <c r="D11" s="22"/>
      <c r="E11" s="22"/>
      <c r="F11" s="22"/>
      <c r="G11" s="23"/>
      <c r="H11" s="23"/>
    </row>
    <row r="12" spans="1:8" s="31" customFormat="1" ht="18" customHeight="1" x14ac:dyDescent="0.2">
      <c r="A12" s="27" t="s">
        <v>7</v>
      </c>
      <c r="B12" s="28"/>
      <c r="C12" s="28"/>
      <c r="D12" s="28"/>
      <c r="E12" s="29"/>
      <c r="F12" s="29"/>
      <c r="G12" s="30"/>
      <c r="H12" s="30"/>
    </row>
    <row r="13" spans="1:8" ht="18" customHeight="1" x14ac:dyDescent="0.2">
      <c r="A13" s="32" t="s">
        <v>8</v>
      </c>
      <c r="B13" s="33" t="s">
        <v>9</v>
      </c>
      <c r="C13" s="33" t="s">
        <v>10</v>
      </c>
      <c r="D13" s="33" t="s">
        <v>11</v>
      </c>
      <c r="E13" s="33" t="s">
        <v>12</v>
      </c>
      <c r="F13" s="52" t="s">
        <v>13</v>
      </c>
      <c r="G13" s="34" t="s">
        <v>14</v>
      </c>
      <c r="H13" s="34" t="s">
        <v>15</v>
      </c>
    </row>
    <row r="14" spans="1:8" x14ac:dyDescent="0.2">
      <c r="A14" s="22" t="s">
        <v>16</v>
      </c>
      <c r="B14" s="35">
        <f>$B$10</f>
        <v>2022</v>
      </c>
      <c r="C14" s="35">
        <v>1</v>
      </c>
      <c r="D14" s="35"/>
      <c r="E14" s="35">
        <v>3</v>
      </c>
      <c r="F14" s="35">
        <v>2</v>
      </c>
      <c r="G14" s="36">
        <f t="shared" ref="G14:G33" si="0">IF(OR(OR(C14="",E14=""),F14=""),"",(DATE(B14,C14,1)+(E14-1)*7)+F14-WEEKDAY(DATE(B14,C14,1))+IF(F14&lt;WEEKDAY(DATE(B14,C14,1)),7,0))</f>
        <v>44578</v>
      </c>
      <c r="H14" s="72" t="str">
        <f ca="1">IF(COUNTIF(G$13:OFFSET(G14,-1,0),$G14)&gt;=1,$G14," - ")</f>
        <v xml:space="preserve"> - </v>
      </c>
    </row>
    <row r="15" spans="1:8" x14ac:dyDescent="0.2">
      <c r="A15" s="22" t="s">
        <v>16</v>
      </c>
      <c r="B15" s="35">
        <f>B14+1</f>
        <v>2023</v>
      </c>
      <c r="C15" s="35">
        <v>1</v>
      </c>
      <c r="D15" s="35"/>
      <c r="E15" s="35">
        <v>3</v>
      </c>
      <c r="F15" s="35">
        <v>2</v>
      </c>
      <c r="G15" s="36">
        <f t="shared" si="0"/>
        <v>44942</v>
      </c>
      <c r="H15" s="72" t="str">
        <f ca="1">IF(COUNTIF(G$13:OFFSET(G15,-1,0),$G15)&gt;=1,$G15," - ")</f>
        <v xml:space="preserve"> - </v>
      </c>
    </row>
    <row r="16" spans="1:8" x14ac:dyDescent="0.2">
      <c r="A16" s="22" t="s">
        <v>17</v>
      </c>
      <c r="B16" s="35">
        <f>$B$10</f>
        <v>2022</v>
      </c>
      <c r="C16" s="35">
        <v>2</v>
      </c>
      <c r="D16" s="22"/>
      <c r="E16" s="35">
        <v>3</v>
      </c>
      <c r="F16" s="35">
        <v>2</v>
      </c>
      <c r="G16" s="36">
        <f t="shared" si="0"/>
        <v>44613</v>
      </c>
      <c r="H16" s="72" t="str">
        <f ca="1">IF(COUNTIF(G$13:OFFSET(G16,-1,0),$G16)&gt;=1,$G16," - ")</f>
        <v xml:space="preserve"> - </v>
      </c>
    </row>
    <row r="17" spans="1:8" x14ac:dyDescent="0.2">
      <c r="A17" s="22" t="s">
        <v>17</v>
      </c>
      <c r="B17" s="35">
        <f>B16+1</f>
        <v>2023</v>
      </c>
      <c r="C17" s="35">
        <v>2</v>
      </c>
      <c r="D17" s="22"/>
      <c r="E17" s="35">
        <v>3</v>
      </c>
      <c r="F17" s="35">
        <v>2</v>
      </c>
      <c r="G17" s="36">
        <f>IF(OR(OR(C17="",E17=""),F17=""),"",(DATE(B17,C17,1)+(E17-1)*7)+F17-WEEKDAY(DATE(B17,C17,1))+IF(F17&lt;WEEKDAY(DATE(B17,C17,1)),7,0))</f>
        <v>44977</v>
      </c>
      <c r="H17" s="72" t="str">
        <f ca="1">IF(COUNTIF(G$13:OFFSET(G17,-1,0),$G17)&gt;=1,$G17," - ")</f>
        <v xml:space="preserve"> - </v>
      </c>
    </row>
    <row r="18" spans="1:8" ht="13.5" customHeight="1" x14ac:dyDescent="0.2">
      <c r="A18" s="22" t="s">
        <v>18</v>
      </c>
      <c r="B18" s="35">
        <f>$B$10</f>
        <v>2022</v>
      </c>
      <c r="C18" s="35">
        <v>5</v>
      </c>
      <c r="D18" s="22"/>
      <c r="E18" s="35">
        <v>2</v>
      </c>
      <c r="F18" s="35">
        <v>1</v>
      </c>
      <c r="G18" s="36">
        <f t="shared" si="0"/>
        <v>44689</v>
      </c>
      <c r="H18" s="72" t="str">
        <f ca="1">IF(COUNTIF(G$13:OFFSET(G18,-1,0),$G18)&gt;=1,$G18," - ")</f>
        <v xml:space="preserve"> - </v>
      </c>
    </row>
    <row r="19" spans="1:8" x14ac:dyDescent="0.2">
      <c r="A19" s="22" t="s">
        <v>18</v>
      </c>
      <c r="B19" s="35">
        <f>B18+1</f>
        <v>2023</v>
      </c>
      <c r="C19" s="35">
        <v>5</v>
      </c>
      <c r="D19" s="22"/>
      <c r="E19" s="35">
        <v>2</v>
      </c>
      <c r="F19" s="35">
        <v>1</v>
      </c>
      <c r="G19" s="36">
        <f t="shared" si="0"/>
        <v>45060</v>
      </c>
      <c r="H19" s="72" t="str">
        <f ca="1">IF(COUNTIF(G$13:OFFSET(G19,-1,0),$G19)&gt;=1,$G19," - ")</f>
        <v xml:space="preserve"> - </v>
      </c>
    </row>
    <row r="20" spans="1:8" x14ac:dyDescent="0.2">
      <c r="A20" s="22" t="s">
        <v>19</v>
      </c>
      <c r="B20" s="35">
        <f>$B$10</f>
        <v>2022</v>
      </c>
      <c r="C20" s="35">
        <v>5</v>
      </c>
      <c r="D20" s="22"/>
      <c r="E20" s="35">
        <v>3</v>
      </c>
      <c r="F20" s="35">
        <v>7</v>
      </c>
      <c r="G20" s="36">
        <f t="shared" si="0"/>
        <v>44702</v>
      </c>
      <c r="H20" s="72" t="str">
        <f ca="1">IF(COUNTIF(G$13:OFFSET(G20,-1,0),$G20)&gt;=1,$G20," - ")</f>
        <v xml:space="preserve"> - </v>
      </c>
    </row>
    <row r="21" spans="1:8" x14ac:dyDescent="0.2">
      <c r="A21" s="22" t="s">
        <v>19</v>
      </c>
      <c r="B21" s="35">
        <f>B20+1</f>
        <v>2023</v>
      </c>
      <c r="C21" s="35">
        <v>5</v>
      </c>
      <c r="D21" s="22"/>
      <c r="E21" s="35">
        <v>3</v>
      </c>
      <c r="F21" s="35">
        <v>7</v>
      </c>
      <c r="G21" s="36">
        <f t="shared" si="0"/>
        <v>45066</v>
      </c>
      <c r="H21" s="72" t="str">
        <f ca="1">IF(COUNTIF(G$13:OFFSET(G21,-1,0),$G21)&gt;=1,$G21," - ")</f>
        <v xml:space="preserve"> - </v>
      </c>
    </row>
    <row r="22" spans="1:8" x14ac:dyDescent="0.2">
      <c r="A22" s="22" t="s">
        <v>20</v>
      </c>
      <c r="B22" s="35">
        <f>$B$10</f>
        <v>2022</v>
      </c>
      <c r="C22" s="35">
        <v>6</v>
      </c>
      <c r="D22" s="22"/>
      <c r="E22" s="35">
        <v>3</v>
      </c>
      <c r="F22" s="35">
        <v>1</v>
      </c>
      <c r="G22" s="36">
        <f t="shared" si="0"/>
        <v>44731</v>
      </c>
      <c r="H22" s="72" t="str">
        <f ca="1">IF(COUNTIF(G$13:OFFSET(G22,-1,0),$G22)&gt;=1,$G22," - ")</f>
        <v xml:space="preserve"> - </v>
      </c>
    </row>
    <row r="23" spans="1:8" x14ac:dyDescent="0.2">
      <c r="A23" s="22" t="s">
        <v>20</v>
      </c>
      <c r="B23" s="35">
        <f>B22+1</f>
        <v>2023</v>
      </c>
      <c r="C23" s="35">
        <v>6</v>
      </c>
      <c r="D23" s="22"/>
      <c r="E23" s="35">
        <v>3</v>
      </c>
      <c r="F23" s="35">
        <v>1</v>
      </c>
      <c r="G23" s="36">
        <f t="shared" si="0"/>
        <v>45095</v>
      </c>
      <c r="H23" s="72" t="str">
        <f ca="1">IF(COUNTIF(G$13:OFFSET(G23,-1,0),$G23)&gt;=1,$G23," - ")</f>
        <v xml:space="preserve"> - </v>
      </c>
    </row>
    <row r="24" spans="1:8" x14ac:dyDescent="0.2">
      <c r="A24" s="22" t="s">
        <v>21</v>
      </c>
      <c r="B24" s="35">
        <f>$B$10</f>
        <v>2022</v>
      </c>
      <c r="C24" s="35">
        <v>6</v>
      </c>
      <c r="D24" s="22"/>
      <c r="E24" s="35">
        <v>0</v>
      </c>
      <c r="F24" s="35">
        <v>2</v>
      </c>
      <c r="G24" s="36">
        <f t="shared" si="0"/>
        <v>44711</v>
      </c>
      <c r="H24" s="72" t="str">
        <f ca="1">IF(COUNTIF(G$13:OFFSET(G24,-1,0),$G24)&gt;=1,$G24," - ")</f>
        <v xml:space="preserve"> - </v>
      </c>
    </row>
    <row r="25" spans="1:8" x14ac:dyDescent="0.2">
      <c r="A25" s="22" t="s">
        <v>21</v>
      </c>
      <c r="B25" s="35">
        <f>B24+1</f>
        <v>2023</v>
      </c>
      <c r="C25" s="35">
        <v>6</v>
      </c>
      <c r="D25" s="22"/>
      <c r="E25" s="35">
        <v>0</v>
      </c>
      <c r="F25" s="35">
        <v>2</v>
      </c>
      <c r="G25" s="36">
        <f t="shared" si="0"/>
        <v>45075</v>
      </c>
      <c r="H25" s="72" t="str">
        <f ca="1">IF(COUNTIF(G$13:OFFSET(G25,-1,0),$G25)&gt;=1,$G25," - ")</f>
        <v xml:space="preserve"> - </v>
      </c>
    </row>
    <row r="26" spans="1:8" x14ac:dyDescent="0.2">
      <c r="A26" s="22" t="s">
        <v>22</v>
      </c>
      <c r="B26" s="35">
        <f>$B$10</f>
        <v>2022</v>
      </c>
      <c r="C26" s="35">
        <v>7</v>
      </c>
      <c r="D26" s="35"/>
      <c r="E26" s="35">
        <v>4</v>
      </c>
      <c r="F26" s="35">
        <v>1</v>
      </c>
      <c r="G26" s="36">
        <f t="shared" si="0"/>
        <v>44766</v>
      </c>
      <c r="H26" s="72" t="str">
        <f ca="1">IF(COUNTIF(G$13:OFFSET(G26,-1,0),$G26)&gt;=1,$G26," - ")</f>
        <v xml:space="preserve"> - </v>
      </c>
    </row>
    <row r="27" spans="1:8" x14ac:dyDescent="0.2">
      <c r="A27" s="22" t="s">
        <v>22</v>
      </c>
      <c r="B27" s="35">
        <f>B26+1</f>
        <v>2023</v>
      </c>
      <c r="C27" s="35">
        <v>7</v>
      </c>
      <c r="D27" s="35"/>
      <c r="E27" s="35">
        <v>4</v>
      </c>
      <c r="F27" s="35">
        <v>1</v>
      </c>
      <c r="G27" s="36">
        <f t="shared" si="0"/>
        <v>45130</v>
      </c>
      <c r="H27" s="72" t="str">
        <f ca="1">IF(COUNTIF(G$13:OFFSET(G27,-1,0),$G27)&gt;=1,$G27," - ")</f>
        <v xml:space="preserve"> - </v>
      </c>
    </row>
    <row r="28" spans="1:8" x14ac:dyDescent="0.2">
      <c r="A28" s="22" t="s">
        <v>23</v>
      </c>
      <c r="B28" s="35">
        <f>$B$10</f>
        <v>2022</v>
      </c>
      <c r="C28" s="35">
        <v>9</v>
      </c>
      <c r="D28" s="22"/>
      <c r="E28" s="35">
        <v>1</v>
      </c>
      <c r="F28" s="35">
        <v>2</v>
      </c>
      <c r="G28" s="36">
        <f t="shared" si="0"/>
        <v>44809</v>
      </c>
      <c r="H28" s="72" t="str">
        <f ca="1">IF(COUNTIF(G$13:OFFSET(G28,-1,0),$G28)&gt;=1,$G28," - ")</f>
        <v xml:space="preserve"> - </v>
      </c>
    </row>
    <row r="29" spans="1:8" x14ac:dyDescent="0.2">
      <c r="A29" s="22" t="s">
        <v>23</v>
      </c>
      <c r="B29" s="35">
        <f>B28+1</f>
        <v>2023</v>
      </c>
      <c r="C29" s="35">
        <v>9</v>
      </c>
      <c r="D29" s="22"/>
      <c r="E29" s="35">
        <v>1</v>
      </c>
      <c r="F29" s="35">
        <v>2</v>
      </c>
      <c r="G29" s="36">
        <f t="shared" si="0"/>
        <v>45173</v>
      </c>
      <c r="H29" s="72" t="str">
        <f ca="1">IF(COUNTIF(G$13:OFFSET(G29,-1,0),$G29)&gt;=1,$G29," - ")</f>
        <v xml:space="preserve"> - </v>
      </c>
    </row>
    <row r="30" spans="1:8" x14ac:dyDescent="0.2">
      <c r="A30" s="22" t="s">
        <v>24</v>
      </c>
      <c r="B30" s="35">
        <f>$B$10</f>
        <v>2022</v>
      </c>
      <c r="C30" s="35">
        <v>10</v>
      </c>
      <c r="D30" s="35"/>
      <c r="E30" s="35">
        <v>2</v>
      </c>
      <c r="F30" s="35">
        <v>2</v>
      </c>
      <c r="G30" s="36">
        <f t="shared" si="0"/>
        <v>44844</v>
      </c>
      <c r="H30" s="72" t="str">
        <f ca="1">IF(COUNTIF(G$13:OFFSET(G30,-1,0),$G30)&gt;=1,$G30," - ")</f>
        <v xml:space="preserve"> - </v>
      </c>
    </row>
    <row r="31" spans="1:8" x14ac:dyDescent="0.2">
      <c r="A31" s="22" t="s">
        <v>24</v>
      </c>
      <c r="B31" s="35">
        <f>B30+1</f>
        <v>2023</v>
      </c>
      <c r="C31" s="35">
        <v>10</v>
      </c>
      <c r="D31" s="35"/>
      <c r="E31" s="35">
        <v>2</v>
      </c>
      <c r="F31" s="35">
        <v>2</v>
      </c>
      <c r="G31" s="36">
        <f t="shared" si="0"/>
        <v>45208</v>
      </c>
      <c r="H31" s="72" t="str">
        <f ca="1">IF(COUNTIF(G$13:OFFSET(G31,-1,0),$G31)&gt;=1,$G31," - ")</f>
        <v xml:space="preserve"> - </v>
      </c>
    </row>
    <row r="32" spans="1:8" x14ac:dyDescent="0.2">
      <c r="A32" s="22" t="s">
        <v>25</v>
      </c>
      <c r="B32" s="35">
        <f>$B$10</f>
        <v>2022</v>
      </c>
      <c r="C32" s="35">
        <v>11</v>
      </c>
      <c r="D32" s="22"/>
      <c r="E32" s="35">
        <v>4</v>
      </c>
      <c r="F32" s="35">
        <v>5</v>
      </c>
      <c r="G32" s="36">
        <f t="shared" si="0"/>
        <v>44889</v>
      </c>
      <c r="H32" s="72" t="str">
        <f ca="1">IF(COUNTIF(G$13:OFFSET(G32,-1,0),$G32)&gt;=1,$G32," - ")</f>
        <v xml:space="preserve"> - </v>
      </c>
    </row>
    <row r="33" spans="1:8" x14ac:dyDescent="0.2">
      <c r="A33" s="22" t="s">
        <v>25</v>
      </c>
      <c r="B33" s="35">
        <f>B32+1</f>
        <v>2023</v>
      </c>
      <c r="C33" s="35">
        <v>11</v>
      </c>
      <c r="D33" s="22"/>
      <c r="E33" s="35">
        <v>4</v>
      </c>
      <c r="F33" s="35">
        <v>5</v>
      </c>
      <c r="G33" s="36">
        <f t="shared" si="0"/>
        <v>45253</v>
      </c>
      <c r="H33" s="72" t="str">
        <f ca="1">IF(COUNTIF(G$13:OFFSET(G33,-1,0),$G33)&gt;=1,$G33," - ")</f>
        <v xml:space="preserve"> - </v>
      </c>
    </row>
    <row r="34" spans="1:8" x14ac:dyDescent="0.2">
      <c r="A34" s="53" t="s">
        <v>87</v>
      </c>
      <c r="B34" s="35">
        <f>$B$10</f>
        <v>2022</v>
      </c>
      <c r="C34" s="35">
        <v>5</v>
      </c>
      <c r="D34" s="22"/>
      <c r="E34" s="35">
        <v>1</v>
      </c>
      <c r="F34" s="35">
        <v>2</v>
      </c>
      <c r="G34" s="36">
        <f t="shared" ref="G34:G39" si="1">IF(OR(OR(C34="",E34=""),F34=""),"",(DATE(B34,C34,1)+(E34-1)*7)+F34-WEEKDAY(DATE(B34,C34,1))+IF(F34&lt;WEEKDAY(DATE(B34,C34,1)),7,0))</f>
        <v>44683</v>
      </c>
      <c r="H34" s="72" t="str">
        <f ca="1">IF(COUNTIF(G$13:OFFSET(G34,-1,0),$G34)&gt;=1,$G34," - ")</f>
        <v xml:space="preserve"> - </v>
      </c>
    </row>
    <row r="35" spans="1:8" x14ac:dyDescent="0.2">
      <c r="A35" s="53" t="s">
        <v>87</v>
      </c>
      <c r="B35" s="35">
        <f>B34+1</f>
        <v>2023</v>
      </c>
      <c r="C35" s="35">
        <v>5</v>
      </c>
      <c r="D35" s="22"/>
      <c r="E35" s="35">
        <v>1</v>
      </c>
      <c r="F35" s="35">
        <v>2</v>
      </c>
      <c r="G35" s="36">
        <f t="shared" si="1"/>
        <v>45047</v>
      </c>
      <c r="H35" s="72" t="str">
        <f ca="1">IF(COUNTIF(G$13:OFFSET(G35,-1,0),$G35)&gt;=1,$G35," - ")</f>
        <v xml:space="preserve"> - </v>
      </c>
    </row>
    <row r="36" spans="1:8" x14ac:dyDescent="0.2">
      <c r="A36" s="53" t="s">
        <v>88</v>
      </c>
      <c r="B36" s="35">
        <f>$B$10</f>
        <v>2022</v>
      </c>
      <c r="C36" s="35">
        <v>8</v>
      </c>
      <c r="D36" s="22"/>
      <c r="E36" s="35">
        <v>1</v>
      </c>
      <c r="F36" s="35">
        <v>2</v>
      </c>
      <c r="G36" s="36">
        <f t="shared" si="1"/>
        <v>44774</v>
      </c>
      <c r="H36" s="72" t="str">
        <f ca="1">IF(COUNTIF(G$13:OFFSET(G36,-1,0),$G36)&gt;=1,$G36," - ")</f>
        <v xml:space="preserve"> - </v>
      </c>
    </row>
    <row r="37" spans="1:8" x14ac:dyDescent="0.2">
      <c r="A37" s="53" t="s">
        <v>88</v>
      </c>
      <c r="B37" s="35">
        <f>B36+1</f>
        <v>2023</v>
      </c>
      <c r="C37" s="35">
        <v>8</v>
      </c>
      <c r="D37" s="22"/>
      <c r="E37" s="35">
        <v>1</v>
      </c>
      <c r="F37" s="35">
        <v>2</v>
      </c>
      <c r="G37" s="36">
        <f t="shared" si="1"/>
        <v>45145</v>
      </c>
      <c r="H37" s="72" t="str">
        <f ca="1">IF(COUNTIF(G$13:OFFSET(G37,-1,0),$G37)&gt;=1,$G37," - ")</f>
        <v xml:space="preserve"> - </v>
      </c>
    </row>
    <row r="38" spans="1:8" x14ac:dyDescent="0.2">
      <c r="A38" s="53" t="s">
        <v>89</v>
      </c>
      <c r="B38" s="35">
        <f>$B$10</f>
        <v>2022</v>
      </c>
      <c r="C38" s="35">
        <v>9</v>
      </c>
      <c r="D38" s="22"/>
      <c r="E38" s="35">
        <v>0</v>
      </c>
      <c r="F38" s="35">
        <v>2</v>
      </c>
      <c r="G38" s="36">
        <f t="shared" si="1"/>
        <v>44802</v>
      </c>
      <c r="H38" s="72" t="str">
        <f ca="1">IF(COUNTIF(G$13:OFFSET(G38,-1,0),$G38)&gt;=1,$G38," - ")</f>
        <v xml:space="preserve"> - </v>
      </c>
    </row>
    <row r="39" spans="1:8" x14ac:dyDescent="0.2">
      <c r="A39" s="53" t="s">
        <v>89</v>
      </c>
      <c r="B39" s="35">
        <f>B38+1</f>
        <v>2023</v>
      </c>
      <c r="C39" s="35">
        <v>9</v>
      </c>
      <c r="D39" s="22"/>
      <c r="E39" s="35">
        <v>0</v>
      </c>
      <c r="F39" s="35">
        <v>2</v>
      </c>
      <c r="G39" s="36">
        <f t="shared" si="1"/>
        <v>45166</v>
      </c>
      <c r="H39" s="72" t="str">
        <f ca="1">IF(COUNTIF(G$13:OFFSET(G39,-1,0),$G39)&gt;=1,$G39," - ")</f>
        <v xml:space="preserve"> - </v>
      </c>
    </row>
    <row r="40" spans="1:8" x14ac:dyDescent="0.2">
      <c r="A40" s="22" t="s">
        <v>26</v>
      </c>
      <c r="B40" s="35">
        <f>$B$10</f>
        <v>2022</v>
      </c>
      <c r="C40" s="35">
        <v>4</v>
      </c>
      <c r="D40" s="35"/>
      <c r="E40" s="35"/>
      <c r="F40" s="35"/>
      <c r="G40" s="37">
        <f>IF(WEEKDAY(DATE(B40,4,16),16)&lt;=2,DATE(B40,4,18),IF(WEEKDAY(DATE(B40,4,16),1)=2,DATE(B40,4,17),DATE(B40,4,15)))</f>
        <v>44669</v>
      </c>
      <c r="H40" s="72" t="str">
        <f ca="1">IF(COUNTIF(G$13:OFFSET(G40,-1,0),$G40)&gt;=1,$G40," - ")</f>
        <v xml:space="preserve"> - </v>
      </c>
    </row>
    <row r="41" spans="1:8" x14ac:dyDescent="0.2">
      <c r="A41" s="22" t="s">
        <v>26</v>
      </c>
      <c r="B41" s="35">
        <f>B40+1</f>
        <v>2023</v>
      </c>
      <c r="C41" s="35">
        <v>4</v>
      </c>
      <c r="D41" s="35"/>
      <c r="E41" s="35"/>
      <c r="F41" s="35"/>
      <c r="G41" s="37">
        <f>IF(WEEKDAY(DATE(B41,4,16),16)&lt;=2,DATE(B41,4,18),IF(WEEKDAY(DATE(B41,4,16),1)=2,DATE(B41,4,17),DATE(B41,4,15)))</f>
        <v>45034</v>
      </c>
      <c r="H41" s="72" t="str">
        <f ca="1">IF(COUNTIF(G$13:OFFSET(G41,-1,0),$G41)&gt;=1,$G41," - ")</f>
        <v xml:space="preserve"> - </v>
      </c>
    </row>
    <row r="42" spans="1:8" x14ac:dyDescent="0.2">
      <c r="A42" s="22" t="s">
        <v>27</v>
      </c>
      <c r="B42" s="35">
        <f>$B$10</f>
        <v>2022</v>
      </c>
      <c r="C42" s="35">
        <v>4</v>
      </c>
      <c r="D42" s="22"/>
      <c r="E42" s="35"/>
      <c r="F42" s="35">
        <v>1</v>
      </c>
      <c r="G42" s="36">
        <f>IF(B42&lt;2007,(DATE(B42,C42,1)+(1-1)*7)+IF(F42&lt;WEEKDAY(DATE(B42,C42,1)),F42+7-WEEKDAY(DATE(B42,C42,1)),F42-WEEKDAY(DATE(B42,C42,1))),(DATE(B42,C42-1,1)+(2-1)*7)+IF(F42&lt;WEEKDAY(DATE(B42,C42-1,1)),F42+7-WEEKDAY(DATE(B42,C42-1,1)),F42-WEEKDAY(DATE(B42,C42-1,1))))</f>
        <v>44633</v>
      </c>
      <c r="H42" s="72" t="str">
        <f ca="1">IF(COUNTIF(G$13:OFFSET(G42,-1,0),$G42)&gt;=1,$G42," - ")</f>
        <v xml:space="preserve"> - </v>
      </c>
    </row>
    <row r="43" spans="1:8" x14ac:dyDescent="0.2">
      <c r="A43" s="22" t="s">
        <v>27</v>
      </c>
      <c r="B43" s="35">
        <f>B42+1</f>
        <v>2023</v>
      </c>
      <c r="C43" s="35">
        <v>4</v>
      </c>
      <c r="D43" s="22"/>
      <c r="E43" s="35"/>
      <c r="F43" s="35">
        <v>1</v>
      </c>
      <c r="G43" s="36">
        <f>IF(B43&lt;2007,(DATE(B43,C43,1)+(1-1)*7)+IF(F43&lt;WEEKDAY(DATE(B43,C43,1)),F43+7-WEEKDAY(DATE(B43,C43,1)),F43-WEEKDAY(DATE(B43,C43,1))),(DATE(B43,C43-1,1)+(2-1)*7)+IF(F43&lt;WEEKDAY(DATE(B43,C43-1,1)),F43+7-WEEKDAY(DATE(B43,C43-1,1)),F43-WEEKDAY(DATE(B43,C43-1,1))))</f>
        <v>44997</v>
      </c>
      <c r="H43" s="72" t="str">
        <f ca="1">IF(COUNTIF(G$13:OFFSET(G43,-1,0),$G43)&gt;=1,$G43," - ")</f>
        <v xml:space="preserve"> - </v>
      </c>
    </row>
    <row r="44" spans="1:8" x14ac:dyDescent="0.2">
      <c r="A44" s="22" t="s">
        <v>27</v>
      </c>
      <c r="B44" s="35">
        <f>$B$10</f>
        <v>2022</v>
      </c>
      <c r="C44" s="35">
        <v>11</v>
      </c>
      <c r="D44" s="22"/>
      <c r="E44" s="35"/>
      <c r="F44" s="35">
        <v>1</v>
      </c>
      <c r="G44" s="36">
        <f>IF(B44&lt;2007,(DATE(B44,C44,1)+(-1)*7)+IF(F44&lt;WEEKDAY(DATE(B44,C44,1)),F44+7-WEEKDAY(DATE(B44,C44,1)),F44-WEEKDAY(DATE(B44,C44,1))),(DATE(B44,C44,1)+(1-1)*7)+IF(F44&lt;WEEKDAY(DATE(B44,C44,1)),F44+7-WEEKDAY(DATE(B44,C44,1)),F44-WEEKDAY(DATE(B44,C44,1))))</f>
        <v>44871</v>
      </c>
      <c r="H44" s="72" t="str">
        <f ca="1">IF(COUNTIF(G$13:OFFSET(G44,-1,0),$G44)&gt;=1,$G44," - ")</f>
        <v xml:space="preserve"> - </v>
      </c>
    </row>
    <row r="45" spans="1:8" x14ac:dyDescent="0.2">
      <c r="A45" s="22" t="s">
        <v>27</v>
      </c>
      <c r="B45" s="35">
        <f>B44+1</f>
        <v>2023</v>
      </c>
      <c r="C45" s="35">
        <v>11</v>
      </c>
      <c r="D45" s="22"/>
      <c r="E45" s="35"/>
      <c r="F45" s="35">
        <v>1</v>
      </c>
      <c r="G45" s="36">
        <f>IF(B45&lt;2007,(DATE(B45,C45,1)+(-1)*7)+IF(F45&lt;WEEKDAY(DATE(B45,C45,1)),F45+7-WEEKDAY(DATE(B45,C45,1)),F45-WEEKDAY(DATE(B45,C45,1))),(DATE(B45,C45,1)+(1-1)*7)+IF(F45&lt;WEEKDAY(DATE(B45,C45,1)),F45+7-WEEKDAY(DATE(B45,C45,1)),F45-WEEKDAY(DATE(B45,C45,1))))</f>
        <v>45235</v>
      </c>
      <c r="H45" s="72" t="str">
        <f ca="1">IF(COUNTIF(G$13:OFFSET(G45,-1,0),$G45)&gt;=1,$G45," - ")</f>
        <v xml:space="preserve"> - </v>
      </c>
    </row>
    <row r="46" spans="1:8" x14ac:dyDescent="0.2">
      <c r="A46" s="22" t="s">
        <v>28</v>
      </c>
      <c r="B46" s="35">
        <f>$B$10</f>
        <v>2022</v>
      </c>
      <c r="C46" s="35"/>
      <c r="D46" s="35"/>
      <c r="E46" s="35"/>
      <c r="F46" s="35"/>
      <c r="G46" s="37">
        <f>G28+6</f>
        <v>44815</v>
      </c>
      <c r="H46" s="72" t="str">
        <f ca="1">IF(COUNTIF(G$13:OFFSET(G46,-1,0),$G46)&gt;=1,$G46," - ")</f>
        <v xml:space="preserve"> - </v>
      </c>
    </row>
    <row r="47" spans="1:8" x14ac:dyDescent="0.2">
      <c r="A47" s="22" t="s">
        <v>28</v>
      </c>
      <c r="B47" s="35">
        <f>B46+1</f>
        <v>2023</v>
      </c>
      <c r="C47" s="35"/>
      <c r="D47" s="35"/>
      <c r="E47" s="35"/>
      <c r="F47" s="35"/>
      <c r="G47" s="37">
        <f>G29+6</f>
        <v>45179</v>
      </c>
      <c r="H47" s="72" t="str">
        <f ca="1">IF(COUNTIF(G$13:OFFSET(G47,-1,0),$G47)&gt;=1,$G47," - ")</f>
        <v xml:space="preserve"> - </v>
      </c>
    </row>
    <row r="48" spans="1:8" x14ac:dyDescent="0.2">
      <c r="A48" s="22" t="s">
        <v>29</v>
      </c>
      <c r="B48" s="35">
        <f>$B$10</f>
        <v>2022</v>
      </c>
      <c r="C48" s="35">
        <v>4</v>
      </c>
      <c r="D48" s="35"/>
      <c r="E48" s="35"/>
      <c r="F48" s="35">
        <v>4</v>
      </c>
      <c r="G48" s="37">
        <f>IF(WEEKDAY(DATE(B48,C48+1,0),1)=7,DATE(B48,C48+1,0)-(7-F48),(DATE(B48,C48+1,0)-WEEKDAY(DATE(B48,C48+1,0),1))-(7-F48))</f>
        <v>44678</v>
      </c>
      <c r="H48" s="72" t="str">
        <f ca="1">IF(COUNTIF(G$13:OFFSET(G48,-1,0),$G48)&gt;=1,$G48," - ")</f>
        <v xml:space="preserve"> - </v>
      </c>
    </row>
    <row r="49" spans="1:8" x14ac:dyDescent="0.2">
      <c r="A49" s="22" t="s">
        <v>29</v>
      </c>
      <c r="B49" s="35">
        <f>B48+1</f>
        <v>2023</v>
      </c>
      <c r="C49" s="35">
        <v>4</v>
      </c>
      <c r="D49" s="35"/>
      <c r="E49" s="35"/>
      <c r="F49" s="35">
        <v>4</v>
      </c>
      <c r="G49" s="37">
        <f>IF(WEEKDAY(DATE(B49,C49+1,0),1)=7,DATE(B49,C49+1,0)-(7-F49),(DATE(B49,C49+1,0)-WEEKDAY(DATE(B49,C49+1,0),1))-(7-F49))</f>
        <v>45042</v>
      </c>
      <c r="H49" s="72" t="str">
        <f ca="1">IF(COUNTIF(G$13:OFFSET(G49,-1,0),$G49)&gt;=1,$G49," - ")</f>
        <v xml:space="preserve"> - </v>
      </c>
    </row>
    <row r="50" spans="1:8" x14ac:dyDescent="0.2">
      <c r="A50" s="22" t="s">
        <v>30</v>
      </c>
      <c r="B50" s="35">
        <f>$B$10</f>
        <v>2022</v>
      </c>
      <c r="C50" s="35"/>
      <c r="D50" s="35"/>
      <c r="E50" s="35"/>
      <c r="F50" s="35"/>
      <c r="G50" s="36">
        <f>IF(AND(B50&gt;=2013,B50&lt;=2030),DATEVALUE(INDEX({"2013-02-10";"2014-01-31";"2015-02-19";"2016-02-08";"2017-01-28";"2018-02-16";"2019-02-05";"2020-01-25";"2021-02-12";"2022-02-01";"2023-01-22";"2024-02-10";"2025-01-29";"2026-02-17";"2027-02-06";"2028-01-26";"2029-02-13";"2030-02-03"},B50-2012)),"")</f>
        <v>44593</v>
      </c>
      <c r="H50" s="72" t="str">
        <f ca="1">IF(COUNTIF(G$13:OFFSET(G50,-1,0),$G50)&gt;=1,$G50," - ")</f>
        <v xml:space="preserve"> - </v>
      </c>
    </row>
    <row r="51" spans="1:8" x14ac:dyDescent="0.2">
      <c r="A51" s="22" t="s">
        <v>30</v>
      </c>
      <c r="B51" s="35">
        <f>B50+1</f>
        <v>2023</v>
      </c>
      <c r="C51" s="35"/>
      <c r="D51" s="35"/>
      <c r="E51" s="35"/>
      <c r="F51" s="35"/>
      <c r="G51" s="36">
        <f>IF(AND(B51&gt;=2013,B51&lt;=2030),DATEVALUE(INDEX({"2013-02-10";"2014-01-31";"2015-02-19";"2016-02-08";"2017-01-28";"2018-02-16";"2019-02-05";"2020-01-25";"2021-02-12";"2022-02-01";"2023-01-22";"2024-02-10";"2025-01-29";"2026-02-17";"2027-02-06";"2028-01-26";"2029-02-13";"2030-02-03"},B51-2012)),"")</f>
        <v>44948</v>
      </c>
      <c r="H51" s="72" t="str">
        <f ca="1">IF(COUNTIF(G$13:OFFSET(G51,-1,0),$G51)&gt;=1,$G51," - ")</f>
        <v xml:space="preserve"> - </v>
      </c>
    </row>
    <row r="52" spans="1:8" x14ac:dyDescent="0.2">
      <c r="A52" s="22" t="s">
        <v>31</v>
      </c>
      <c r="B52" s="35">
        <f>$B$10</f>
        <v>2022</v>
      </c>
      <c r="C52" s="35"/>
      <c r="D52" s="35"/>
      <c r="E52" s="35"/>
      <c r="F52" s="35"/>
      <c r="G52" s="36">
        <f>IF(AND(B52&gt;1900,B52&lt;2199),ROUND(DATE(B52,4,1)/7+MOD(19*MOD(B52,19)-7,30)*0.14,0)*7-6,"")</f>
        <v>44668</v>
      </c>
      <c r="H52" s="72" t="str">
        <f ca="1">IF(COUNTIF(G$13:OFFSET(G52,-1,0),$G52)&gt;=1,$G52," - ")</f>
        <v xml:space="preserve"> - </v>
      </c>
    </row>
    <row r="53" spans="1:8" x14ac:dyDescent="0.2">
      <c r="A53" s="22" t="s">
        <v>31</v>
      </c>
      <c r="B53" s="35">
        <f>B52+1</f>
        <v>2023</v>
      </c>
      <c r="C53" s="35"/>
      <c r="D53" s="35"/>
      <c r="E53" s="35"/>
      <c r="F53" s="35"/>
      <c r="G53" s="36">
        <f>IF(AND(B53&gt;1900,B53&lt;2199),ROUND(DATE(B53,4,1)/7+MOD(19*MOD(B53,19)-7,30)*0.14,0)*7-6,"")</f>
        <v>45025</v>
      </c>
      <c r="H53" s="72" t="str">
        <f ca="1">IF(COUNTIF(G$13:OFFSET(G53,-1,0),$G53)&gt;=1,$G53," - ")</f>
        <v xml:space="preserve"> - </v>
      </c>
    </row>
    <row r="54" spans="1:8" x14ac:dyDescent="0.2">
      <c r="A54" s="53" t="s">
        <v>86</v>
      </c>
      <c r="B54" s="38" t="s">
        <v>33</v>
      </c>
      <c r="C54" s="35"/>
      <c r="D54" s="35"/>
      <c r="E54" s="35"/>
      <c r="F54" s="35"/>
      <c r="G54" s="36">
        <f>G52+1</f>
        <v>44669</v>
      </c>
      <c r="H54" s="72">
        <f ca="1">IF(COUNTIF(G$13:OFFSET(G54,-1,0),$G54)&gt;=1,$G54," - ")</f>
        <v>44669</v>
      </c>
    </row>
    <row r="55" spans="1:8" x14ac:dyDescent="0.2">
      <c r="A55" s="53" t="s">
        <v>86</v>
      </c>
      <c r="B55" s="38" t="s">
        <v>33</v>
      </c>
      <c r="C55" s="35"/>
      <c r="D55" s="35"/>
      <c r="E55" s="35"/>
      <c r="F55" s="35"/>
      <c r="G55" s="36">
        <f>G53+1</f>
        <v>45026</v>
      </c>
      <c r="H55" s="72" t="str">
        <f ca="1">IF(COUNTIF(G$13:OFFSET(G55,-1,0),$G55)&gt;=1,$G55," - ")</f>
        <v xml:space="preserve"> - </v>
      </c>
    </row>
    <row r="56" spans="1:8" x14ac:dyDescent="0.2">
      <c r="A56" s="22" t="s">
        <v>32</v>
      </c>
      <c r="B56" s="38" t="s">
        <v>33</v>
      </c>
      <c r="C56" s="35"/>
      <c r="D56" s="35"/>
      <c r="E56" s="35"/>
      <c r="F56" s="35"/>
      <c r="G56" s="36">
        <f>G52-2</f>
        <v>44666</v>
      </c>
      <c r="H56" s="72" t="str">
        <f ca="1">IF(COUNTIF(G$13:OFFSET(G56,-1,0),$G56)&gt;=1,$G56," - ")</f>
        <v xml:space="preserve"> - </v>
      </c>
    </row>
    <row r="57" spans="1:8" x14ac:dyDescent="0.2">
      <c r="A57" s="22" t="s">
        <v>32</v>
      </c>
      <c r="B57" s="38" t="s">
        <v>33</v>
      </c>
      <c r="C57" s="35"/>
      <c r="D57" s="35"/>
      <c r="E57" s="35"/>
      <c r="F57" s="35"/>
      <c r="G57" s="36">
        <f>G53-2</f>
        <v>45023</v>
      </c>
      <c r="H57" s="72" t="str">
        <f ca="1">IF(COUNTIF(G$13:OFFSET(G57,-1,0),$G57)&gt;=1,$G57," - ")</f>
        <v xml:space="preserve"> - </v>
      </c>
    </row>
    <row r="58" spans="1:8" x14ac:dyDescent="0.2">
      <c r="A58" s="39" t="s">
        <v>34</v>
      </c>
      <c r="B58" s="38" t="s">
        <v>33</v>
      </c>
      <c r="C58" s="35"/>
      <c r="D58" s="35"/>
      <c r="E58" s="35"/>
      <c r="F58" s="35"/>
      <c r="G58" s="36">
        <f>G52+49</f>
        <v>44717</v>
      </c>
      <c r="H58" s="72" t="str">
        <f ca="1">IF(COUNTIF(G$13:OFFSET(G58,-1,0),$G58)&gt;=1,$G58," - ")</f>
        <v xml:space="preserve"> - </v>
      </c>
    </row>
    <row r="59" spans="1:8" x14ac:dyDescent="0.2">
      <c r="A59" s="39" t="s">
        <v>34</v>
      </c>
      <c r="B59" s="38" t="s">
        <v>33</v>
      </c>
      <c r="C59" s="35"/>
      <c r="D59" s="35"/>
      <c r="E59" s="35"/>
      <c r="F59" s="35"/>
      <c r="G59" s="36">
        <f>G53+49</f>
        <v>45074</v>
      </c>
      <c r="H59" s="72" t="str">
        <f ca="1">IF(COUNTIF(G$13:OFFSET(G59,-1,0),$G59)&gt;=1,$G59," - ")</f>
        <v xml:space="preserve"> - </v>
      </c>
    </row>
    <row r="60" spans="1:8" x14ac:dyDescent="0.2">
      <c r="A60" s="39" t="s">
        <v>35</v>
      </c>
      <c r="B60" s="38" t="s">
        <v>33</v>
      </c>
      <c r="C60" s="35"/>
      <c r="D60" s="35"/>
      <c r="E60" s="35"/>
      <c r="F60" s="35"/>
      <c r="G60" s="36">
        <f>G52-46</f>
        <v>44622</v>
      </c>
      <c r="H60" s="72" t="str">
        <f ca="1">IF(COUNTIF(G$13:OFFSET(G60,-1,0),$G60)&gt;=1,$G60," - ")</f>
        <v xml:space="preserve"> - </v>
      </c>
    </row>
    <row r="61" spans="1:8" x14ac:dyDescent="0.2">
      <c r="A61" s="39" t="s">
        <v>35</v>
      </c>
      <c r="B61" s="38" t="s">
        <v>33</v>
      </c>
      <c r="C61" s="35"/>
      <c r="D61" s="35"/>
      <c r="E61" s="35"/>
      <c r="F61" s="35"/>
      <c r="G61" s="36">
        <f>G53-46</f>
        <v>44979</v>
      </c>
      <c r="H61" s="72" t="str">
        <f ca="1">IF(COUNTIF(G$13:OFFSET(G61,-1,0),$G61)&gt;=1,$G61," - ")</f>
        <v xml:space="preserve"> - </v>
      </c>
    </row>
    <row r="62" spans="1:8" x14ac:dyDescent="0.2">
      <c r="A62" s="40" t="s">
        <v>36</v>
      </c>
      <c r="B62" s="38" t="s">
        <v>33</v>
      </c>
      <c r="C62" s="35"/>
      <c r="D62" s="35"/>
      <c r="E62" s="35"/>
      <c r="F62" s="35"/>
      <c r="G62" s="36">
        <f>G52-47</f>
        <v>44621</v>
      </c>
      <c r="H62" s="72" t="str">
        <f ca="1">IF(COUNTIF(G$13:OFFSET(G62,-1,0),$G62)&gt;=1,$G62," - ")</f>
        <v xml:space="preserve"> - </v>
      </c>
    </row>
    <row r="63" spans="1:8" x14ac:dyDescent="0.2">
      <c r="A63" s="40" t="s">
        <v>36</v>
      </c>
      <c r="B63" s="38" t="s">
        <v>33</v>
      </c>
      <c r="C63" s="35"/>
      <c r="D63" s="35"/>
      <c r="E63" s="35"/>
      <c r="F63" s="35"/>
      <c r="G63" s="36">
        <f>G53-47</f>
        <v>44978</v>
      </c>
      <c r="H63" s="72" t="str">
        <f ca="1">IF(COUNTIF(G$13:OFFSET(G63,-1,0),$G63)&gt;=1,$G63," - ")</f>
        <v xml:space="preserve"> - </v>
      </c>
    </row>
    <row r="64" spans="1:8" x14ac:dyDescent="0.2">
      <c r="A64" s="22" t="s">
        <v>37</v>
      </c>
      <c r="B64" s="35">
        <f>$B$10</f>
        <v>2022</v>
      </c>
      <c r="C64" s="35"/>
      <c r="D64" s="22"/>
      <c r="E64" s="35"/>
      <c r="F64" s="35"/>
      <c r="G64" s="36">
        <f>IF(AND(B64&gt;=2013,B64&lt;=2030),DATEVALUE(INDEX({"2013-07-09";"2014-06-28";"2015-06-18";"2016-06-06";"2017-05-27";"2018-05-16";"2019-05-06";"2020-04-24";"2021-04-13";"2022-04-03";"2023-03-23";"2024-03-11";"2025-03-01";"2026-02-18";"2027-02-08";"2028-01-28";"2029-01-16";"2030-01-06"},B64-2012)),"")</f>
        <v>44654</v>
      </c>
      <c r="H64" s="72" t="str">
        <f ca="1">IF(COUNTIF(G$13:OFFSET(G64,-1,0),$G64)&gt;=1,$G64," - ")</f>
        <v xml:space="preserve"> - </v>
      </c>
    </row>
    <row r="65" spans="1:8" x14ac:dyDescent="0.2">
      <c r="A65" s="22" t="s">
        <v>37</v>
      </c>
      <c r="B65" s="35">
        <f>B64+1</f>
        <v>2023</v>
      </c>
      <c r="C65" s="35"/>
      <c r="D65" s="22"/>
      <c r="E65" s="35"/>
      <c r="F65" s="35"/>
      <c r="G65" s="36">
        <f>IF(AND(B65&gt;=2013,B65&lt;=2030),DATEVALUE(INDEX({"2013-07-09";"2014-06-28";"2015-06-18";"2016-06-06";"2017-05-27";"2018-05-16";"2019-05-06";"2020-04-24";"2021-04-13";"2022-04-03";"2023-03-23";"2024-03-11";"2025-03-01";"2026-02-18";"2027-02-08";"2028-01-28";"2029-01-16";"2030-01-06"},B65-2012)),"")</f>
        <v>45008</v>
      </c>
      <c r="H65" s="72" t="str">
        <f ca="1">IF(COUNTIF(G$13:OFFSET(G65,-1,0),$G65)&gt;=1,$G65," - ")</f>
        <v xml:space="preserve"> - </v>
      </c>
    </row>
    <row r="66" spans="1:8" x14ac:dyDescent="0.2">
      <c r="A66" s="22" t="s">
        <v>38</v>
      </c>
      <c r="B66" s="38" t="s">
        <v>39</v>
      </c>
      <c r="C66" s="35"/>
      <c r="D66" s="22"/>
      <c r="E66" s="35"/>
      <c r="F66" s="35"/>
      <c r="G66" s="36">
        <f>IF(ISERROR(G64+30),"",G64+30)</f>
        <v>44684</v>
      </c>
      <c r="H66" s="72" t="str">
        <f ca="1">IF(COUNTIF(G$13:OFFSET(G66,-1,0),$G66)&gt;=1,$G66," - ")</f>
        <v xml:space="preserve"> - </v>
      </c>
    </row>
    <row r="67" spans="1:8" x14ac:dyDescent="0.2">
      <c r="A67" s="22" t="s">
        <v>38</v>
      </c>
      <c r="B67" s="38" t="s">
        <v>39</v>
      </c>
      <c r="C67" s="35"/>
      <c r="D67" s="22"/>
      <c r="E67" s="35"/>
      <c r="F67" s="35"/>
      <c r="G67" s="36">
        <f>IF(ISERROR(G65+30),"",G65+30)</f>
        <v>45038</v>
      </c>
      <c r="H67" s="72" t="str">
        <f ca="1">IF(COUNTIF(G$13:OFFSET(G67,-1,0),$G67)&gt;=1,$G67," - ")</f>
        <v xml:space="preserve"> - </v>
      </c>
    </row>
    <row r="68" spans="1:8" x14ac:dyDescent="0.2">
      <c r="A68" s="22" t="s">
        <v>40</v>
      </c>
      <c r="B68" s="35">
        <f>$B$10</f>
        <v>2022</v>
      </c>
      <c r="C68" s="35"/>
      <c r="D68" s="22"/>
      <c r="E68" s="35"/>
      <c r="F68" s="35"/>
      <c r="G68" s="36">
        <f>IF(AND(B68&gt;=2013,B68&lt;=2030),DATEVALUE(INDEX({"2013-09-05";"2014-09-25";"2015-09-14";"2016-10-03";"2017-09-21";"2018-09-10";"2019-09-30";"2020-09-19";"2021-09-07";"2022-09-26";"2023-09-16";"2024-10-03";"2025-09-23";"2026-09-12";"2027-10-02";"2028-09-21";"2029-09-10";"2030-09-28"},B68-2012)),"")</f>
        <v>44830</v>
      </c>
      <c r="H68" s="72" t="str">
        <f ca="1">IF(COUNTIF(G$13:OFFSET(G68,-1,0),$G68)&gt;=1,$G68," - ")</f>
        <v xml:space="preserve"> - </v>
      </c>
    </row>
    <row r="69" spans="1:8" x14ac:dyDescent="0.2">
      <c r="A69" s="22" t="s">
        <v>40</v>
      </c>
      <c r="B69" s="35">
        <f>B68+1</f>
        <v>2023</v>
      </c>
      <c r="C69" s="35"/>
      <c r="D69" s="22"/>
      <c r="E69" s="35"/>
      <c r="F69" s="35"/>
      <c r="G69" s="36">
        <f>IF(AND(B69&gt;=2013,B69&lt;=2030),DATEVALUE(INDEX({"2013-09-05";"2014-09-25";"2015-09-14";"2016-10-03";"2017-09-21";"2018-09-10";"2019-09-30";"2020-09-19";"2021-09-07";"2022-09-26";"2023-09-16";"2024-10-03";"2025-09-23";"2026-09-12";"2027-10-02";"2028-09-21";"2029-09-10";"2030-09-28"},B69-2012)),"")</f>
        <v>45185</v>
      </c>
      <c r="H69" s="72" t="str">
        <f ca="1">IF(COUNTIF(G$13:OFFSET(G69,-1,0),$G69)&gt;=1,$G69," - ")</f>
        <v xml:space="preserve"> - </v>
      </c>
    </row>
    <row r="70" spans="1:8" x14ac:dyDescent="0.2">
      <c r="A70" s="22" t="s">
        <v>41</v>
      </c>
      <c r="B70" s="38" t="s">
        <v>42</v>
      </c>
      <c r="C70" s="35"/>
      <c r="D70" s="22"/>
      <c r="E70" s="35"/>
      <c r="F70" s="35"/>
      <c r="G70" s="36">
        <f>IF(ISERROR(G68+9),"",G68+9)</f>
        <v>44839</v>
      </c>
      <c r="H70" s="72" t="str">
        <f ca="1">IF(COUNTIF(G$13:OFFSET(G70,-1,0),$G70)&gt;=1,$G70," - ")</f>
        <v xml:space="preserve"> - </v>
      </c>
    </row>
    <row r="71" spans="1:8" x14ac:dyDescent="0.2">
      <c r="A71" s="22" t="s">
        <v>41</v>
      </c>
      <c r="B71" s="38" t="s">
        <v>42</v>
      </c>
      <c r="C71" s="35"/>
      <c r="D71" s="22"/>
      <c r="E71" s="35"/>
      <c r="F71" s="35"/>
      <c r="G71" s="36">
        <f>IF(ISERROR(G69+9),"",G69+9)</f>
        <v>45194</v>
      </c>
      <c r="H71" s="72" t="str">
        <f ca="1">IF(COUNTIF(G$13:OFFSET(G71,-1,0),$G71)&gt;=1,$G71," - ")</f>
        <v xml:space="preserve"> - </v>
      </c>
    </row>
    <row r="72" spans="1:8" x14ac:dyDescent="0.2">
      <c r="A72" s="22" t="s">
        <v>43</v>
      </c>
      <c r="B72" s="38" t="s">
        <v>42</v>
      </c>
      <c r="C72" s="35"/>
      <c r="D72" s="22"/>
      <c r="E72" s="35"/>
      <c r="F72" s="35"/>
      <c r="G72" s="36">
        <f>IF(ISERROR(G68-163),"",G68-163)</f>
        <v>44667</v>
      </c>
      <c r="H72" s="72" t="str">
        <f ca="1">IF(COUNTIF(G$13:OFFSET(G72,-1,0),$G72)&gt;=1,$G72," - ")</f>
        <v xml:space="preserve"> - </v>
      </c>
    </row>
    <row r="73" spans="1:8" x14ac:dyDescent="0.2">
      <c r="A73" s="22" t="s">
        <v>43</v>
      </c>
      <c r="B73" s="38" t="s">
        <v>42</v>
      </c>
      <c r="C73" s="35"/>
      <c r="D73" s="22"/>
      <c r="E73" s="35"/>
      <c r="F73" s="35"/>
      <c r="G73" s="36">
        <f>IF(ISERROR(G69-163),"",G69-163)</f>
        <v>45022</v>
      </c>
      <c r="H73" s="72" t="str">
        <f ca="1">IF(COUNTIF(G$13:OFFSET(G73,-1,0),$G73)&gt;=1,$G73," - ")</f>
        <v xml:space="preserve"> - </v>
      </c>
    </row>
    <row r="74" spans="1:8" x14ac:dyDescent="0.2">
      <c r="A74" s="22" t="s">
        <v>44</v>
      </c>
      <c r="B74" s="35">
        <f>$B$10</f>
        <v>2022</v>
      </c>
      <c r="C74" s="35"/>
      <c r="D74" s="22"/>
      <c r="E74" s="35"/>
      <c r="F74" s="35"/>
      <c r="G74" s="36">
        <f>IF(AND(B74&gt;=2013,B74&lt;=2030),DATEVALUE(INDEX({"2013-11-27";"2014-12-16";"2015-12-06";"2016-12-24";"2017-12-12";"2018-12-02";"2019-12-22";"2020-12-10";"2021-11-28";"2022-12-18";"2023-12-07";"2024-12-25";"2025-12-14";"2026-12-04";"2027-12-24";"2028-12-12";"2029-12-01";"2030-12-20"},B74-2012)),"")</f>
        <v>44913</v>
      </c>
      <c r="H74" s="72" t="str">
        <f ca="1">IF(COUNTIF(G$13:OFFSET(G74,-1,0),$G74)&gt;=1,$G74," - ")</f>
        <v xml:space="preserve"> - </v>
      </c>
    </row>
    <row r="75" spans="1:8" x14ac:dyDescent="0.2">
      <c r="A75" s="22" t="s">
        <v>44</v>
      </c>
      <c r="B75" s="35">
        <f>B74+1</f>
        <v>2023</v>
      </c>
      <c r="C75" s="35"/>
      <c r="D75" s="22"/>
      <c r="E75" s="35"/>
      <c r="F75" s="35"/>
      <c r="G75" s="36">
        <f>IF(AND(B75&gt;=2013,B75&lt;=2030),DATEVALUE(INDEX({"2013-11-27";"2014-12-16";"2015-12-06";"2016-12-24";"2017-12-12";"2018-12-02";"2019-12-22";"2020-12-10";"2021-11-28";"2022-12-18";"2023-12-07";"2024-12-25";"2025-12-14";"2026-12-04";"2027-12-24";"2028-12-12";"2029-12-01";"2030-12-20"},B75-2012)),"")</f>
        <v>45267</v>
      </c>
      <c r="H75" s="72" t="str">
        <f ca="1">IF(COUNTIF(G$13:OFFSET(G75,-1,0),$G75)&gt;=1,$G75," - ")</f>
        <v xml:space="preserve"> - </v>
      </c>
    </row>
    <row r="76" spans="1:8" x14ac:dyDescent="0.2">
      <c r="A76" s="53" t="s">
        <v>45</v>
      </c>
      <c r="B76" s="35">
        <f>$B$10</f>
        <v>2022</v>
      </c>
      <c r="C76" s="35"/>
      <c r="D76" s="22"/>
      <c r="E76" s="35"/>
      <c r="F76" s="35"/>
      <c r="G76" s="36">
        <f>DATE(B76,5,24)-MOD(WEEKDAY(DATE(B76,5,24),1)-2,7)</f>
        <v>44704</v>
      </c>
      <c r="H76" s="72" t="str">
        <f ca="1">IF(COUNTIF(G$13:OFFSET(G76,-1,0),$G76)&gt;=1,$G76," - ")</f>
        <v xml:space="preserve"> - </v>
      </c>
    </row>
    <row r="77" spans="1:8" x14ac:dyDescent="0.2">
      <c r="A77" s="53" t="s">
        <v>45</v>
      </c>
      <c r="B77" s="35">
        <f>B76+1</f>
        <v>2023</v>
      </c>
      <c r="C77" s="35"/>
      <c r="D77" s="22"/>
      <c r="E77" s="35"/>
      <c r="F77" s="35"/>
      <c r="G77" s="36">
        <f>DATE(B77,5,24)-MOD(WEEKDAY(DATE(B77,5,24),1)-2,7)</f>
        <v>45068</v>
      </c>
      <c r="H77" s="72" t="str">
        <f ca="1">IF(COUNTIF(G$13:OFFSET(G77,-1,0),$G77)&gt;=1,$G77," - ")</f>
        <v xml:space="preserve"> - </v>
      </c>
    </row>
    <row r="78" spans="1:8" x14ac:dyDescent="0.2">
      <c r="A78" s="22" t="s">
        <v>46</v>
      </c>
      <c r="B78" s="35">
        <f>$B$10</f>
        <v>2022</v>
      </c>
      <c r="C78" s="35"/>
      <c r="D78" s="35"/>
      <c r="E78" s="35"/>
      <c r="F78" s="35"/>
      <c r="G78" s="36">
        <f>ROUNDDOWN((DATE(2000,3,20)+TIME(7,29,0))+(B78-2000)*365.24238,0)</f>
        <v>44640</v>
      </c>
      <c r="H78" s="72" t="str">
        <f ca="1">IF(COUNTIF(G$13:OFFSET(G78,-1,0),$G78)&gt;=1,$G78," - ")</f>
        <v xml:space="preserve"> - </v>
      </c>
    </row>
    <row r="79" spans="1:8" x14ac:dyDescent="0.2">
      <c r="A79" s="22" t="s">
        <v>46</v>
      </c>
      <c r="B79" s="35">
        <f>B78+1</f>
        <v>2023</v>
      </c>
      <c r="C79" s="35"/>
      <c r="D79" s="35"/>
      <c r="E79" s="35"/>
      <c r="F79" s="35"/>
      <c r="G79" s="36">
        <f>ROUNDDOWN((DATE(2000,3,20)+TIME(7,29,0))+(B79-2000)*365.24238,0)</f>
        <v>45005</v>
      </c>
      <c r="H79" s="72" t="str">
        <f ca="1">IF(COUNTIF(G$13:OFFSET(G79,-1,0),$G79)&gt;=1,$G79," - ")</f>
        <v xml:space="preserve"> - </v>
      </c>
    </row>
    <row r="80" spans="1:8" x14ac:dyDescent="0.2">
      <c r="A80" s="22" t="s">
        <v>47</v>
      </c>
      <c r="B80" s="35">
        <f>$B$10</f>
        <v>2022</v>
      </c>
      <c r="C80" s="35"/>
      <c r="D80" s="35"/>
      <c r="E80" s="35"/>
      <c r="F80" s="35"/>
      <c r="G80" s="36">
        <f>ROUNDDOWN((DATE(2000,6,21)+TIME(1,36,0))+(B80-2000)*365.24163,0)</f>
        <v>44733</v>
      </c>
      <c r="H80" s="72" t="str">
        <f ca="1">IF(COUNTIF(G$13:OFFSET(G80,-1,0),$G80)&gt;=1,$G80," - ")</f>
        <v xml:space="preserve"> - </v>
      </c>
    </row>
    <row r="81" spans="1:8" x14ac:dyDescent="0.2">
      <c r="A81" s="22" t="s">
        <v>47</v>
      </c>
      <c r="B81" s="35">
        <f>B80+1</f>
        <v>2023</v>
      </c>
      <c r="C81" s="35"/>
      <c r="D81" s="35"/>
      <c r="E81" s="35"/>
      <c r="F81" s="35"/>
      <c r="G81" s="36">
        <f>ROUNDDOWN((DATE(2000,6,21)+TIME(1,36,0))+(B81-2000)*365.24163,0)</f>
        <v>45098</v>
      </c>
      <c r="H81" s="72" t="str">
        <f ca="1">IF(COUNTIF(G$13:OFFSET(G81,-1,0),$G81)&gt;=1,$G81," - ")</f>
        <v xml:space="preserve"> - </v>
      </c>
    </row>
    <row r="82" spans="1:8" x14ac:dyDescent="0.2">
      <c r="A82" s="22" t="s">
        <v>48</v>
      </c>
      <c r="B82" s="35">
        <f>$B$10</f>
        <v>2022</v>
      </c>
      <c r="C82" s="35"/>
      <c r="D82" s="35"/>
      <c r="E82" s="35"/>
      <c r="F82" s="35"/>
      <c r="G82" s="36">
        <f>ROUNDDOWN((DATE(2000,9,22)+TIME(17,17,0))+(B82-2000)*365.24205,0)</f>
        <v>44827</v>
      </c>
      <c r="H82" s="72" t="str">
        <f ca="1">IF(COUNTIF(G$13:OFFSET(G82,-1,0),$G82)&gt;=1,$G82," - ")</f>
        <v xml:space="preserve"> - </v>
      </c>
    </row>
    <row r="83" spans="1:8" x14ac:dyDescent="0.2">
      <c r="A83" s="22" t="s">
        <v>48</v>
      </c>
      <c r="B83" s="35">
        <f>B82+1</f>
        <v>2023</v>
      </c>
      <c r="C83" s="35"/>
      <c r="D83" s="35"/>
      <c r="E83" s="35"/>
      <c r="F83" s="35"/>
      <c r="G83" s="36">
        <f>ROUNDDOWN((DATE(2000,9,22)+TIME(17,17,0))+(B83-2000)*365.24205,0)</f>
        <v>45192</v>
      </c>
      <c r="H83" s="72" t="str">
        <f ca="1">IF(COUNTIF(G$13:OFFSET(G83,-1,0),$G83)&gt;=1,$G83," - ")</f>
        <v xml:space="preserve"> - </v>
      </c>
    </row>
    <row r="84" spans="1:8" x14ac:dyDescent="0.2">
      <c r="A84" s="22" t="s">
        <v>49</v>
      </c>
      <c r="B84" s="35">
        <f>$B$10</f>
        <v>2022</v>
      </c>
      <c r="C84" s="35"/>
      <c r="D84" s="35"/>
      <c r="E84" s="35"/>
      <c r="F84" s="35"/>
      <c r="G84" s="36">
        <f>ROUNDDOWN((DATE(2000,12,21)+TIME(13,30,0))+(B84-2000)*365.242743,0)</f>
        <v>44916</v>
      </c>
      <c r="H84" s="72" t="str">
        <f ca="1">IF(COUNTIF(G$13:OFFSET(G84,-1,0),$G84)&gt;=1,$G84," - ")</f>
        <v xml:space="preserve"> - </v>
      </c>
    </row>
    <row r="85" spans="1:8" x14ac:dyDescent="0.2">
      <c r="A85" s="22" t="s">
        <v>49</v>
      </c>
      <c r="B85" s="35">
        <f>B84+1</f>
        <v>2023</v>
      </c>
      <c r="C85" s="35"/>
      <c r="D85" s="35"/>
      <c r="E85" s="35"/>
      <c r="F85" s="35"/>
      <c r="G85" s="36">
        <f>ROUNDDOWN((DATE(2000,12,21)+TIME(13,30,0))+(B85-2000)*365.242743,0)</f>
        <v>45282</v>
      </c>
      <c r="H85" s="72" t="str">
        <f ca="1">IF(COUNTIF(G$13:OFFSET(G85,-1,0),$G85)&gt;=1,$G85," - ")</f>
        <v xml:space="preserve"> - </v>
      </c>
    </row>
    <row r="86" spans="1:8" x14ac:dyDescent="0.2">
      <c r="A86" s="22"/>
      <c r="B86" s="22"/>
      <c r="C86" s="22"/>
      <c r="D86" s="22"/>
      <c r="E86" s="22"/>
      <c r="F86" s="22"/>
      <c r="G86" s="41"/>
      <c r="H86" s="41"/>
    </row>
    <row r="87" spans="1:8" s="31" customFormat="1" ht="18" customHeight="1" x14ac:dyDescent="0.2">
      <c r="A87" s="27" t="s">
        <v>53</v>
      </c>
      <c r="B87" s="28"/>
      <c r="C87" s="28"/>
      <c r="D87" s="28"/>
      <c r="E87" s="29"/>
      <c r="F87" s="29"/>
      <c r="G87" s="30"/>
      <c r="H87" s="30"/>
    </row>
    <row r="88" spans="1:8" ht="18" customHeight="1" x14ac:dyDescent="0.2">
      <c r="A88" s="32" t="s">
        <v>8</v>
      </c>
      <c r="B88" s="33" t="s">
        <v>9</v>
      </c>
      <c r="C88" s="33" t="s">
        <v>10</v>
      </c>
      <c r="D88" s="33" t="s">
        <v>11</v>
      </c>
      <c r="E88" s="33"/>
      <c r="F88" s="33"/>
      <c r="G88" s="34" t="s">
        <v>14</v>
      </c>
      <c r="H88" s="34" t="str">
        <f>H$13</f>
        <v>2nd Event</v>
      </c>
    </row>
    <row r="89" spans="1:8" x14ac:dyDescent="0.2">
      <c r="A89" s="22" t="s">
        <v>54</v>
      </c>
      <c r="B89" s="35">
        <f>$B$10</f>
        <v>2022</v>
      </c>
      <c r="C89" s="35">
        <v>1</v>
      </c>
      <c r="D89" s="35">
        <v>1</v>
      </c>
      <c r="E89" s="35"/>
      <c r="F89" s="35"/>
      <c r="G89" s="37">
        <f>DATE(B89,C89,D89)</f>
        <v>44562</v>
      </c>
      <c r="H89" s="72" t="str">
        <f ca="1">IF(COUNTIF(G$13:OFFSET(G89,-1,0),$G89)&gt;=1,$G89," - ")</f>
        <v xml:space="preserve"> - </v>
      </c>
    </row>
    <row r="90" spans="1:8" x14ac:dyDescent="0.2">
      <c r="A90" s="22" t="s">
        <v>54</v>
      </c>
      <c r="B90" s="35">
        <f>$B$10+1</f>
        <v>2023</v>
      </c>
      <c r="C90" s="35">
        <v>1</v>
      </c>
      <c r="D90" s="35">
        <v>1</v>
      </c>
      <c r="E90" s="35"/>
      <c r="F90" s="35"/>
      <c r="G90" s="37">
        <f>DATE(B90,C90,D90)</f>
        <v>44927</v>
      </c>
      <c r="H90" s="72" t="str">
        <f ca="1">IF(COUNTIF(G$13:OFFSET(G90,-1,0),$G90)&gt;=1,$G90," - ")</f>
        <v xml:space="preserve"> - </v>
      </c>
    </row>
    <row r="91" spans="1:8" x14ac:dyDescent="0.2">
      <c r="A91" s="22" t="s">
        <v>55</v>
      </c>
      <c r="B91" s="35">
        <f>$B$10</f>
        <v>2022</v>
      </c>
      <c r="C91" s="35">
        <v>2</v>
      </c>
      <c r="D91" s="35">
        <v>2</v>
      </c>
      <c r="E91" s="35"/>
      <c r="F91" s="35"/>
      <c r="G91" s="37">
        <f t="shared" ref="G91:G136" si="2">DATE(B91,C91,D91)</f>
        <v>44594</v>
      </c>
      <c r="H91" s="72" t="str">
        <f ca="1">IF(COUNTIF(G$13:OFFSET(G91,-1,0),$G91)&gt;=1,$G91," - ")</f>
        <v xml:space="preserve"> - </v>
      </c>
    </row>
    <row r="92" spans="1:8" x14ac:dyDescent="0.2">
      <c r="A92" s="22" t="s">
        <v>55</v>
      </c>
      <c r="B92" s="35">
        <f>$B$10+1</f>
        <v>2023</v>
      </c>
      <c r="C92" s="35">
        <v>2</v>
      </c>
      <c r="D92" s="35">
        <v>2</v>
      </c>
      <c r="E92" s="35"/>
      <c r="F92" s="35"/>
      <c r="G92" s="37">
        <f t="shared" si="2"/>
        <v>44959</v>
      </c>
      <c r="H92" s="72" t="str">
        <f ca="1">IF(COUNTIF(G$13:OFFSET(G92,-1,0),$G92)&gt;=1,$G92," - ")</f>
        <v xml:space="preserve"> - </v>
      </c>
    </row>
    <row r="93" spans="1:8" x14ac:dyDescent="0.2">
      <c r="A93" s="22" t="s">
        <v>56</v>
      </c>
      <c r="B93" s="35">
        <f>$B$10</f>
        <v>2022</v>
      </c>
      <c r="C93" s="35">
        <v>2</v>
      </c>
      <c r="D93" s="35">
        <v>12</v>
      </c>
      <c r="E93" s="35"/>
      <c r="F93" s="35"/>
      <c r="G93" s="37">
        <f t="shared" si="2"/>
        <v>44604</v>
      </c>
      <c r="H93" s="72" t="str">
        <f ca="1">IF(COUNTIF(G$13:OFFSET(G93,-1,0),$G93)&gt;=1,$G93," - ")</f>
        <v xml:space="preserve"> - </v>
      </c>
    </row>
    <row r="94" spans="1:8" x14ac:dyDescent="0.2">
      <c r="A94" s="22" t="s">
        <v>56</v>
      </c>
      <c r="B94" s="35">
        <f>$B$10+1</f>
        <v>2023</v>
      </c>
      <c r="C94" s="35">
        <v>2</v>
      </c>
      <c r="D94" s="35">
        <v>12</v>
      </c>
      <c r="E94" s="35"/>
      <c r="F94" s="35"/>
      <c r="G94" s="37">
        <f t="shared" si="2"/>
        <v>44969</v>
      </c>
      <c r="H94" s="72" t="str">
        <f ca="1">IF(COUNTIF(G$13:OFFSET(G94,-1,0),$G94)&gt;=1,$G94," - ")</f>
        <v xml:space="preserve"> - </v>
      </c>
    </row>
    <row r="95" spans="1:8" x14ac:dyDescent="0.2">
      <c r="A95" s="43" t="s">
        <v>57</v>
      </c>
      <c r="B95" s="35">
        <f>$B$10</f>
        <v>2022</v>
      </c>
      <c r="C95" s="35">
        <v>2</v>
      </c>
      <c r="D95" s="35">
        <v>14</v>
      </c>
      <c r="E95" s="35"/>
      <c r="F95" s="35"/>
      <c r="G95" s="37">
        <f t="shared" si="2"/>
        <v>44606</v>
      </c>
      <c r="H95" s="72" t="str">
        <f ca="1">IF(COUNTIF(G$13:OFFSET(G95,-1,0),$G95)&gt;=1,$G95," - ")</f>
        <v xml:space="preserve"> - </v>
      </c>
    </row>
    <row r="96" spans="1:8" x14ac:dyDescent="0.2">
      <c r="A96" s="43" t="s">
        <v>57</v>
      </c>
      <c r="B96" s="35">
        <f>$B$10+1</f>
        <v>2023</v>
      </c>
      <c r="C96" s="35">
        <v>2</v>
      </c>
      <c r="D96" s="35">
        <v>14</v>
      </c>
      <c r="E96" s="35"/>
      <c r="F96" s="35"/>
      <c r="G96" s="37">
        <f t="shared" si="2"/>
        <v>44971</v>
      </c>
      <c r="H96" s="72" t="str">
        <f ca="1">IF(COUNTIF(G$13:OFFSET(G96,-1,0),$G96)&gt;=1,$G96," - ")</f>
        <v xml:space="preserve"> - </v>
      </c>
    </row>
    <row r="97" spans="1:8" x14ac:dyDescent="0.2">
      <c r="A97" s="22" t="s">
        <v>58</v>
      </c>
      <c r="B97" s="35">
        <f>$B$10</f>
        <v>2022</v>
      </c>
      <c r="C97" s="35">
        <v>3</v>
      </c>
      <c r="D97" s="35">
        <v>17</v>
      </c>
      <c r="E97" s="35"/>
      <c r="F97" s="35"/>
      <c r="G97" s="37">
        <f t="shared" si="2"/>
        <v>44637</v>
      </c>
      <c r="H97" s="72" t="str">
        <f ca="1">IF(COUNTIF(G$13:OFFSET(G97,-1,0),$G97)&gt;=1,$G97," - ")</f>
        <v xml:space="preserve"> - </v>
      </c>
    </row>
    <row r="98" spans="1:8" x14ac:dyDescent="0.2">
      <c r="A98" s="22" t="s">
        <v>58</v>
      </c>
      <c r="B98" s="35">
        <f>$B$10+1</f>
        <v>2023</v>
      </c>
      <c r="C98" s="35">
        <v>3</v>
      </c>
      <c r="D98" s="35">
        <v>17</v>
      </c>
      <c r="E98" s="35"/>
      <c r="F98" s="35"/>
      <c r="G98" s="37">
        <f t="shared" si="2"/>
        <v>45002</v>
      </c>
      <c r="H98" s="72" t="str">
        <f ca="1">IF(COUNTIF(G$13:OFFSET(G98,-1,0),$G98)&gt;=1,$G98," - ")</f>
        <v xml:space="preserve"> - </v>
      </c>
    </row>
    <row r="99" spans="1:8" x14ac:dyDescent="0.2">
      <c r="A99" s="22" t="s">
        <v>59</v>
      </c>
      <c r="B99" s="35">
        <f>$B$10</f>
        <v>2022</v>
      </c>
      <c r="C99" s="35">
        <v>4</v>
      </c>
      <c r="D99" s="35">
        <v>1</v>
      </c>
      <c r="E99" s="35"/>
      <c r="F99" s="35"/>
      <c r="G99" s="37">
        <f t="shared" si="2"/>
        <v>44652</v>
      </c>
      <c r="H99" s="72" t="str">
        <f ca="1">IF(COUNTIF(G$13:OFFSET(G99,-1,0),$G99)&gt;=1,$G99," - ")</f>
        <v xml:space="preserve"> - </v>
      </c>
    </row>
    <row r="100" spans="1:8" x14ac:dyDescent="0.2">
      <c r="A100" s="22" t="s">
        <v>59</v>
      </c>
      <c r="B100" s="35">
        <f>$B$10+1</f>
        <v>2023</v>
      </c>
      <c r="C100" s="35">
        <v>4</v>
      </c>
      <c r="D100" s="35">
        <v>1</v>
      </c>
      <c r="E100" s="35"/>
      <c r="F100" s="35"/>
      <c r="G100" s="37">
        <f t="shared" si="2"/>
        <v>45017</v>
      </c>
      <c r="H100" s="72" t="str">
        <f ca="1">IF(COUNTIF(G$13:OFFSET(G100,-1,0),$G100)&gt;=1,$G100," - ")</f>
        <v xml:space="preserve"> - </v>
      </c>
    </row>
    <row r="101" spans="1:8" x14ac:dyDescent="0.2">
      <c r="A101" s="22" t="s">
        <v>60</v>
      </c>
      <c r="B101" s="35">
        <f>$B$10</f>
        <v>2022</v>
      </c>
      <c r="C101" s="35">
        <v>4</v>
      </c>
      <c r="D101" s="35">
        <v>22</v>
      </c>
      <c r="E101" s="35"/>
      <c r="F101" s="35"/>
      <c r="G101" s="37">
        <f t="shared" si="2"/>
        <v>44673</v>
      </c>
      <c r="H101" s="72" t="str">
        <f ca="1">IF(COUNTIF(G$13:OFFSET(G101,-1,0),$G101)&gt;=1,$G101," - ")</f>
        <v xml:space="preserve"> - </v>
      </c>
    </row>
    <row r="102" spans="1:8" x14ac:dyDescent="0.2">
      <c r="A102" s="22" t="s">
        <v>60</v>
      </c>
      <c r="B102" s="35">
        <f>$B$10+1</f>
        <v>2023</v>
      </c>
      <c r="C102" s="35">
        <v>4</v>
      </c>
      <c r="D102" s="35">
        <v>22</v>
      </c>
      <c r="E102" s="35"/>
      <c r="F102" s="35"/>
      <c r="G102" s="37">
        <f t="shared" si="2"/>
        <v>45038</v>
      </c>
      <c r="H102" s="72">
        <f ca="1">IF(COUNTIF(G$13:OFFSET(G102,-1,0),$G102)&gt;=1,$G102," - ")</f>
        <v>45038</v>
      </c>
    </row>
    <row r="103" spans="1:8" x14ac:dyDescent="0.2">
      <c r="A103" s="22" t="s">
        <v>61</v>
      </c>
      <c r="B103" s="35">
        <f>$B$10</f>
        <v>2022</v>
      </c>
      <c r="C103" s="35">
        <v>5</v>
      </c>
      <c r="D103" s="35">
        <v>5</v>
      </c>
      <c r="E103" s="35"/>
      <c r="F103" s="35"/>
      <c r="G103" s="37">
        <f t="shared" si="2"/>
        <v>44686</v>
      </c>
      <c r="H103" s="72" t="str">
        <f ca="1">IF(COUNTIF(G$13:OFFSET(G103,-1,0),$G103)&gt;=1,$G103," - ")</f>
        <v xml:space="preserve"> - </v>
      </c>
    </row>
    <row r="104" spans="1:8" x14ac:dyDescent="0.2">
      <c r="A104" s="22" t="s">
        <v>61</v>
      </c>
      <c r="B104" s="35">
        <f>$B$10+1</f>
        <v>2023</v>
      </c>
      <c r="C104" s="35">
        <v>5</v>
      </c>
      <c r="D104" s="35">
        <v>5</v>
      </c>
      <c r="E104" s="35"/>
      <c r="F104" s="35"/>
      <c r="G104" s="37">
        <f t="shared" si="2"/>
        <v>45051</v>
      </c>
      <c r="H104" s="72" t="str">
        <f ca="1">IF(COUNTIF(G$13:OFFSET(G104,-1,0),$G104)&gt;=1,$G104," - ")</f>
        <v xml:space="preserve"> - </v>
      </c>
    </row>
    <row r="105" spans="1:8" x14ac:dyDescent="0.2">
      <c r="A105" s="22" t="s">
        <v>62</v>
      </c>
      <c r="B105" s="35">
        <f>$B$10</f>
        <v>2022</v>
      </c>
      <c r="C105" s="35">
        <v>6</v>
      </c>
      <c r="D105" s="35">
        <v>14</v>
      </c>
      <c r="E105" s="35"/>
      <c r="F105" s="35"/>
      <c r="G105" s="37">
        <f t="shared" si="2"/>
        <v>44726</v>
      </c>
      <c r="H105" s="72" t="str">
        <f ca="1">IF(COUNTIF(G$13:OFFSET(G105,-1,0),$G105)&gt;=1,$G105," - ")</f>
        <v xml:space="preserve"> - </v>
      </c>
    </row>
    <row r="106" spans="1:8" x14ac:dyDescent="0.2">
      <c r="A106" s="22" t="s">
        <v>62</v>
      </c>
      <c r="B106" s="35">
        <f>$B$10+1</f>
        <v>2023</v>
      </c>
      <c r="C106" s="35">
        <v>6</v>
      </c>
      <c r="D106" s="35">
        <v>14</v>
      </c>
      <c r="E106" s="35"/>
      <c r="F106" s="35"/>
      <c r="G106" s="37">
        <f t="shared" si="2"/>
        <v>45091</v>
      </c>
      <c r="H106" s="72" t="str">
        <f ca="1">IF(COUNTIF(G$13:OFFSET(G106,-1,0),$G106)&gt;=1,$G106," - ")</f>
        <v xml:space="preserve"> - </v>
      </c>
    </row>
    <row r="107" spans="1:8" x14ac:dyDescent="0.2">
      <c r="A107" s="22" t="s">
        <v>97</v>
      </c>
      <c r="B107" s="35">
        <f>$B$10</f>
        <v>2022</v>
      </c>
      <c r="C107" s="35">
        <v>6</v>
      </c>
      <c r="D107" s="35">
        <v>19</v>
      </c>
      <c r="E107" s="35"/>
      <c r="F107" s="35"/>
      <c r="G107" s="37">
        <f t="shared" ref="G107" si="3">DATE(B107,C107,D107)</f>
        <v>44731</v>
      </c>
      <c r="H107" s="72">
        <f ca="1">IF(COUNTIF(G$13:OFFSET(G107,-1,0),$G107)&gt;=1,$G107," - ")</f>
        <v>44731</v>
      </c>
    </row>
    <row r="108" spans="1:8" x14ac:dyDescent="0.2">
      <c r="A108" s="22" t="s">
        <v>97</v>
      </c>
      <c r="B108" s="35">
        <f>$B$10+1</f>
        <v>2023</v>
      </c>
      <c r="C108" s="35">
        <v>6</v>
      </c>
      <c r="D108" s="35">
        <v>19</v>
      </c>
      <c r="E108" s="35"/>
      <c r="F108" s="35"/>
      <c r="G108" s="37">
        <f t="shared" ref="G108" si="4">DATE(B108,C108,D108)</f>
        <v>45096</v>
      </c>
      <c r="H108" s="72" t="str">
        <f ca="1">IF(COUNTIF(G$13:OFFSET(G108,-1,0),$G108)&gt;=1,$G108," - ")</f>
        <v xml:space="preserve"> - </v>
      </c>
    </row>
    <row r="109" spans="1:8" x14ac:dyDescent="0.2">
      <c r="A109" s="22" t="s">
        <v>63</v>
      </c>
      <c r="B109" s="35">
        <f>$B$10</f>
        <v>2022</v>
      </c>
      <c r="C109" s="35">
        <v>7</v>
      </c>
      <c r="D109" s="35">
        <v>4</v>
      </c>
      <c r="E109" s="35"/>
      <c r="F109" s="35"/>
      <c r="G109" s="37">
        <f t="shared" si="2"/>
        <v>44746</v>
      </c>
      <c r="H109" s="72" t="str">
        <f ca="1">IF(COUNTIF(G$13:OFFSET(G109,-1,0),$G109)&gt;=1,$G109," - ")</f>
        <v xml:space="preserve"> - </v>
      </c>
    </row>
    <row r="110" spans="1:8" x14ac:dyDescent="0.2">
      <c r="A110" s="22" t="s">
        <v>63</v>
      </c>
      <c r="B110" s="35">
        <f>$B$10+1</f>
        <v>2023</v>
      </c>
      <c r="C110" s="35">
        <v>7</v>
      </c>
      <c r="D110" s="35">
        <v>4</v>
      </c>
      <c r="E110" s="35"/>
      <c r="F110" s="35"/>
      <c r="G110" s="37">
        <f t="shared" si="2"/>
        <v>45111</v>
      </c>
      <c r="H110" s="72" t="str">
        <f ca="1">IF(COUNTIF(G$13:OFFSET(G110,-1,0),$G110)&gt;=1,$G110," - ")</f>
        <v xml:space="preserve"> - </v>
      </c>
    </row>
    <row r="111" spans="1:8" x14ac:dyDescent="0.2">
      <c r="A111" s="22" t="s">
        <v>64</v>
      </c>
      <c r="B111" s="35">
        <f>$B$10</f>
        <v>2022</v>
      </c>
      <c r="C111" s="35">
        <v>8</v>
      </c>
      <c r="D111" s="35">
        <v>19</v>
      </c>
      <c r="E111" s="35"/>
      <c r="F111" s="35"/>
      <c r="G111" s="37">
        <f t="shared" si="2"/>
        <v>44792</v>
      </c>
      <c r="H111" s="72" t="str">
        <f ca="1">IF(COUNTIF(G$13:OFFSET(G111,-1,0),$G111)&gt;=1,$G111," - ")</f>
        <v xml:space="preserve"> - </v>
      </c>
    </row>
    <row r="112" spans="1:8" x14ac:dyDescent="0.2">
      <c r="A112" s="22" t="s">
        <v>64</v>
      </c>
      <c r="B112" s="35">
        <f>$B$10+1</f>
        <v>2023</v>
      </c>
      <c r="C112" s="35">
        <v>8</v>
      </c>
      <c r="D112" s="35">
        <v>19</v>
      </c>
      <c r="E112" s="35"/>
      <c r="F112" s="35"/>
      <c r="G112" s="37">
        <f t="shared" si="2"/>
        <v>45157</v>
      </c>
      <c r="H112" s="72" t="str">
        <f ca="1">IF(COUNTIF(G$13:OFFSET(G112,-1,0),$G112)&gt;=1,$G112," - ")</f>
        <v xml:space="preserve"> - </v>
      </c>
    </row>
    <row r="113" spans="1:8" x14ac:dyDescent="0.2">
      <c r="A113" s="22" t="s">
        <v>65</v>
      </c>
      <c r="B113" s="35">
        <f>$B$10</f>
        <v>2022</v>
      </c>
      <c r="C113" s="35">
        <v>9</v>
      </c>
      <c r="D113" s="35">
        <v>11</v>
      </c>
      <c r="E113" s="35"/>
      <c r="F113" s="35"/>
      <c r="G113" s="37">
        <f t="shared" si="2"/>
        <v>44815</v>
      </c>
      <c r="H113" s="72">
        <f ca="1">IF(COUNTIF(G$13:OFFSET(G113,-1,0),$G113)&gt;=1,$G113," - ")</f>
        <v>44815</v>
      </c>
    </row>
    <row r="114" spans="1:8" x14ac:dyDescent="0.2">
      <c r="A114" s="22" t="s">
        <v>65</v>
      </c>
      <c r="B114" s="35">
        <f>$B$10+1</f>
        <v>2023</v>
      </c>
      <c r="C114" s="35">
        <v>9</v>
      </c>
      <c r="D114" s="35">
        <v>11</v>
      </c>
      <c r="E114" s="35"/>
      <c r="F114" s="35"/>
      <c r="G114" s="37">
        <f t="shared" si="2"/>
        <v>45180</v>
      </c>
      <c r="H114" s="72" t="str">
        <f ca="1">IF(COUNTIF(G$13:OFFSET(G114,-1,0),$G114)&gt;=1,$G114," - ")</f>
        <v xml:space="preserve"> - </v>
      </c>
    </row>
    <row r="115" spans="1:8" x14ac:dyDescent="0.2">
      <c r="A115" s="22" t="s">
        <v>66</v>
      </c>
      <c r="B115" s="35">
        <f>$B$10</f>
        <v>2022</v>
      </c>
      <c r="C115" s="35">
        <v>9</v>
      </c>
      <c r="D115" s="35">
        <v>17</v>
      </c>
      <c r="E115" s="35"/>
      <c r="F115" s="35"/>
      <c r="G115" s="37">
        <f t="shared" si="2"/>
        <v>44821</v>
      </c>
      <c r="H115" s="72" t="str">
        <f ca="1">IF(COUNTIF(G$13:OFFSET(G115,-1,0),$G115)&gt;=1,$G115," - ")</f>
        <v xml:space="preserve"> - </v>
      </c>
    </row>
    <row r="116" spans="1:8" x14ac:dyDescent="0.2">
      <c r="A116" s="22" t="s">
        <v>66</v>
      </c>
      <c r="B116" s="35">
        <f>$B$10+1</f>
        <v>2023</v>
      </c>
      <c r="C116" s="35">
        <v>9</v>
      </c>
      <c r="D116" s="35">
        <v>17</v>
      </c>
      <c r="E116" s="35"/>
      <c r="F116" s="35"/>
      <c r="G116" s="37">
        <f t="shared" si="2"/>
        <v>45186</v>
      </c>
      <c r="H116" s="72" t="str">
        <f ca="1">IF(COUNTIF(G$13:OFFSET(G116,-1,0),$G116)&gt;=1,$G116," - ")</f>
        <v xml:space="preserve"> - </v>
      </c>
    </row>
    <row r="117" spans="1:8" x14ac:dyDescent="0.2">
      <c r="A117" s="22" t="s">
        <v>67</v>
      </c>
      <c r="B117" s="35">
        <f>$B$10</f>
        <v>2022</v>
      </c>
      <c r="C117" s="35">
        <v>10</v>
      </c>
      <c r="D117" s="35">
        <v>16</v>
      </c>
      <c r="E117" s="35"/>
      <c r="F117" s="35"/>
      <c r="G117" s="37">
        <f t="shared" si="2"/>
        <v>44850</v>
      </c>
      <c r="H117" s="72" t="str">
        <f ca="1">IF(COUNTIF(G$13:OFFSET(G117,-1,0),$G117)&gt;=1,$G117," - ")</f>
        <v xml:space="preserve"> - </v>
      </c>
    </row>
    <row r="118" spans="1:8" x14ac:dyDescent="0.2">
      <c r="A118" s="22" t="s">
        <v>67</v>
      </c>
      <c r="B118" s="35">
        <f>$B$10+1</f>
        <v>2023</v>
      </c>
      <c r="C118" s="35">
        <v>10</v>
      </c>
      <c r="D118" s="35">
        <v>16</v>
      </c>
      <c r="E118" s="35"/>
      <c r="F118" s="35"/>
      <c r="G118" s="37">
        <f t="shared" si="2"/>
        <v>45215</v>
      </c>
      <c r="H118" s="72" t="str">
        <f ca="1">IF(COUNTIF(G$13:OFFSET(G118,-1,0),$G118)&gt;=1,$G118," - ")</f>
        <v xml:space="preserve"> - </v>
      </c>
    </row>
    <row r="119" spans="1:8" x14ac:dyDescent="0.2">
      <c r="A119" s="22" t="s">
        <v>68</v>
      </c>
      <c r="B119" s="35">
        <f>$B$10</f>
        <v>2022</v>
      </c>
      <c r="C119" s="35">
        <v>10</v>
      </c>
      <c r="D119" s="35">
        <v>24</v>
      </c>
      <c r="E119" s="35"/>
      <c r="F119" s="35"/>
      <c r="G119" s="37">
        <f t="shared" si="2"/>
        <v>44858</v>
      </c>
      <c r="H119" s="72" t="str">
        <f ca="1">IF(COUNTIF(G$13:OFFSET(G119,-1,0),$G119)&gt;=1,$G119," - ")</f>
        <v xml:space="preserve"> - </v>
      </c>
    </row>
    <row r="120" spans="1:8" x14ac:dyDescent="0.2">
      <c r="A120" s="22" t="s">
        <v>68</v>
      </c>
      <c r="B120" s="35">
        <f>$B$10+1</f>
        <v>2023</v>
      </c>
      <c r="C120" s="35">
        <v>10</v>
      </c>
      <c r="D120" s="35">
        <v>24</v>
      </c>
      <c r="E120" s="35"/>
      <c r="F120" s="35"/>
      <c r="G120" s="37">
        <f t="shared" si="2"/>
        <v>45223</v>
      </c>
      <c r="H120" s="72" t="str">
        <f ca="1">IF(COUNTIF(G$13:OFFSET(G120,-1,0),$G120)&gt;=1,$G120," - ")</f>
        <v xml:space="preserve"> - </v>
      </c>
    </row>
    <row r="121" spans="1:8" x14ac:dyDescent="0.2">
      <c r="A121" s="22" t="s">
        <v>69</v>
      </c>
      <c r="B121" s="35">
        <f>$B$10</f>
        <v>2022</v>
      </c>
      <c r="C121" s="35">
        <v>10</v>
      </c>
      <c r="D121" s="35">
        <v>31</v>
      </c>
      <c r="E121" s="35"/>
      <c r="F121" s="35"/>
      <c r="G121" s="37">
        <f t="shared" si="2"/>
        <v>44865</v>
      </c>
      <c r="H121" s="72" t="str">
        <f ca="1">IF(COUNTIF(G$13:OFFSET(G121,-1,0),$G121)&gt;=1,$G121," - ")</f>
        <v xml:space="preserve"> - </v>
      </c>
    </row>
    <row r="122" spans="1:8" x14ac:dyDescent="0.2">
      <c r="A122" s="22" t="s">
        <v>69</v>
      </c>
      <c r="B122" s="35">
        <f>$B$10+1</f>
        <v>2023</v>
      </c>
      <c r="C122" s="35">
        <v>10</v>
      </c>
      <c r="D122" s="35">
        <v>31</v>
      </c>
      <c r="E122" s="35"/>
      <c r="F122" s="35"/>
      <c r="G122" s="37">
        <f t="shared" si="2"/>
        <v>45230</v>
      </c>
      <c r="H122" s="72" t="str">
        <f ca="1">IF(COUNTIF(G$13:OFFSET(G122,-1,0),$G122)&gt;=1,$G122," - ")</f>
        <v xml:space="preserve"> - </v>
      </c>
    </row>
    <row r="123" spans="1:8" x14ac:dyDescent="0.2">
      <c r="A123" s="22" t="s">
        <v>70</v>
      </c>
      <c r="B123" s="35">
        <f>$B$10</f>
        <v>2022</v>
      </c>
      <c r="C123" s="35">
        <v>11</v>
      </c>
      <c r="D123" s="35">
        <v>11</v>
      </c>
      <c r="E123" s="35"/>
      <c r="F123" s="35"/>
      <c r="G123" s="37">
        <f t="shared" si="2"/>
        <v>44876</v>
      </c>
      <c r="H123" s="72" t="str">
        <f ca="1">IF(COUNTIF(G$13:OFFSET(G123,-1,0),$G123)&gt;=1,$G123," - ")</f>
        <v xml:space="preserve"> - </v>
      </c>
    </row>
    <row r="124" spans="1:8" x14ac:dyDescent="0.2">
      <c r="A124" s="22" t="s">
        <v>70</v>
      </c>
      <c r="B124" s="35">
        <f>$B$10+1</f>
        <v>2023</v>
      </c>
      <c r="C124" s="35">
        <v>11</v>
      </c>
      <c r="D124" s="35">
        <v>11</v>
      </c>
      <c r="E124" s="35"/>
      <c r="F124" s="35"/>
      <c r="G124" s="37">
        <f t="shared" si="2"/>
        <v>45241</v>
      </c>
      <c r="H124" s="72" t="str">
        <f ca="1">IF(COUNTIF(G$13:OFFSET(G124,-1,0),$G124)&gt;=1,$G124," - ")</f>
        <v xml:space="preserve"> - </v>
      </c>
    </row>
    <row r="125" spans="1:8" x14ac:dyDescent="0.2">
      <c r="A125" s="22" t="s">
        <v>71</v>
      </c>
      <c r="B125" s="35">
        <f>$B$10</f>
        <v>2022</v>
      </c>
      <c r="C125" s="35">
        <v>12</v>
      </c>
      <c r="D125" s="35">
        <v>7</v>
      </c>
      <c r="E125" s="35"/>
      <c r="F125" s="35"/>
      <c r="G125" s="37">
        <f t="shared" si="2"/>
        <v>44902</v>
      </c>
      <c r="H125" s="72" t="str">
        <f ca="1">IF(COUNTIF(G$13:OFFSET(G125,-1,0),$G125)&gt;=1,$G125," - ")</f>
        <v xml:space="preserve"> - </v>
      </c>
    </row>
    <row r="126" spans="1:8" x14ac:dyDescent="0.2">
      <c r="A126" s="22" t="s">
        <v>71</v>
      </c>
      <c r="B126" s="35">
        <f>$B$10+1</f>
        <v>2023</v>
      </c>
      <c r="C126" s="35">
        <v>12</v>
      </c>
      <c r="D126" s="35">
        <v>7</v>
      </c>
      <c r="E126" s="35"/>
      <c r="F126" s="35"/>
      <c r="G126" s="37">
        <f t="shared" si="2"/>
        <v>45267</v>
      </c>
      <c r="H126" s="72">
        <f ca="1">IF(COUNTIF(G$13:OFFSET(G126,-1,0),$G126)&gt;=1,$G126," - ")</f>
        <v>45267</v>
      </c>
    </row>
    <row r="127" spans="1:8" x14ac:dyDescent="0.2">
      <c r="A127" s="22" t="s">
        <v>72</v>
      </c>
      <c r="B127" s="35">
        <f>$B$10</f>
        <v>2022</v>
      </c>
      <c r="C127" s="35">
        <v>12</v>
      </c>
      <c r="D127" s="35">
        <v>24</v>
      </c>
      <c r="E127" s="35"/>
      <c r="F127" s="35"/>
      <c r="G127" s="37">
        <f t="shared" si="2"/>
        <v>44919</v>
      </c>
      <c r="H127" s="72" t="str">
        <f ca="1">IF(COUNTIF(G$13:OFFSET(G127,-1,0),$G127)&gt;=1,$G127," - ")</f>
        <v xml:space="preserve"> - </v>
      </c>
    </row>
    <row r="128" spans="1:8" x14ac:dyDescent="0.2">
      <c r="A128" s="22" t="s">
        <v>72</v>
      </c>
      <c r="B128" s="35">
        <f>$B$10+1</f>
        <v>2023</v>
      </c>
      <c r="C128" s="35">
        <v>12</v>
      </c>
      <c r="D128" s="35">
        <v>24</v>
      </c>
      <c r="E128" s="35"/>
      <c r="F128" s="35"/>
      <c r="G128" s="37">
        <f t="shared" si="2"/>
        <v>45284</v>
      </c>
      <c r="H128" s="72" t="str">
        <f ca="1">IF(COUNTIF(G$13:OFFSET(G128,-1,0),$G128)&gt;=1,$G128," - ")</f>
        <v xml:space="preserve"> - </v>
      </c>
    </row>
    <row r="129" spans="1:8" x14ac:dyDescent="0.2">
      <c r="A129" s="22" t="s">
        <v>73</v>
      </c>
      <c r="B129" s="35">
        <f>$B$10</f>
        <v>2022</v>
      </c>
      <c r="C129" s="35">
        <v>12</v>
      </c>
      <c r="D129" s="35">
        <v>25</v>
      </c>
      <c r="E129" s="35"/>
      <c r="F129" s="35"/>
      <c r="G129" s="37">
        <f t="shared" si="2"/>
        <v>44920</v>
      </c>
      <c r="H129" s="72" t="str">
        <f ca="1">IF(COUNTIF(G$13:OFFSET(G129,-1,0),$G129)&gt;=1,$G129," - ")</f>
        <v xml:space="preserve"> - </v>
      </c>
    </row>
    <row r="130" spans="1:8" x14ac:dyDescent="0.2">
      <c r="A130" s="22" t="s">
        <v>73</v>
      </c>
      <c r="B130" s="35">
        <f>$B$10+1</f>
        <v>2023</v>
      </c>
      <c r="C130" s="35">
        <v>12</v>
      </c>
      <c r="D130" s="35">
        <v>25</v>
      </c>
      <c r="E130" s="35"/>
      <c r="F130" s="35"/>
      <c r="G130" s="37">
        <f t="shared" si="2"/>
        <v>45285</v>
      </c>
      <c r="H130" s="72" t="str">
        <f ca="1">IF(COUNTIF(G$13:OFFSET(G130,-1,0),$G130)&gt;=1,$G130," - ")</f>
        <v xml:space="preserve"> - </v>
      </c>
    </row>
    <row r="131" spans="1:8" x14ac:dyDescent="0.2">
      <c r="A131" s="22" t="s">
        <v>74</v>
      </c>
      <c r="B131" s="35">
        <f>$B$10</f>
        <v>2022</v>
      </c>
      <c r="C131" s="35">
        <v>12</v>
      </c>
      <c r="D131" s="35">
        <v>26</v>
      </c>
      <c r="E131" s="22"/>
      <c r="F131" s="22"/>
      <c r="G131" s="37">
        <f t="shared" si="2"/>
        <v>44921</v>
      </c>
      <c r="H131" s="72" t="str">
        <f ca="1">IF(COUNTIF(G$13:OFFSET(G131,-1,0),$G131)&gt;=1,$G131," - ")</f>
        <v xml:space="preserve"> - </v>
      </c>
    </row>
    <row r="132" spans="1:8" x14ac:dyDescent="0.2">
      <c r="A132" s="22" t="s">
        <v>74</v>
      </c>
      <c r="B132" s="35">
        <f>$B$10+1</f>
        <v>2023</v>
      </c>
      <c r="C132" s="35">
        <v>12</v>
      </c>
      <c r="D132" s="35">
        <v>26</v>
      </c>
      <c r="E132" s="22"/>
      <c r="F132" s="22"/>
      <c r="G132" s="37">
        <f t="shared" si="2"/>
        <v>45286</v>
      </c>
      <c r="H132" s="72" t="str">
        <f ca="1">IF(COUNTIF(G$13:OFFSET(G132,-1,0),$G132)&gt;=1,$G132," - ")</f>
        <v xml:space="preserve"> - </v>
      </c>
    </row>
    <row r="133" spans="1:8" x14ac:dyDescent="0.2">
      <c r="A133" s="53" t="s">
        <v>75</v>
      </c>
      <c r="B133" s="35">
        <f>$B$10</f>
        <v>2022</v>
      </c>
      <c r="C133" s="35">
        <v>12</v>
      </c>
      <c r="D133" s="35">
        <v>26</v>
      </c>
      <c r="E133" s="22"/>
      <c r="F133" s="22"/>
      <c r="G133" s="37">
        <f t="shared" si="2"/>
        <v>44921</v>
      </c>
      <c r="H133" s="72">
        <f ca="1">IF(COUNTIF(G$13:OFFSET(G133,-1,0),$G133)&gt;=1,$G133," - ")</f>
        <v>44921</v>
      </c>
    </row>
    <row r="134" spans="1:8" x14ac:dyDescent="0.2">
      <c r="A134" s="53" t="s">
        <v>75</v>
      </c>
      <c r="B134" s="35">
        <f>$B$10+1</f>
        <v>2023</v>
      </c>
      <c r="C134" s="35">
        <v>12</v>
      </c>
      <c r="D134" s="35">
        <v>26</v>
      </c>
      <c r="E134" s="22"/>
      <c r="F134" s="22"/>
      <c r="G134" s="37">
        <f t="shared" si="2"/>
        <v>45286</v>
      </c>
      <c r="H134" s="72">
        <f ca="1">IF(COUNTIF(G$13:OFFSET(G134,-1,0),$G134)&gt;=1,$G134," - ")</f>
        <v>45286</v>
      </c>
    </row>
    <row r="135" spans="1:8" x14ac:dyDescent="0.2">
      <c r="A135" s="22" t="s">
        <v>76</v>
      </c>
      <c r="B135" s="35">
        <f>$B$10</f>
        <v>2022</v>
      </c>
      <c r="C135" s="35">
        <v>12</v>
      </c>
      <c r="D135" s="35">
        <v>31</v>
      </c>
      <c r="E135" s="35"/>
      <c r="F135" s="35"/>
      <c r="G135" s="37">
        <f t="shared" si="2"/>
        <v>44926</v>
      </c>
      <c r="H135" s="72" t="str">
        <f ca="1">IF(COUNTIF(G$13:OFFSET(G135,-1,0),$G135)&gt;=1,$G135," - ")</f>
        <v xml:space="preserve"> - </v>
      </c>
    </row>
    <row r="136" spans="1:8" x14ac:dyDescent="0.2">
      <c r="A136" s="22" t="s">
        <v>76</v>
      </c>
      <c r="B136" s="35">
        <f>$B$10+1</f>
        <v>2023</v>
      </c>
      <c r="C136" s="35">
        <v>12</v>
      </c>
      <c r="D136" s="35">
        <v>31</v>
      </c>
      <c r="E136" s="35"/>
      <c r="F136" s="35"/>
      <c r="G136" s="37">
        <f t="shared" si="2"/>
        <v>45291</v>
      </c>
      <c r="H136" s="72" t="str">
        <f ca="1">IF(COUNTIF(G$13:OFFSET(G136,-1,0),$G136)&gt;=1,$G136," - ")</f>
        <v xml:space="preserve"> - </v>
      </c>
    </row>
    <row r="137" spans="1:8" x14ac:dyDescent="0.2">
      <c r="A137" s="22"/>
      <c r="B137" s="22"/>
      <c r="C137" s="22"/>
      <c r="D137" s="22"/>
      <c r="E137" s="22"/>
      <c r="F137" s="22"/>
      <c r="G137" s="41"/>
      <c r="H137" s="41"/>
    </row>
    <row r="138" spans="1:8" s="31" customFormat="1" ht="18" customHeight="1" x14ac:dyDescent="0.2">
      <c r="A138" s="27" t="s">
        <v>50</v>
      </c>
      <c r="B138" s="28"/>
      <c r="C138" s="28"/>
      <c r="D138" s="28"/>
      <c r="E138" s="29"/>
      <c r="F138" s="29"/>
      <c r="G138" s="42" t="s">
        <v>51</v>
      </c>
      <c r="H138" s="30"/>
    </row>
    <row r="139" spans="1:8" ht="18" customHeight="1" x14ac:dyDescent="0.2">
      <c r="A139" s="32" t="s">
        <v>52</v>
      </c>
      <c r="B139" s="33" t="s">
        <v>9</v>
      </c>
      <c r="C139" s="33" t="s">
        <v>10</v>
      </c>
      <c r="D139" s="33"/>
      <c r="E139" s="33" t="s">
        <v>12</v>
      </c>
      <c r="F139" s="33" t="s">
        <v>13</v>
      </c>
      <c r="G139" s="34" t="s">
        <v>14</v>
      </c>
      <c r="H139" s="34" t="str">
        <f>H$13</f>
        <v>2nd Event</v>
      </c>
    </row>
    <row r="140" spans="1:8" x14ac:dyDescent="0.2">
      <c r="A140" s="43"/>
      <c r="B140" s="35"/>
      <c r="C140" s="35"/>
      <c r="D140" s="35"/>
      <c r="E140" s="35"/>
      <c r="F140" s="35"/>
      <c r="G140" s="36" t="str">
        <f>IF(OR(OR(C140="",E140=""),F140="")," - ",(DATE(B140,C140,1)+(E140-1)*7)+F140-WEEKDAY(DATE(B140,C140,1))+IF(F140&lt;WEEKDAY(DATE(B140,C140,1)),7,0))</f>
        <v xml:space="preserve"> - </v>
      </c>
      <c r="H140" s="72" t="str">
        <f ca="1">IF(COUNTIF(G$13:OFFSET(G140,-1,0),$G140)&gt;=1,$G140," - ")</f>
        <v xml:space="preserve"> - </v>
      </c>
    </row>
    <row r="141" spans="1:8" x14ac:dyDescent="0.2">
      <c r="A141" s="43"/>
      <c r="B141" s="35"/>
      <c r="C141" s="35"/>
      <c r="D141" s="35"/>
      <c r="E141" s="35"/>
      <c r="F141" s="35"/>
      <c r="G141" s="36" t="str">
        <f t="shared" ref="G141:G150" si="5">IF(OR(OR(C141="",E141=""),F141="")," - ",(DATE(B141,C141,1)+(E141-1)*7)+F141-WEEKDAY(DATE(B141,C141,1))+IF(F141&lt;WEEKDAY(DATE(B141,C141,1)),7,0))</f>
        <v xml:space="preserve"> - </v>
      </c>
      <c r="H141" s="72" t="str">
        <f ca="1">IF(COUNTIF(G$13:OFFSET(G141,-1,0),$G141)&gt;=1,$G141," - ")</f>
        <v xml:space="preserve"> - </v>
      </c>
    </row>
    <row r="142" spans="1:8" x14ac:dyDescent="0.2">
      <c r="A142" s="22"/>
      <c r="B142" s="35"/>
      <c r="C142" s="35"/>
      <c r="D142" s="35"/>
      <c r="E142" s="35"/>
      <c r="F142" s="35"/>
      <c r="G142" s="36" t="str">
        <f t="shared" si="5"/>
        <v xml:space="preserve"> - </v>
      </c>
      <c r="H142" s="72" t="str">
        <f ca="1">IF(COUNTIF(G$13:OFFSET(G142,-1,0),$G142)&gt;=1,$G142," - ")</f>
        <v xml:space="preserve"> - </v>
      </c>
    </row>
    <row r="143" spans="1:8" x14ac:dyDescent="0.2">
      <c r="A143" s="22"/>
      <c r="B143" s="35"/>
      <c r="C143" s="35"/>
      <c r="D143" s="35"/>
      <c r="E143" s="35"/>
      <c r="F143" s="35"/>
      <c r="G143" s="36" t="str">
        <f t="shared" si="5"/>
        <v xml:space="preserve"> - </v>
      </c>
      <c r="H143" s="72" t="str">
        <f ca="1">IF(COUNTIF(G$13:OFFSET(G143,-1,0),$G143)&gt;=1,$G143," - ")</f>
        <v xml:space="preserve"> - </v>
      </c>
    </row>
    <row r="144" spans="1:8" x14ac:dyDescent="0.2">
      <c r="A144" s="22"/>
      <c r="B144" s="35"/>
      <c r="C144" s="35"/>
      <c r="D144" s="35"/>
      <c r="E144" s="35"/>
      <c r="F144" s="35"/>
      <c r="G144" s="36" t="str">
        <f t="shared" si="5"/>
        <v xml:space="preserve"> - </v>
      </c>
      <c r="H144" s="72" t="str">
        <f ca="1">IF(COUNTIF(G$13:OFFSET(G144,-1,0),$G144)&gt;=1,$G144," - ")</f>
        <v xml:space="preserve"> - </v>
      </c>
    </row>
    <row r="145" spans="1:8" x14ac:dyDescent="0.2">
      <c r="A145" s="22"/>
      <c r="B145" s="35"/>
      <c r="C145" s="35"/>
      <c r="D145" s="35"/>
      <c r="E145" s="35"/>
      <c r="F145" s="35"/>
      <c r="G145" s="36" t="str">
        <f t="shared" si="5"/>
        <v xml:space="preserve"> - </v>
      </c>
      <c r="H145" s="72" t="str">
        <f ca="1">IF(COUNTIF(G$13:OFFSET(G145,-1,0),$G145)&gt;=1,$G145," - ")</f>
        <v xml:space="preserve"> - </v>
      </c>
    </row>
    <row r="146" spans="1:8" x14ac:dyDescent="0.2">
      <c r="A146" s="22"/>
      <c r="B146" s="35"/>
      <c r="C146" s="35"/>
      <c r="D146" s="35"/>
      <c r="E146" s="35"/>
      <c r="F146" s="35"/>
      <c r="G146" s="36" t="str">
        <f t="shared" si="5"/>
        <v xml:space="preserve"> - </v>
      </c>
      <c r="H146" s="72" t="str">
        <f ca="1">IF(COUNTIF(G$13:OFFSET(G146,-1,0),$G146)&gt;=1,$G146," - ")</f>
        <v xml:space="preserve"> - </v>
      </c>
    </row>
    <row r="147" spans="1:8" x14ac:dyDescent="0.2">
      <c r="A147" s="22"/>
      <c r="B147" s="35"/>
      <c r="C147" s="35"/>
      <c r="D147" s="35"/>
      <c r="E147" s="35"/>
      <c r="F147" s="35"/>
      <c r="G147" s="36" t="str">
        <f t="shared" si="5"/>
        <v xml:space="preserve"> - </v>
      </c>
      <c r="H147" s="72" t="str">
        <f ca="1">IF(COUNTIF(G$13:OFFSET(G147,-1,0),$G147)&gt;=1,$G147," - ")</f>
        <v xml:space="preserve"> - </v>
      </c>
    </row>
    <row r="148" spans="1:8" x14ac:dyDescent="0.2">
      <c r="A148" s="22"/>
      <c r="B148" s="35"/>
      <c r="C148" s="35"/>
      <c r="D148" s="35"/>
      <c r="E148" s="35"/>
      <c r="F148" s="35"/>
      <c r="G148" s="36" t="str">
        <f t="shared" si="5"/>
        <v xml:space="preserve"> - </v>
      </c>
      <c r="H148" s="72" t="str">
        <f ca="1">IF(COUNTIF(G$13:OFFSET(G148,-1,0),$G148)&gt;=1,$G148," - ")</f>
        <v xml:space="preserve"> - </v>
      </c>
    </row>
    <row r="149" spans="1:8" x14ac:dyDescent="0.2">
      <c r="A149" s="22"/>
      <c r="B149" s="35"/>
      <c r="C149" s="35"/>
      <c r="D149" s="35"/>
      <c r="E149" s="35"/>
      <c r="F149" s="35"/>
      <c r="G149" s="36" t="str">
        <f t="shared" si="5"/>
        <v xml:space="preserve"> - </v>
      </c>
      <c r="H149" s="72" t="str">
        <f ca="1">IF(COUNTIF(G$13:OFFSET(G149,-1,0),$G149)&gt;=1,$G149," - ")</f>
        <v xml:space="preserve"> - </v>
      </c>
    </row>
    <row r="150" spans="1:8" x14ac:dyDescent="0.2">
      <c r="A150" s="22"/>
      <c r="B150" s="35"/>
      <c r="C150" s="35"/>
      <c r="D150" s="35"/>
      <c r="E150" s="35"/>
      <c r="F150" s="35"/>
      <c r="G150" s="36" t="str">
        <f t="shared" si="5"/>
        <v xml:space="preserve"> - </v>
      </c>
      <c r="H150" s="72" t="str">
        <f ca="1">IF(COUNTIF(G$13:OFFSET(G150,-1,0),$G150)&gt;=1,$G150," - ")</f>
        <v xml:space="preserve"> - </v>
      </c>
    </row>
    <row r="151" spans="1:8" x14ac:dyDescent="0.2">
      <c r="A151" s="22"/>
      <c r="B151" s="22"/>
      <c r="C151" s="22"/>
      <c r="D151" s="22"/>
      <c r="E151" s="22"/>
      <c r="F151" s="22"/>
      <c r="G151" s="41"/>
      <c r="H151" s="41"/>
    </row>
    <row r="152" spans="1:8" s="31" customFormat="1" ht="18" customHeight="1" x14ac:dyDescent="0.2">
      <c r="A152" s="27" t="s">
        <v>77</v>
      </c>
      <c r="B152" s="28"/>
      <c r="C152" s="28"/>
      <c r="D152" s="28"/>
      <c r="E152" s="29"/>
      <c r="F152" s="29"/>
      <c r="G152" s="42" t="s">
        <v>78</v>
      </c>
      <c r="H152" s="30"/>
    </row>
    <row r="153" spans="1:8" ht="18" customHeight="1" x14ac:dyDescent="0.2">
      <c r="A153" s="32" t="s">
        <v>52</v>
      </c>
      <c r="B153" s="33" t="s">
        <v>9</v>
      </c>
      <c r="C153" s="33" t="s">
        <v>10</v>
      </c>
      <c r="D153" s="33" t="s">
        <v>11</v>
      </c>
      <c r="E153" s="33"/>
      <c r="F153" s="33"/>
      <c r="G153" s="34" t="s">
        <v>14</v>
      </c>
      <c r="H153" s="34" t="str">
        <f>H$13</f>
        <v>2nd Event</v>
      </c>
    </row>
    <row r="154" spans="1:8" x14ac:dyDescent="0.2">
      <c r="A154" s="43"/>
      <c r="B154" s="35"/>
      <c r="C154" s="35"/>
      <c r="D154" s="35"/>
      <c r="E154" s="35"/>
      <c r="F154" s="35"/>
      <c r="G154" s="37" t="str">
        <f>IF(OR(B154="",OR(C154="",D154=""))," - ",DATE(B154,C154,D154))</f>
        <v xml:space="preserve"> - </v>
      </c>
      <c r="H154" s="72" t="str">
        <f ca="1">IF(COUNTIF(G$13:OFFSET(G154,-1,0),$G154)&gt;=1,$G154," - ")</f>
        <v xml:space="preserve"> - </v>
      </c>
    </row>
    <row r="155" spans="1:8" x14ac:dyDescent="0.2">
      <c r="A155" s="43"/>
      <c r="B155" s="35"/>
      <c r="C155" s="45"/>
      <c r="D155" s="35"/>
      <c r="E155" s="45"/>
      <c r="F155" s="35"/>
      <c r="G155" s="37" t="str">
        <f t="shared" ref="G155:G191" si="6">IF(OR(B155="",OR(C155="",D155=""))," - ",DATE(B155,C155,D155))</f>
        <v xml:space="preserve"> - </v>
      </c>
      <c r="H155" s="72" t="str">
        <f ca="1">IF(COUNTIF(G$13:OFFSET(G155,-1,0),$G155)&gt;=1,$G155," - ")</f>
        <v xml:space="preserve"> - </v>
      </c>
    </row>
    <row r="156" spans="1:8" x14ac:dyDescent="0.2">
      <c r="A156" s="43"/>
      <c r="B156" s="35"/>
      <c r="C156" s="45"/>
      <c r="D156" s="35"/>
      <c r="E156" s="45"/>
      <c r="F156" s="35"/>
      <c r="G156" s="37" t="str">
        <f t="shared" si="6"/>
        <v xml:space="preserve"> - </v>
      </c>
      <c r="H156" s="72" t="str">
        <f ca="1">IF(COUNTIF(G$13:OFFSET(G156,-1,0),$G156)&gt;=1,$G156," - ")</f>
        <v xml:space="preserve"> - </v>
      </c>
    </row>
    <row r="157" spans="1:8" x14ac:dyDescent="0.2">
      <c r="A157" s="43"/>
      <c r="B157" s="35"/>
      <c r="C157" s="45"/>
      <c r="D157" s="35"/>
      <c r="E157" s="45"/>
      <c r="F157" s="35"/>
      <c r="G157" s="37" t="str">
        <f>IF(OR(B157="",OR(C157="",D157=""))," - ",DATE(B157,C157,D157))</f>
        <v xml:space="preserve"> - </v>
      </c>
      <c r="H157" s="72" t="str">
        <f ca="1">IF(COUNTIF(G$13:OFFSET(G157,-1,0),$G157)&gt;=1,$G157," - ")</f>
        <v xml:space="preserve"> - </v>
      </c>
    </row>
    <row r="158" spans="1:8" x14ac:dyDescent="0.2">
      <c r="A158" s="43"/>
      <c r="B158" s="35"/>
      <c r="C158" s="45"/>
      <c r="D158" s="35"/>
      <c r="E158" s="45"/>
      <c r="F158" s="35"/>
      <c r="G158" s="37" t="str">
        <f t="shared" si="6"/>
        <v xml:space="preserve"> - </v>
      </c>
      <c r="H158" s="72" t="str">
        <f ca="1">IF(COUNTIF(G$13:OFFSET(G158,-1,0),$G158)&gt;=1,$G158," - ")</f>
        <v xml:space="preserve"> - </v>
      </c>
    </row>
    <row r="159" spans="1:8" x14ac:dyDescent="0.2">
      <c r="A159" s="43"/>
      <c r="B159" s="35"/>
      <c r="C159" s="45"/>
      <c r="D159" s="35"/>
      <c r="E159" s="45"/>
      <c r="F159" s="35"/>
      <c r="G159" s="37" t="str">
        <f t="shared" si="6"/>
        <v xml:space="preserve"> - </v>
      </c>
      <c r="H159" s="72" t="str">
        <f ca="1">IF(COUNTIF(G$13:OFFSET(G159,-1,0),$G159)&gt;=1,$G159," - ")</f>
        <v xml:space="preserve"> - </v>
      </c>
    </row>
    <row r="160" spans="1:8" x14ac:dyDescent="0.2">
      <c r="A160" s="43"/>
      <c r="B160" s="35"/>
      <c r="C160" s="45"/>
      <c r="D160" s="35"/>
      <c r="E160" s="45"/>
      <c r="F160" s="35"/>
      <c r="G160" s="37" t="str">
        <f t="shared" ref="G160" si="7">IF(OR(B160="",OR(C160="",D160=""))," - ",DATE(B160,C160,D160))</f>
        <v xml:space="preserve"> - </v>
      </c>
      <c r="H160" s="72" t="str">
        <f ca="1">IF(COUNTIF(G$13:OFFSET(G160,-1,0),$G160)&gt;=1,$G160," - ")</f>
        <v xml:space="preserve"> - </v>
      </c>
    </row>
    <row r="161" spans="1:8" x14ac:dyDescent="0.2">
      <c r="A161" s="43"/>
      <c r="B161" s="35"/>
      <c r="C161" s="45"/>
      <c r="D161" s="35"/>
      <c r="E161" s="45"/>
      <c r="F161" s="35"/>
      <c r="G161" s="37" t="str">
        <f t="shared" si="6"/>
        <v xml:space="preserve"> - </v>
      </c>
      <c r="H161" s="72" t="str">
        <f ca="1">IF(COUNTIF(G$13:OFFSET(G161,-1,0),$G161)&gt;=1,$G161," - ")</f>
        <v xml:space="preserve"> - </v>
      </c>
    </row>
    <row r="162" spans="1:8" x14ac:dyDescent="0.2">
      <c r="A162" s="43"/>
      <c r="B162" s="35"/>
      <c r="C162" s="45"/>
      <c r="D162" s="35"/>
      <c r="E162" s="45"/>
      <c r="F162" s="35"/>
      <c r="G162" s="37" t="str">
        <f t="shared" si="6"/>
        <v xml:space="preserve"> - </v>
      </c>
      <c r="H162" s="72" t="str">
        <f ca="1">IF(COUNTIF(G$13:OFFSET(G162,-1,0),$G162)&gt;=1,$G162," - ")</f>
        <v xml:space="preserve"> - </v>
      </c>
    </row>
    <row r="163" spans="1:8" x14ac:dyDescent="0.2">
      <c r="A163" s="43"/>
      <c r="B163" s="35"/>
      <c r="C163" s="45"/>
      <c r="D163" s="35"/>
      <c r="E163" s="45"/>
      <c r="F163" s="35"/>
      <c r="G163" s="37" t="str">
        <f t="shared" si="6"/>
        <v xml:space="preserve"> - </v>
      </c>
      <c r="H163" s="72" t="str">
        <f ca="1">IF(COUNTIF(G$13:OFFSET(G163,-1,0),$G163)&gt;=1,$G163," - ")</f>
        <v xml:space="preserve"> - </v>
      </c>
    </row>
    <row r="164" spans="1:8" x14ac:dyDescent="0.2">
      <c r="A164" s="43"/>
      <c r="B164" s="35"/>
      <c r="C164" s="45"/>
      <c r="D164" s="35"/>
      <c r="E164" s="45"/>
      <c r="F164" s="35"/>
      <c r="G164" s="37" t="str">
        <f t="shared" si="6"/>
        <v xml:space="preserve"> - </v>
      </c>
      <c r="H164" s="72" t="str">
        <f ca="1">IF(COUNTIF(G$13:OFFSET(G164,-1,0),$G164)&gt;=1,$G164," - ")</f>
        <v xml:space="preserve"> - </v>
      </c>
    </row>
    <row r="165" spans="1:8" x14ac:dyDescent="0.2">
      <c r="A165" s="43"/>
      <c r="B165" s="35"/>
      <c r="C165" s="45"/>
      <c r="D165" s="35"/>
      <c r="E165" s="45"/>
      <c r="F165" s="35"/>
      <c r="G165" s="37" t="str">
        <f t="shared" si="6"/>
        <v xml:space="preserve"> - </v>
      </c>
      <c r="H165" s="72" t="str">
        <f ca="1">IF(COUNTIF(G$13:OFFSET(G165,-1,0),$G165)&gt;=1,$G165," - ")</f>
        <v xml:space="preserve"> - </v>
      </c>
    </row>
    <row r="166" spans="1:8" x14ac:dyDescent="0.2">
      <c r="A166" s="43"/>
      <c r="B166" s="35"/>
      <c r="C166" s="45"/>
      <c r="D166" s="35"/>
      <c r="E166" s="45"/>
      <c r="F166" s="35"/>
      <c r="G166" s="37" t="str">
        <f t="shared" si="6"/>
        <v xml:space="preserve"> - </v>
      </c>
      <c r="H166" s="72" t="str">
        <f ca="1">IF(COUNTIF(G$13:OFFSET(G166,-1,0),$G166)&gt;=1,$G166," - ")</f>
        <v xml:space="preserve"> - </v>
      </c>
    </row>
    <row r="167" spans="1:8" x14ac:dyDescent="0.2">
      <c r="A167" s="43"/>
      <c r="B167" s="35"/>
      <c r="C167" s="45"/>
      <c r="D167" s="35"/>
      <c r="E167" s="45"/>
      <c r="F167" s="35"/>
      <c r="G167" s="37" t="str">
        <f t="shared" si="6"/>
        <v xml:space="preserve"> - </v>
      </c>
      <c r="H167" s="72" t="str">
        <f ca="1">IF(COUNTIF(G$13:OFFSET(G167,-1,0),$G167)&gt;=1,$G167," - ")</f>
        <v xml:space="preserve"> - </v>
      </c>
    </row>
    <row r="168" spans="1:8" x14ac:dyDescent="0.2">
      <c r="A168" s="43"/>
      <c r="B168" s="35"/>
      <c r="C168" s="45"/>
      <c r="D168" s="35"/>
      <c r="E168" s="45"/>
      <c r="F168" s="35"/>
      <c r="G168" s="37" t="str">
        <f t="shared" si="6"/>
        <v xml:space="preserve"> - </v>
      </c>
      <c r="H168" s="72" t="str">
        <f ca="1">IF(COUNTIF(G$13:OFFSET(G168,-1,0),$G168)&gt;=1,$G168," - ")</f>
        <v xml:space="preserve"> - </v>
      </c>
    </row>
    <row r="169" spans="1:8" x14ac:dyDescent="0.2">
      <c r="A169" s="43"/>
      <c r="B169" s="35"/>
      <c r="C169" s="45"/>
      <c r="D169" s="35"/>
      <c r="E169" s="45"/>
      <c r="F169" s="35"/>
      <c r="G169" s="37" t="str">
        <f t="shared" si="6"/>
        <v xml:space="preserve"> - </v>
      </c>
      <c r="H169" s="72" t="str">
        <f ca="1">IF(COUNTIF(G$13:OFFSET(G169,-1,0),$G169)&gt;=1,$G169," - ")</f>
        <v xml:space="preserve"> - </v>
      </c>
    </row>
    <row r="170" spans="1:8" x14ac:dyDescent="0.2">
      <c r="A170" s="43"/>
      <c r="B170" s="35"/>
      <c r="C170" s="45"/>
      <c r="D170" s="35"/>
      <c r="E170" s="45"/>
      <c r="F170" s="35"/>
      <c r="G170" s="37" t="str">
        <f t="shared" si="6"/>
        <v xml:space="preserve"> - </v>
      </c>
      <c r="H170" s="72" t="str">
        <f ca="1">IF(COUNTIF(G$13:OFFSET(G170,-1,0),$G170)&gt;=1,$G170," - ")</f>
        <v xml:space="preserve"> - </v>
      </c>
    </row>
    <row r="171" spans="1:8" x14ac:dyDescent="0.2">
      <c r="A171" s="43"/>
      <c r="B171" s="35"/>
      <c r="C171" s="45"/>
      <c r="D171" s="35"/>
      <c r="E171" s="45"/>
      <c r="F171" s="35"/>
      <c r="G171" s="37" t="str">
        <f t="shared" si="6"/>
        <v xml:space="preserve"> - </v>
      </c>
      <c r="H171" s="72" t="str">
        <f ca="1">IF(COUNTIF(G$13:OFFSET(G171,-1,0),$G171)&gt;=1,$G171," - ")</f>
        <v xml:space="preserve"> - </v>
      </c>
    </row>
    <row r="172" spans="1:8" x14ac:dyDescent="0.2">
      <c r="A172" s="43"/>
      <c r="B172" s="35"/>
      <c r="C172" s="45"/>
      <c r="D172" s="35"/>
      <c r="E172" s="45"/>
      <c r="F172" s="35"/>
      <c r="G172" s="37" t="str">
        <f t="shared" si="6"/>
        <v xml:space="preserve"> - </v>
      </c>
      <c r="H172" s="72" t="str">
        <f ca="1">IF(COUNTIF(G$13:OFFSET(G172,-1,0),$G172)&gt;=1,$G172," - ")</f>
        <v xml:space="preserve"> - </v>
      </c>
    </row>
    <row r="173" spans="1:8" x14ac:dyDescent="0.2">
      <c r="A173" s="43"/>
      <c r="B173" s="35"/>
      <c r="C173" s="45"/>
      <c r="D173" s="35"/>
      <c r="E173" s="45"/>
      <c r="F173" s="35"/>
      <c r="G173" s="37" t="str">
        <f t="shared" si="6"/>
        <v xml:space="preserve"> - </v>
      </c>
      <c r="H173" s="72" t="str">
        <f ca="1">IF(COUNTIF(G$13:OFFSET(G173,-1,0),$G173)&gt;=1,$G173," - ")</f>
        <v xml:space="preserve"> - </v>
      </c>
    </row>
    <row r="174" spans="1:8" x14ac:dyDescent="0.2">
      <c r="A174" s="43"/>
      <c r="B174" s="35"/>
      <c r="C174" s="45"/>
      <c r="D174" s="35"/>
      <c r="E174" s="45"/>
      <c r="F174" s="35"/>
      <c r="G174" s="37" t="str">
        <f t="shared" si="6"/>
        <v xml:space="preserve"> - </v>
      </c>
      <c r="H174" s="72" t="str">
        <f ca="1">IF(COUNTIF(G$13:OFFSET(G174,-1,0),$G174)&gt;=1,$G174," - ")</f>
        <v xml:space="preserve"> - </v>
      </c>
    </row>
    <row r="175" spans="1:8" x14ac:dyDescent="0.2">
      <c r="A175" s="43"/>
      <c r="B175" s="35"/>
      <c r="C175" s="45"/>
      <c r="D175" s="35"/>
      <c r="E175" s="45"/>
      <c r="F175" s="35"/>
      <c r="G175" s="37" t="str">
        <f t="shared" si="6"/>
        <v xml:space="preserve"> - </v>
      </c>
      <c r="H175" s="72" t="str">
        <f ca="1">IF(COUNTIF(G$13:OFFSET(G175,-1,0),$G175)&gt;=1,$G175," - ")</f>
        <v xml:space="preserve"> - </v>
      </c>
    </row>
    <row r="176" spans="1:8" x14ac:dyDescent="0.2">
      <c r="A176" s="43"/>
      <c r="B176" s="35"/>
      <c r="C176" s="45"/>
      <c r="D176" s="35"/>
      <c r="E176" s="45"/>
      <c r="F176" s="35"/>
      <c r="G176" s="37" t="str">
        <f t="shared" si="6"/>
        <v xml:space="preserve"> - </v>
      </c>
      <c r="H176" s="72" t="str">
        <f ca="1">IF(COUNTIF(G$13:OFFSET(G176,-1,0),$G176)&gt;=1,$G176," - ")</f>
        <v xml:space="preserve"> - </v>
      </c>
    </row>
    <row r="177" spans="1:8" x14ac:dyDescent="0.2">
      <c r="A177" s="43"/>
      <c r="B177" s="35"/>
      <c r="C177" s="45"/>
      <c r="D177" s="35"/>
      <c r="E177" s="45"/>
      <c r="F177" s="35"/>
      <c r="G177" s="37" t="str">
        <f t="shared" si="6"/>
        <v xml:space="preserve"> - </v>
      </c>
      <c r="H177" s="72" t="str">
        <f ca="1">IF(COUNTIF(G$13:OFFSET(G177,-1,0),$G177)&gt;=1,$G177," - ")</f>
        <v xml:space="preserve"> - </v>
      </c>
    </row>
    <row r="178" spans="1:8" x14ac:dyDescent="0.2">
      <c r="A178" s="43"/>
      <c r="B178" s="35"/>
      <c r="C178" s="45"/>
      <c r="D178" s="35"/>
      <c r="E178" s="45"/>
      <c r="F178" s="35"/>
      <c r="G178" s="37" t="str">
        <f t="shared" si="6"/>
        <v xml:space="preserve"> - </v>
      </c>
      <c r="H178" s="72" t="str">
        <f ca="1">IF(COUNTIF(G$13:OFFSET(G178,-1,0),$G178)&gt;=1,$G178," - ")</f>
        <v xml:space="preserve"> - </v>
      </c>
    </row>
    <row r="179" spans="1:8" x14ac:dyDescent="0.2">
      <c r="A179" s="43"/>
      <c r="B179" s="35"/>
      <c r="C179" s="45"/>
      <c r="D179" s="35"/>
      <c r="E179" s="45"/>
      <c r="F179" s="35"/>
      <c r="G179" s="37" t="str">
        <f t="shared" si="6"/>
        <v xml:space="preserve"> - </v>
      </c>
      <c r="H179" s="72" t="str">
        <f ca="1">IF(COUNTIF(G$13:OFFSET(G179,-1,0),$G179)&gt;=1,$G179," - ")</f>
        <v xml:space="preserve"> - </v>
      </c>
    </row>
    <row r="180" spans="1:8" x14ac:dyDescent="0.2">
      <c r="A180" s="43"/>
      <c r="B180" s="35"/>
      <c r="C180" s="45"/>
      <c r="D180" s="35"/>
      <c r="E180" s="45"/>
      <c r="F180" s="35"/>
      <c r="G180" s="37" t="str">
        <f t="shared" si="6"/>
        <v xml:space="preserve"> - </v>
      </c>
      <c r="H180" s="72" t="str">
        <f ca="1">IF(COUNTIF(G$13:OFFSET(G180,-1,0),$G180)&gt;=1,$G180," - ")</f>
        <v xml:space="preserve"> - </v>
      </c>
    </row>
    <row r="181" spans="1:8" x14ac:dyDescent="0.2">
      <c r="A181" s="43"/>
      <c r="B181" s="35"/>
      <c r="C181" s="45"/>
      <c r="D181" s="35"/>
      <c r="E181" s="45"/>
      <c r="F181" s="35"/>
      <c r="G181" s="37" t="str">
        <f t="shared" si="6"/>
        <v xml:space="preserve"> - </v>
      </c>
      <c r="H181" s="72" t="str">
        <f ca="1">IF(COUNTIF(G$13:OFFSET(G181,-1,0),$G181)&gt;=1,$G181," - ")</f>
        <v xml:space="preserve"> - </v>
      </c>
    </row>
    <row r="182" spans="1:8" x14ac:dyDescent="0.2">
      <c r="A182" s="43"/>
      <c r="B182" s="35"/>
      <c r="C182" s="45"/>
      <c r="D182" s="35"/>
      <c r="E182" s="45"/>
      <c r="F182" s="35"/>
      <c r="G182" s="37" t="str">
        <f t="shared" si="6"/>
        <v xml:space="preserve"> - </v>
      </c>
      <c r="H182" s="72" t="str">
        <f ca="1">IF(COUNTIF(G$13:OFFSET(G182,-1,0),$G182)&gt;=1,$G182," - ")</f>
        <v xml:space="preserve"> - </v>
      </c>
    </row>
    <row r="183" spans="1:8" x14ac:dyDescent="0.2">
      <c r="A183" s="43"/>
      <c r="B183" s="35"/>
      <c r="C183" s="45"/>
      <c r="D183" s="35"/>
      <c r="E183" s="45"/>
      <c r="F183" s="35"/>
      <c r="G183" s="37" t="str">
        <f t="shared" si="6"/>
        <v xml:space="preserve"> - </v>
      </c>
      <c r="H183" s="72" t="str">
        <f ca="1">IF(COUNTIF(G$13:OFFSET(G183,-1,0),$G183)&gt;=1,$G183," - ")</f>
        <v xml:space="preserve"> - </v>
      </c>
    </row>
    <row r="184" spans="1:8" x14ac:dyDescent="0.2">
      <c r="A184" s="43"/>
      <c r="B184" s="35"/>
      <c r="C184" s="45"/>
      <c r="D184" s="35"/>
      <c r="E184" s="45"/>
      <c r="F184" s="35"/>
      <c r="G184" s="37" t="str">
        <f t="shared" si="6"/>
        <v xml:space="preserve"> - </v>
      </c>
      <c r="H184" s="72" t="str">
        <f ca="1">IF(COUNTIF(G$13:OFFSET(G184,-1,0),$G184)&gt;=1,$G184," - ")</f>
        <v xml:space="preserve"> - </v>
      </c>
    </row>
    <row r="185" spans="1:8" x14ac:dyDescent="0.2">
      <c r="A185" s="43"/>
      <c r="B185" s="35"/>
      <c r="C185" s="45"/>
      <c r="D185" s="35"/>
      <c r="E185" s="45"/>
      <c r="F185" s="35"/>
      <c r="G185" s="37" t="str">
        <f t="shared" si="6"/>
        <v xml:space="preserve"> - </v>
      </c>
      <c r="H185" s="72" t="str">
        <f ca="1">IF(COUNTIF(G$13:OFFSET(G185,-1,0),$G185)&gt;=1,$G185," - ")</f>
        <v xml:space="preserve"> - </v>
      </c>
    </row>
    <row r="186" spans="1:8" x14ac:dyDescent="0.2">
      <c r="A186" s="43"/>
      <c r="B186" s="35"/>
      <c r="C186" s="45"/>
      <c r="D186" s="35"/>
      <c r="E186" s="45"/>
      <c r="F186" s="35"/>
      <c r="G186" s="37" t="str">
        <f t="shared" si="6"/>
        <v xml:space="preserve"> - </v>
      </c>
      <c r="H186" s="72" t="str">
        <f ca="1">IF(COUNTIF(G$13:OFFSET(G186,-1,0),$G186)&gt;=1,$G186," - ")</f>
        <v xml:space="preserve"> - </v>
      </c>
    </row>
    <row r="187" spans="1:8" x14ac:dyDescent="0.2">
      <c r="A187" s="43"/>
      <c r="B187" s="35"/>
      <c r="C187" s="45"/>
      <c r="D187" s="35"/>
      <c r="E187" s="45"/>
      <c r="F187" s="35"/>
      <c r="G187" s="37" t="str">
        <f t="shared" si="6"/>
        <v xml:space="preserve"> - </v>
      </c>
      <c r="H187" s="72" t="str">
        <f ca="1">IF(COUNTIF(G$13:OFFSET(G187,-1,0),$G187)&gt;=1,$G187," - ")</f>
        <v xml:space="preserve"> - </v>
      </c>
    </row>
    <row r="188" spans="1:8" x14ac:dyDescent="0.2">
      <c r="A188" s="43"/>
      <c r="B188" s="35"/>
      <c r="C188" s="45"/>
      <c r="D188" s="35"/>
      <c r="E188" s="45"/>
      <c r="F188" s="35"/>
      <c r="G188" s="37" t="str">
        <f t="shared" si="6"/>
        <v xml:space="preserve"> - </v>
      </c>
      <c r="H188" s="72" t="str">
        <f ca="1">IF(COUNTIF(G$13:OFFSET(G188,-1,0),$G188)&gt;=1,$G188," - ")</f>
        <v xml:space="preserve"> - </v>
      </c>
    </row>
    <row r="189" spans="1:8" x14ac:dyDescent="0.2">
      <c r="A189" s="43"/>
      <c r="B189" s="35"/>
      <c r="C189" s="45"/>
      <c r="D189" s="35"/>
      <c r="E189" s="45"/>
      <c r="F189" s="35"/>
      <c r="G189" s="37" t="str">
        <f t="shared" si="6"/>
        <v xml:space="preserve"> - </v>
      </c>
      <c r="H189" s="72" t="str">
        <f ca="1">IF(COUNTIF(G$13:OFFSET(G189,-1,0),$G189)&gt;=1,$G189," - ")</f>
        <v xml:space="preserve"> - </v>
      </c>
    </row>
    <row r="190" spans="1:8" x14ac:dyDescent="0.2">
      <c r="A190" s="43"/>
      <c r="B190" s="35"/>
      <c r="C190" s="45"/>
      <c r="D190" s="35"/>
      <c r="E190" s="45"/>
      <c r="F190" s="35"/>
      <c r="G190" s="37" t="str">
        <f t="shared" si="6"/>
        <v xml:space="preserve"> - </v>
      </c>
      <c r="H190" s="72" t="str">
        <f ca="1">IF(COUNTIF(G$13:OFFSET(G190,-1,0),$G190)&gt;=1,$G190," - ")</f>
        <v xml:space="preserve"> - </v>
      </c>
    </row>
    <row r="191" spans="1:8" x14ac:dyDescent="0.2">
      <c r="A191" s="43"/>
      <c r="B191" s="35"/>
      <c r="C191" s="45"/>
      <c r="D191" s="35"/>
      <c r="E191" s="45"/>
      <c r="F191" s="35"/>
      <c r="G191" s="37" t="str">
        <f t="shared" si="6"/>
        <v xml:space="preserve"> - </v>
      </c>
      <c r="H191" s="72" t="str">
        <f ca="1">IF(COUNTIF(G$13:OFFSET(G191,-1,0),$G191)&gt;=1,$G191," - ")</f>
        <v xml:space="preserve"> - </v>
      </c>
    </row>
    <row r="192" spans="1:8" x14ac:dyDescent="0.2">
      <c r="A192" s="43"/>
      <c r="B192" s="35"/>
      <c r="C192" s="45"/>
      <c r="D192" s="35"/>
      <c r="E192" s="45"/>
      <c r="F192" s="35"/>
      <c r="G192" s="37" t="str">
        <f t="shared" ref="G192:G204" si="8">IF(OR(B192="",OR(C192="",D192=""))," - ",DATE(B192,C192,D192))</f>
        <v xml:space="preserve"> - </v>
      </c>
      <c r="H192" s="72" t="str">
        <f ca="1">IF(COUNTIF(G$13:OFFSET(G192,-1,0),$G192)&gt;=1,$G192," - ")</f>
        <v xml:space="preserve"> - </v>
      </c>
    </row>
    <row r="193" spans="1:8" x14ac:dyDescent="0.2">
      <c r="A193" s="43"/>
      <c r="B193" s="35"/>
      <c r="C193" s="45"/>
      <c r="D193" s="35"/>
      <c r="E193" s="45"/>
      <c r="F193" s="35"/>
      <c r="G193" s="37" t="str">
        <f t="shared" si="8"/>
        <v xml:space="preserve"> - </v>
      </c>
      <c r="H193" s="72" t="str">
        <f ca="1">IF(COUNTIF(G$13:OFFSET(G193,-1,0),$G193)&gt;=1,$G193," - ")</f>
        <v xml:space="preserve"> - </v>
      </c>
    </row>
    <row r="194" spans="1:8" x14ac:dyDescent="0.2">
      <c r="A194" s="43"/>
      <c r="B194" s="35"/>
      <c r="C194" s="45"/>
      <c r="D194" s="35"/>
      <c r="E194" s="45"/>
      <c r="F194" s="35"/>
      <c r="G194" s="37" t="str">
        <f t="shared" si="8"/>
        <v xml:space="preserve"> - </v>
      </c>
      <c r="H194" s="72" t="str">
        <f ca="1">IF(COUNTIF(G$13:OFFSET(G194,-1,0),$G194)&gt;=1,$G194," - ")</f>
        <v xml:space="preserve"> - </v>
      </c>
    </row>
    <row r="195" spans="1:8" x14ac:dyDescent="0.2">
      <c r="A195" s="43"/>
      <c r="B195" s="35"/>
      <c r="C195" s="45"/>
      <c r="D195" s="35"/>
      <c r="E195" s="45"/>
      <c r="F195" s="35"/>
      <c r="G195" s="37" t="str">
        <f t="shared" si="8"/>
        <v xml:space="preserve"> - </v>
      </c>
      <c r="H195" s="72" t="str">
        <f ca="1">IF(COUNTIF(G$13:OFFSET(G195,-1,0),$G195)&gt;=1,$G195," - ")</f>
        <v xml:space="preserve"> - </v>
      </c>
    </row>
    <row r="196" spans="1:8" x14ac:dyDescent="0.2">
      <c r="A196" s="43"/>
      <c r="B196" s="35"/>
      <c r="C196" s="45"/>
      <c r="D196" s="35"/>
      <c r="E196" s="45"/>
      <c r="F196" s="35"/>
      <c r="G196" s="37" t="str">
        <f t="shared" si="8"/>
        <v xml:space="preserve"> - </v>
      </c>
      <c r="H196" s="72" t="str">
        <f ca="1">IF(COUNTIF(G$13:OFFSET(G196,-1,0),$G196)&gt;=1,$G196," - ")</f>
        <v xml:space="preserve"> - </v>
      </c>
    </row>
    <row r="197" spans="1:8" x14ac:dyDescent="0.2">
      <c r="A197" s="43"/>
      <c r="B197" s="35"/>
      <c r="C197" s="45"/>
      <c r="D197" s="35"/>
      <c r="E197" s="35"/>
      <c r="F197" s="35"/>
      <c r="G197" s="37" t="str">
        <f t="shared" si="8"/>
        <v xml:space="preserve"> - </v>
      </c>
      <c r="H197" s="72" t="str">
        <f ca="1">IF(COUNTIF(G$13:OFFSET(G197,-1,0),$G197)&gt;=1,$G197," - ")</f>
        <v xml:space="preserve"> - </v>
      </c>
    </row>
    <row r="198" spans="1:8" x14ac:dyDescent="0.2">
      <c r="A198" s="43"/>
      <c r="B198" s="35"/>
      <c r="C198" s="45"/>
      <c r="D198" s="35"/>
      <c r="E198" s="35"/>
      <c r="F198" s="35"/>
      <c r="G198" s="37" t="str">
        <f t="shared" si="8"/>
        <v xml:space="preserve"> - </v>
      </c>
      <c r="H198" s="72" t="str">
        <f ca="1">IF(COUNTIF(G$13:OFFSET(G198,-1,0),$G198)&gt;=1,$G198," - ")</f>
        <v xml:space="preserve"> - </v>
      </c>
    </row>
    <row r="199" spans="1:8" x14ac:dyDescent="0.2">
      <c r="A199" s="43"/>
      <c r="B199" s="35"/>
      <c r="C199" s="45"/>
      <c r="D199" s="35"/>
      <c r="E199" s="35"/>
      <c r="F199" s="35"/>
      <c r="G199" s="37" t="str">
        <f t="shared" si="8"/>
        <v xml:space="preserve"> - </v>
      </c>
      <c r="H199" s="72" t="str">
        <f ca="1">IF(COUNTIF(G$13:OFFSET(G199,-1,0),$G199)&gt;=1,$G199," - ")</f>
        <v xml:space="preserve"> - </v>
      </c>
    </row>
    <row r="200" spans="1:8" x14ac:dyDescent="0.2">
      <c r="A200" s="43"/>
      <c r="B200" s="35"/>
      <c r="C200" s="45"/>
      <c r="D200" s="35"/>
      <c r="E200" s="35"/>
      <c r="F200" s="35"/>
      <c r="G200" s="37" t="str">
        <f t="shared" si="8"/>
        <v xml:space="preserve"> - </v>
      </c>
      <c r="H200" s="72" t="str">
        <f ca="1">IF(COUNTIF(G$13:OFFSET(G200,-1,0),$G200)&gt;=1,$G200," - ")</f>
        <v xml:space="preserve"> - </v>
      </c>
    </row>
    <row r="201" spans="1:8" x14ac:dyDescent="0.2">
      <c r="A201" s="43"/>
      <c r="B201" s="35"/>
      <c r="C201" s="45"/>
      <c r="D201" s="35"/>
      <c r="E201" s="35"/>
      <c r="F201" s="35"/>
      <c r="G201" s="37" t="str">
        <f t="shared" si="8"/>
        <v xml:space="preserve"> - </v>
      </c>
      <c r="H201" s="72" t="str">
        <f ca="1">IF(COUNTIF(G$13:OFFSET(G201,-1,0),$G201)&gt;=1,$G201," - ")</f>
        <v xml:space="preserve"> - </v>
      </c>
    </row>
    <row r="202" spans="1:8" x14ac:dyDescent="0.2">
      <c r="A202" s="43"/>
      <c r="B202" s="35"/>
      <c r="C202" s="45"/>
      <c r="D202" s="35"/>
      <c r="E202" s="35"/>
      <c r="F202" s="35"/>
      <c r="G202" s="37" t="str">
        <f t="shared" si="8"/>
        <v xml:space="preserve"> - </v>
      </c>
      <c r="H202" s="72" t="str">
        <f ca="1">IF(COUNTIF(G$13:OFFSET(G202,-1,0),$G202)&gt;=1,$G202," - ")</f>
        <v xml:space="preserve"> - </v>
      </c>
    </row>
    <row r="203" spans="1:8" x14ac:dyDescent="0.2">
      <c r="A203" s="22"/>
      <c r="B203" s="35"/>
      <c r="C203" s="35"/>
      <c r="D203" s="35"/>
      <c r="E203" s="35"/>
      <c r="F203" s="35"/>
      <c r="G203" s="37" t="str">
        <f t="shared" si="8"/>
        <v xml:space="preserve"> - </v>
      </c>
      <c r="H203" s="72" t="str">
        <f ca="1">IF(COUNTIF(G$13:OFFSET(G203,-1,0),$G203)&gt;=1,$G203," - ")</f>
        <v xml:space="preserve"> - </v>
      </c>
    </row>
    <row r="204" spans="1:8" x14ac:dyDescent="0.2">
      <c r="A204" s="22"/>
      <c r="B204" s="35"/>
      <c r="C204" s="35"/>
      <c r="D204" s="35"/>
      <c r="E204" s="35"/>
      <c r="F204" s="35"/>
      <c r="G204" s="37" t="str">
        <f t="shared" si="8"/>
        <v xml:space="preserve"> - </v>
      </c>
      <c r="H204" s="72" t="str">
        <f ca="1">IF(COUNTIF(G$13:OFFSET(G204,-1,0),$G204)&gt;=1,$G204," - ")</f>
        <v xml:space="preserve"> - </v>
      </c>
    </row>
  </sheetData>
  <printOptions horizontalCentered="1"/>
  <pageMargins left="0.35" right="0.35" top="0.5" bottom="0.5" header="0.25" footer="0.25"/>
  <pageSetup scale="98" fitToHeight="0" orientation="portrait" r:id="rId1"/>
  <headerFooter alignWithMargins="0"/>
  <ignoredErrors>
    <ignoredError sqref="B109:B204 B40:B53 B15:B38 B56:B106" formula="1"/>
    <ignoredError sqref="H137:H139 G140:G204 H151:H153" emptyCellReference="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A17" sqref="A17"/>
    </sheetView>
  </sheetViews>
  <sheetFormatPr defaultColWidth="8.85546875" defaultRowHeight="12.75" x14ac:dyDescent="0.2"/>
  <cols>
    <col min="1" max="1" width="10.42578125" style="22" customWidth="1"/>
    <col min="2" max="2" width="72.7109375" style="86" customWidth="1"/>
    <col min="3" max="3" width="19.140625" style="16" customWidth="1"/>
    <col min="4" max="16384" width="8.85546875" style="1"/>
  </cols>
  <sheetData>
    <row r="1" spans="1:3" ht="32.1" customHeight="1" x14ac:dyDescent="0.2">
      <c r="A1" s="73" t="s">
        <v>80</v>
      </c>
      <c r="B1" s="74"/>
      <c r="C1" s="73"/>
    </row>
    <row r="2" spans="1:3" x14ac:dyDescent="0.2">
      <c r="A2" s="75"/>
      <c r="B2" s="76"/>
      <c r="C2" s="77"/>
    </row>
    <row r="3" spans="1:3" ht="15" x14ac:dyDescent="0.2">
      <c r="A3" s="8"/>
      <c r="B3" s="78"/>
      <c r="C3" s="9"/>
    </row>
    <row r="4" spans="1:3" ht="18" x14ac:dyDescent="0.2">
      <c r="A4" s="79" t="s">
        <v>94</v>
      </c>
      <c r="B4" s="80"/>
      <c r="C4" s="81"/>
    </row>
    <row r="5" spans="1:3" ht="28.5" x14ac:dyDescent="0.2">
      <c r="A5" s="8"/>
      <c r="B5" s="82" t="s">
        <v>81</v>
      </c>
      <c r="C5" s="9"/>
    </row>
    <row r="6" spans="1:3" x14ac:dyDescent="0.2">
      <c r="A6" s="8"/>
      <c r="B6" s="83"/>
      <c r="C6" s="9"/>
    </row>
    <row r="7" spans="1:3" ht="18" x14ac:dyDescent="0.2">
      <c r="A7" s="79" t="s">
        <v>95</v>
      </c>
      <c r="B7" s="80"/>
      <c r="C7" s="81"/>
    </row>
    <row r="8" spans="1:3" ht="57" x14ac:dyDescent="0.2">
      <c r="A8" s="8"/>
      <c r="B8" s="82" t="s">
        <v>82</v>
      </c>
      <c r="C8" s="9"/>
    </row>
    <row r="9" spans="1:3" x14ac:dyDescent="0.2">
      <c r="A9" s="8"/>
      <c r="B9" s="84"/>
      <c r="C9" s="9"/>
    </row>
    <row r="10" spans="1:3" ht="18" x14ac:dyDescent="0.2">
      <c r="A10" s="79" t="s">
        <v>96</v>
      </c>
      <c r="B10" s="80"/>
      <c r="C10" s="81"/>
    </row>
    <row r="11" spans="1:3" ht="42.75" x14ac:dyDescent="0.2">
      <c r="A11" s="8"/>
      <c r="B11" s="82" t="s">
        <v>83</v>
      </c>
      <c r="C11" s="9"/>
    </row>
    <row r="12" spans="1:3" x14ac:dyDescent="0.2">
      <c r="A12" s="8"/>
      <c r="B12" s="83"/>
      <c r="C12" s="9"/>
    </row>
    <row r="13" spans="1:3" ht="60" x14ac:dyDescent="0.2">
      <c r="A13" s="8"/>
      <c r="B13" s="85" t="s">
        <v>84</v>
      </c>
      <c r="C13" s="9"/>
    </row>
    <row r="15" spans="1:3" ht="71.25" x14ac:dyDescent="0.2">
      <c r="B15" s="82" t="s">
        <v>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4" zoomScaleNormal="100" workbookViewId="0">
      <selection activeCell="E22" sqref="E22:G24"/>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FEBRUARY 2022</v>
      </c>
      <c r="B4" s="91"/>
      <c r="C4" s="91"/>
      <c r="D4" s="91"/>
      <c r="E4" s="91"/>
      <c r="F4" s="91"/>
      <c r="G4" s="91"/>
    </row>
    <row r="5" spans="1:7" s="2" customFormat="1" ht="11.25" hidden="1" x14ac:dyDescent="0.2">
      <c r="A5" s="70" t="s">
        <v>1</v>
      </c>
      <c r="B5" s="7">
        <f>EDATE('1'!B5,1)</f>
        <v>44593</v>
      </c>
    </row>
    <row r="6" spans="1:7" s="31" customFormat="1" ht="28.5" customHeight="1" x14ac:dyDescent="0.2">
      <c r="A6" s="54">
        <f t="shared" ref="A6:G6" si="0">A10</f>
        <v>44598</v>
      </c>
      <c r="B6" s="54">
        <f t="shared" si="0"/>
        <v>44599</v>
      </c>
      <c r="C6" s="54">
        <f t="shared" si="0"/>
        <v>44600</v>
      </c>
      <c r="D6" s="54">
        <f t="shared" si="0"/>
        <v>44601</v>
      </c>
      <c r="E6" s="54">
        <f t="shared" si="0"/>
        <v>44602</v>
      </c>
      <c r="F6" s="54">
        <f t="shared" si="0"/>
        <v>44603</v>
      </c>
      <c r="G6" s="56">
        <f t="shared" si="0"/>
        <v>44604</v>
      </c>
    </row>
    <row r="7" spans="1:7" s="67" customFormat="1" ht="45" customHeight="1" x14ac:dyDescent="0.2">
      <c r="A7" s="68" t="str">
        <f>IF(WEEKDAY($B$5,1)=startday,$B$5,"")</f>
        <v/>
      </c>
      <c r="B7" s="68" t="str">
        <f>IF(A7="",IF(WEEKDAY($B$5,1)=MOD(startday,7)+1,$B$5,""),A7+1)</f>
        <v/>
      </c>
      <c r="C7" s="68">
        <f>IF(B7="",IF(WEEKDAY($B$5,1)=MOD(startday+1,7)+1,$B$5,""),B7+1)</f>
        <v>44593</v>
      </c>
      <c r="D7" s="68">
        <f>IF(C7="",IF(WEEKDAY($B$5,1)=MOD(startday+2,7)+1,$B$5,""),C7+1)</f>
        <v>44594</v>
      </c>
      <c r="E7" s="68">
        <f>IF(D7="",IF(WEEKDAY($B$5,1)=MOD(startday+3,7)+1,$B$5,""),D7+1)</f>
        <v>44595</v>
      </c>
      <c r="F7" s="68">
        <f>IF(E7="",IF(WEEKDAY($B$5,1)=MOD(startday+4,7)+1,$B$5,""),E7+1)</f>
        <v>44596</v>
      </c>
      <c r="G7" s="69">
        <f>IF(F7="",IF(WEEKDAY($B$5,1)=MOD(startday+5,7)+1,$B$5,""),F7+1)</f>
        <v>44597</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Chinese New  Year</v>
      </c>
      <c r="D8" s="57" t="str">
        <f>IF(ISERROR(MATCH(D7,Events!$G:$G,0)),"",INDEX(Events!$A:$A,MATCH(D7,Events!$G:$G,0)))</f>
        <v>Groundhog Day</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44598</v>
      </c>
      <c r="B10" s="68">
        <f t="shared" ref="B10:G10" si="1">IF(A10="","",IF(MONTH(A10+1)&lt;&gt;MONTH(A10),"",A10+1))</f>
        <v>44599</v>
      </c>
      <c r="C10" s="68">
        <f t="shared" si="1"/>
        <v>44600</v>
      </c>
      <c r="D10" s="68">
        <f t="shared" si="1"/>
        <v>44601</v>
      </c>
      <c r="E10" s="68">
        <f t="shared" si="1"/>
        <v>44602</v>
      </c>
      <c r="F10" s="68">
        <f t="shared" si="1"/>
        <v>44603</v>
      </c>
      <c r="G10" s="69">
        <f t="shared" si="1"/>
        <v>44604</v>
      </c>
    </row>
    <row r="11" spans="1:7" s="31" customFormat="1" ht="17.25" customHeight="1" x14ac:dyDescent="0.2">
      <c r="A11" s="57" t="str">
        <f>IF(ISERROR(MATCH(A10,Events!$G:$G,0)),"",INDEX(Events!$A:$A,MATCH(A10,Events!$G:$G,0)))</f>
        <v/>
      </c>
      <c r="B11" s="57" t="str">
        <f>IF(ISERROR(MATCH(B10,Events!$G:$G,0)),"",INDEX(Events!$A:$A,MATCH(B10,Events!$G:$G,0)))</f>
        <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Lincoln's B-Day</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44605</v>
      </c>
      <c r="B13" s="68">
        <f t="shared" ref="B13:G13" si="2">IF(A13="","",IF(MONTH(A13+1)&lt;&gt;MONTH(A13),"",A13+1))</f>
        <v>44606</v>
      </c>
      <c r="C13" s="68">
        <f t="shared" si="2"/>
        <v>44607</v>
      </c>
      <c r="D13" s="68">
        <f t="shared" si="2"/>
        <v>44608</v>
      </c>
      <c r="E13" s="68">
        <f t="shared" si="2"/>
        <v>44609</v>
      </c>
      <c r="F13" s="68">
        <f t="shared" si="2"/>
        <v>44610</v>
      </c>
      <c r="G13" s="69">
        <f t="shared" si="2"/>
        <v>44611</v>
      </c>
    </row>
    <row r="14" spans="1:7" s="31" customFormat="1" ht="17.25" customHeight="1" x14ac:dyDescent="0.2">
      <c r="A14" s="57" t="str">
        <f>IF(ISERROR(MATCH(A13,Events!$G:$G,0)),"",INDEX(Events!$A:$A,MATCH(A13,Events!$G:$G,0)))</f>
        <v/>
      </c>
      <c r="B14" s="57" t="str">
        <f>IF(ISERROR(MATCH(B13,Events!$G:$G,0)),"",INDEX(Events!$A:$A,MATCH(B13,Events!$G:$G,0)))</f>
        <v>Valentine's Day</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44612</v>
      </c>
      <c r="B16" s="68">
        <f t="shared" ref="B16:G16" si="3">IF(A16="","",IF(MONTH(A16+1)&lt;&gt;MONTH(A16),"",A16+1))</f>
        <v>44613</v>
      </c>
      <c r="C16" s="68">
        <f t="shared" si="3"/>
        <v>44614</v>
      </c>
      <c r="D16" s="68">
        <f t="shared" si="3"/>
        <v>44615</v>
      </c>
      <c r="E16" s="68">
        <f t="shared" si="3"/>
        <v>44616</v>
      </c>
      <c r="F16" s="68">
        <f t="shared" si="3"/>
        <v>44617</v>
      </c>
      <c r="G16" s="69">
        <f t="shared" si="3"/>
        <v>44618</v>
      </c>
    </row>
    <row r="17" spans="1:7" s="31" customFormat="1" ht="17.25" customHeight="1" x14ac:dyDescent="0.2">
      <c r="A17" s="57" t="str">
        <f>IF(ISERROR(MATCH(A16,Events!$G:$G,0)),"",INDEX(Events!$A:$A,MATCH(A16,Events!$G:$G,0)))</f>
        <v/>
      </c>
      <c r="B17" s="57" t="str">
        <f>IF(ISERROR(MATCH(B16,Events!$G:$G,0)),"",INDEX(Events!$A:$A,MATCH(B16,Events!$G:$G,0)))</f>
        <v>Presidents' Day</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44619</v>
      </c>
      <c r="B19" s="68">
        <f t="shared" ref="B19:G19" si="4">IF(A19="","",IF(MONTH(A19+1)&lt;&gt;MONTH(A19),"",A19+1))</f>
        <v>44620</v>
      </c>
      <c r="C19" s="68" t="str">
        <f t="shared" si="4"/>
        <v/>
      </c>
      <c r="D19" s="68" t="str">
        <f t="shared" si="4"/>
        <v/>
      </c>
      <c r="E19" s="68" t="str">
        <f t="shared" si="4"/>
        <v/>
      </c>
      <c r="F19" s="68" t="str">
        <f t="shared" si="4"/>
        <v/>
      </c>
      <c r="G19" s="69" t="str">
        <f t="shared" si="4"/>
        <v/>
      </c>
    </row>
    <row r="20" spans="1:7" s="31" customFormat="1" ht="17.25" customHeight="1" x14ac:dyDescent="0.2">
      <c r="A20" s="57" t="str">
        <f>IF(ISERROR(MATCH(A19,Events!$G:$G,0)),"",INDEX(Events!$A:$A,MATCH(A19,Events!$G:$G,0)))</f>
        <v/>
      </c>
      <c r="B20" s="57" t="str">
        <f>IF(ISERROR(MATCH(B19,Events!$G:$G,0)),"",INDEX(Events!$A:$A,MATCH(B19,Events!$G:$G,0)))</f>
        <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32" priority="3">
      <formula>A7=""</formula>
    </cfRule>
  </conditionalFormatting>
  <conditionalFormatting sqref="A8:G8 A11:G11 A14:G14 A17:G17 A20:G20 A23:B23">
    <cfRule type="expression" dxfId="31" priority="2">
      <formula>A7=""</formula>
    </cfRule>
  </conditionalFormatting>
  <conditionalFormatting sqref="A9:G9 A12:G12 A15:G15 A18:G18 A21:G21 A24:B24">
    <cfRule type="expression" dxfId="30" priority="1">
      <formula>A7=""</formula>
    </cfRule>
  </conditionalFormatting>
  <printOptions horizontalCentered="1"/>
  <pageMargins left="0.35" right="0.35" top="0.25" bottom="0.35" header="0.25" footer="0.2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4" zoomScaleNormal="100" workbookViewId="0">
      <selection activeCell="F30" sqref="E22:G30"/>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MARCH 2022</v>
      </c>
      <c r="B4" s="91"/>
      <c r="C4" s="91"/>
      <c r="D4" s="91"/>
      <c r="E4" s="91"/>
      <c r="F4" s="91"/>
      <c r="G4" s="91"/>
    </row>
    <row r="5" spans="1:7" s="2" customFormat="1" ht="11.25" hidden="1" x14ac:dyDescent="0.2">
      <c r="A5" s="70" t="s">
        <v>1</v>
      </c>
      <c r="B5" s="7">
        <f>EDATE('2'!B5,1)</f>
        <v>44621</v>
      </c>
    </row>
    <row r="6" spans="1:7" s="31" customFormat="1" ht="28.5" customHeight="1" x14ac:dyDescent="0.2">
      <c r="A6" s="54">
        <f t="shared" ref="A6:G6" si="0">A10</f>
        <v>44626</v>
      </c>
      <c r="B6" s="54">
        <f t="shared" si="0"/>
        <v>44627</v>
      </c>
      <c r="C6" s="54">
        <f t="shared" si="0"/>
        <v>44628</v>
      </c>
      <c r="D6" s="54">
        <f t="shared" si="0"/>
        <v>44629</v>
      </c>
      <c r="E6" s="54">
        <f t="shared" si="0"/>
        <v>44630</v>
      </c>
      <c r="F6" s="54">
        <f t="shared" si="0"/>
        <v>44631</v>
      </c>
      <c r="G6" s="56">
        <f t="shared" si="0"/>
        <v>44632</v>
      </c>
    </row>
    <row r="7" spans="1:7" s="67" customFormat="1" ht="45" customHeight="1" x14ac:dyDescent="0.2">
      <c r="A7" s="68" t="str">
        <f>IF(WEEKDAY($B$5,1)=startday,$B$5,"")</f>
        <v/>
      </c>
      <c r="B7" s="68" t="str">
        <f>IF(A7="",IF(WEEKDAY($B$5,1)=MOD(startday,7)+1,$B$5,""),A7+1)</f>
        <v/>
      </c>
      <c r="C7" s="68">
        <f>IF(B7="",IF(WEEKDAY($B$5,1)=MOD(startday+1,7)+1,$B$5,""),B7+1)</f>
        <v>44621</v>
      </c>
      <c r="D7" s="68">
        <f>IF(C7="",IF(WEEKDAY($B$5,1)=MOD(startday+2,7)+1,$B$5,""),C7+1)</f>
        <v>44622</v>
      </c>
      <c r="E7" s="68">
        <f>IF(D7="",IF(WEEKDAY($B$5,1)=MOD(startday+3,7)+1,$B$5,""),D7+1)</f>
        <v>44623</v>
      </c>
      <c r="F7" s="68">
        <f>IF(E7="",IF(WEEKDAY($B$5,1)=MOD(startday+4,7)+1,$B$5,""),E7+1)</f>
        <v>44624</v>
      </c>
      <c r="G7" s="69">
        <f>IF(F7="",IF(WEEKDAY($B$5,1)=MOD(startday+5,7)+1,$B$5,""),F7+1)</f>
        <v>44625</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Mardi Gras</v>
      </c>
      <c r="D8" s="57" t="str">
        <f>IF(ISERROR(MATCH(D7,Events!$G:$G,0)),"",INDEX(Events!$A:$A,MATCH(D7,Events!$G:$G,0)))</f>
        <v>Ash Wednesday</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44626</v>
      </c>
      <c r="B10" s="68">
        <f t="shared" ref="B10:G10" si="1">IF(A10="","",IF(MONTH(A10+1)&lt;&gt;MONTH(A10),"",A10+1))</f>
        <v>44627</v>
      </c>
      <c r="C10" s="68">
        <f t="shared" si="1"/>
        <v>44628</v>
      </c>
      <c r="D10" s="68">
        <f t="shared" si="1"/>
        <v>44629</v>
      </c>
      <c r="E10" s="68">
        <f t="shared" si="1"/>
        <v>44630</v>
      </c>
      <c r="F10" s="68">
        <f t="shared" si="1"/>
        <v>44631</v>
      </c>
      <c r="G10" s="69">
        <f t="shared" si="1"/>
        <v>44632</v>
      </c>
    </row>
    <row r="11" spans="1:7" s="31" customFormat="1" ht="17.25" customHeight="1" x14ac:dyDescent="0.2">
      <c r="A11" s="57" t="str">
        <f>IF(ISERROR(MATCH(A10,Events!$G:$G,0)),"",INDEX(Events!$A:$A,MATCH(A10,Events!$G:$G,0)))</f>
        <v/>
      </c>
      <c r="B11" s="57" t="str">
        <f>IF(ISERROR(MATCH(B10,Events!$G:$G,0)),"",INDEX(Events!$A:$A,MATCH(B10,Events!$G:$G,0)))</f>
        <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44633</v>
      </c>
      <c r="B13" s="68">
        <f t="shared" ref="B13:G13" si="2">IF(A13="","",IF(MONTH(A13+1)&lt;&gt;MONTH(A13),"",A13+1))</f>
        <v>44634</v>
      </c>
      <c r="C13" s="68">
        <f t="shared" si="2"/>
        <v>44635</v>
      </c>
      <c r="D13" s="68">
        <f t="shared" si="2"/>
        <v>44636</v>
      </c>
      <c r="E13" s="68">
        <f t="shared" si="2"/>
        <v>44637</v>
      </c>
      <c r="F13" s="68">
        <f t="shared" si="2"/>
        <v>44638</v>
      </c>
      <c r="G13" s="69">
        <f t="shared" si="2"/>
        <v>44639</v>
      </c>
    </row>
    <row r="14" spans="1:7" s="31" customFormat="1" ht="17.25" customHeight="1" x14ac:dyDescent="0.2">
      <c r="A14" s="57" t="str">
        <f>IF(ISERROR(MATCH(A13,Events!$G:$G,0)),"",INDEX(Events!$A:$A,MATCH(A13,Events!$G:$G,0)))</f>
        <v>Daylight Saving</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St. Patrick's Day</v>
      </c>
      <c r="F14" s="57" t="str">
        <f>IF(ISERROR(MATCH(F13,Events!$G:$G,0)),"",INDEX(Events!$A:$A,MATCH(F13,Events!$G:$G,0)))</f>
        <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44640</v>
      </c>
      <c r="B16" s="68">
        <f t="shared" ref="B16:G16" si="3">IF(A16="","",IF(MONTH(A16+1)&lt;&gt;MONTH(A16),"",A16+1))</f>
        <v>44641</v>
      </c>
      <c r="C16" s="68">
        <f t="shared" si="3"/>
        <v>44642</v>
      </c>
      <c r="D16" s="68">
        <f t="shared" si="3"/>
        <v>44643</v>
      </c>
      <c r="E16" s="68">
        <f t="shared" si="3"/>
        <v>44644</v>
      </c>
      <c r="F16" s="68">
        <f t="shared" si="3"/>
        <v>44645</v>
      </c>
      <c r="G16" s="69">
        <f t="shared" si="3"/>
        <v>44646</v>
      </c>
    </row>
    <row r="17" spans="1:7" s="31" customFormat="1" ht="17.25" customHeight="1" x14ac:dyDescent="0.2">
      <c r="A17" s="57" t="str">
        <f>IF(ISERROR(MATCH(A16,Events!$G:$G,0)),"",INDEX(Events!$A:$A,MATCH(A16,Events!$G:$G,0)))</f>
        <v>Vernal equinox</v>
      </c>
      <c r="B17" s="57" t="str">
        <f>IF(ISERROR(MATCH(B16,Events!$G:$G,0)),"",INDEX(Events!$A:$A,MATCH(B16,Events!$G:$G,0)))</f>
        <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44647</v>
      </c>
      <c r="B19" s="68">
        <f t="shared" ref="B19:G19" si="4">IF(A19="","",IF(MONTH(A19+1)&lt;&gt;MONTH(A19),"",A19+1))</f>
        <v>44648</v>
      </c>
      <c r="C19" s="68">
        <f t="shared" si="4"/>
        <v>44649</v>
      </c>
      <c r="D19" s="68">
        <f t="shared" si="4"/>
        <v>44650</v>
      </c>
      <c r="E19" s="68">
        <f t="shared" si="4"/>
        <v>44651</v>
      </c>
      <c r="F19" s="68" t="str">
        <f t="shared" si="4"/>
        <v/>
      </c>
      <c r="G19" s="69" t="str">
        <f t="shared" si="4"/>
        <v/>
      </c>
    </row>
    <row r="20" spans="1:7" s="31" customFormat="1" ht="17.25" customHeight="1" x14ac:dyDescent="0.2">
      <c r="A20" s="57" t="str">
        <f>IF(ISERROR(MATCH(A19,Events!$G:$G,0)),"",INDEX(Events!$A:$A,MATCH(A19,Events!$G:$G,0)))</f>
        <v/>
      </c>
      <c r="B20" s="57" t="str">
        <f>IF(ISERROR(MATCH(B19,Events!$G:$G,0)),"",INDEX(Events!$A:$A,MATCH(B19,Events!$G:$G,0)))</f>
        <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29" priority="3">
      <formula>A7=""</formula>
    </cfRule>
  </conditionalFormatting>
  <conditionalFormatting sqref="A8:G8 A11:G11 A14:G14 A17:G17 A20:G20 A23:B23">
    <cfRule type="expression" dxfId="28" priority="2">
      <formula>A7=""</formula>
    </cfRule>
  </conditionalFormatting>
  <conditionalFormatting sqref="A9:G9 A12:G12 A15:G15 A18:G18 A21:G21 A24:B24">
    <cfRule type="expression" dxfId="27" priority="1">
      <formula>A7=""</formula>
    </cfRule>
  </conditionalFormatting>
  <printOptions horizontalCentered="1"/>
  <pageMargins left="0.35" right="0.35" top="0.25" bottom="0.35" header="0.25" footer="0.2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9" zoomScaleNormal="100" workbookViewId="0">
      <selection activeCell="E37" sqref="E22:G37"/>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APRIL 2022</v>
      </c>
      <c r="B4" s="91"/>
      <c r="C4" s="91"/>
      <c r="D4" s="91"/>
      <c r="E4" s="91"/>
      <c r="F4" s="91"/>
      <c r="G4" s="91"/>
    </row>
    <row r="5" spans="1:7" s="2" customFormat="1" ht="11.25" hidden="1" x14ac:dyDescent="0.2">
      <c r="A5" s="70" t="s">
        <v>1</v>
      </c>
      <c r="B5" s="7">
        <f>EDATE('3'!B5,1)</f>
        <v>44652</v>
      </c>
    </row>
    <row r="6" spans="1:7" s="31" customFormat="1" ht="28.5" customHeight="1" x14ac:dyDescent="0.2">
      <c r="A6" s="54">
        <f t="shared" ref="A6:G6" si="0">A10</f>
        <v>44654</v>
      </c>
      <c r="B6" s="54">
        <f t="shared" si="0"/>
        <v>44655</v>
      </c>
      <c r="C6" s="54">
        <f t="shared" si="0"/>
        <v>44656</v>
      </c>
      <c r="D6" s="54">
        <f t="shared" si="0"/>
        <v>44657</v>
      </c>
      <c r="E6" s="54">
        <f t="shared" si="0"/>
        <v>44658</v>
      </c>
      <c r="F6" s="54">
        <f t="shared" si="0"/>
        <v>44659</v>
      </c>
      <c r="G6" s="56">
        <f t="shared" si="0"/>
        <v>44660</v>
      </c>
    </row>
    <row r="7" spans="1:7" s="67" customFormat="1" ht="45" customHeight="1" x14ac:dyDescent="0.2">
      <c r="A7" s="68" t="str">
        <f>IF(WEEKDAY($B$5,1)=startday,$B$5,"")</f>
        <v/>
      </c>
      <c r="B7" s="68" t="str">
        <f>IF(A7="",IF(WEEKDAY($B$5,1)=MOD(startday,7)+1,$B$5,""),A7+1)</f>
        <v/>
      </c>
      <c r="C7" s="68" t="str">
        <f>IF(B7="",IF(WEEKDAY($B$5,1)=MOD(startday+1,7)+1,$B$5,""),B7+1)</f>
        <v/>
      </c>
      <c r="D7" s="68" t="str">
        <f>IF(C7="",IF(WEEKDAY($B$5,1)=MOD(startday+2,7)+1,$B$5,""),C7+1)</f>
        <v/>
      </c>
      <c r="E7" s="68" t="str">
        <f>IF(D7="",IF(WEEKDAY($B$5,1)=MOD(startday+3,7)+1,$B$5,""),D7+1)</f>
        <v/>
      </c>
      <c r="F7" s="68">
        <f>IF(E7="",IF(WEEKDAY($B$5,1)=MOD(startday+4,7)+1,$B$5,""),E7+1)</f>
        <v>44652</v>
      </c>
      <c r="G7" s="69">
        <f>IF(F7="",IF(WEEKDAY($B$5,1)=MOD(startday+5,7)+1,$B$5,""),F7+1)</f>
        <v>44653</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April Fool's Day</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44654</v>
      </c>
      <c r="B10" s="68">
        <f t="shared" ref="B10:G10" si="1">IF(A10="","",IF(MONTH(A10+1)&lt;&gt;MONTH(A10),"",A10+1))</f>
        <v>44655</v>
      </c>
      <c r="C10" s="68">
        <f t="shared" si="1"/>
        <v>44656</v>
      </c>
      <c r="D10" s="68">
        <f t="shared" si="1"/>
        <v>44657</v>
      </c>
      <c r="E10" s="68">
        <f t="shared" si="1"/>
        <v>44658</v>
      </c>
      <c r="F10" s="68">
        <f t="shared" si="1"/>
        <v>44659</v>
      </c>
      <c r="G10" s="69">
        <f t="shared" si="1"/>
        <v>44660</v>
      </c>
    </row>
    <row r="11" spans="1:7" s="31" customFormat="1" ht="17.25" customHeight="1" x14ac:dyDescent="0.2">
      <c r="A11" s="57" t="str">
        <f>IF(ISERROR(MATCH(A10,Events!$G:$G,0)),"",INDEX(Events!$A:$A,MATCH(A10,Events!$G:$G,0)))</f>
        <v>Ramadan begins</v>
      </c>
      <c r="B11" s="57" t="str">
        <f>IF(ISERROR(MATCH(B10,Events!$G:$G,0)),"",INDEX(Events!$A:$A,MATCH(B10,Events!$G:$G,0)))</f>
        <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44661</v>
      </c>
      <c r="B13" s="68">
        <f t="shared" ref="B13:G13" si="2">IF(A13="","",IF(MONTH(A13+1)&lt;&gt;MONTH(A13),"",A13+1))</f>
        <v>44662</v>
      </c>
      <c r="C13" s="68">
        <f t="shared" si="2"/>
        <v>44663</v>
      </c>
      <c r="D13" s="68">
        <f t="shared" si="2"/>
        <v>44664</v>
      </c>
      <c r="E13" s="68">
        <f t="shared" si="2"/>
        <v>44665</v>
      </c>
      <c r="F13" s="68">
        <f t="shared" si="2"/>
        <v>44666</v>
      </c>
      <c r="G13" s="69">
        <f t="shared" si="2"/>
        <v>44667</v>
      </c>
    </row>
    <row r="14" spans="1:7" s="31" customFormat="1" ht="17.25" customHeight="1" x14ac:dyDescent="0.2">
      <c r="A14" s="57" t="str">
        <f>IF(ISERROR(MATCH(A13,Events!$G:$G,0)),"",INDEX(Events!$A:$A,MATCH(A13,Events!$G:$G,0)))</f>
        <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Good Friday</v>
      </c>
      <c r="G14" s="58" t="str">
        <f>IF(ISERROR(MATCH(G13,Events!$G:$G,0)),"",INDEX(Events!$A:$A,MATCH(G13,Events!$G:$G,0)))</f>
        <v>Passover</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44668</v>
      </c>
      <c r="B16" s="68">
        <f t="shared" ref="B16:G16" si="3">IF(A16="","",IF(MONTH(A16+1)&lt;&gt;MONTH(A16),"",A16+1))</f>
        <v>44669</v>
      </c>
      <c r="C16" s="68">
        <f t="shared" si="3"/>
        <v>44670</v>
      </c>
      <c r="D16" s="68">
        <f t="shared" si="3"/>
        <v>44671</v>
      </c>
      <c r="E16" s="68">
        <f t="shared" si="3"/>
        <v>44672</v>
      </c>
      <c r="F16" s="68">
        <f t="shared" si="3"/>
        <v>44673</v>
      </c>
      <c r="G16" s="69">
        <f t="shared" si="3"/>
        <v>44674</v>
      </c>
    </row>
    <row r="17" spans="1:7" s="31" customFormat="1" ht="17.25" customHeight="1" x14ac:dyDescent="0.2">
      <c r="A17" s="57" t="str">
        <f>IF(ISERROR(MATCH(A16,Events!$G:$G,0)),"",INDEX(Events!$A:$A,MATCH(A16,Events!$G:$G,0)))</f>
        <v>Easter</v>
      </c>
      <c r="B17" s="57" t="str">
        <f>IF(ISERROR(MATCH(B16,Events!$G:$G,0)),"",INDEX(Events!$A:$A,MATCH(B16,Events!$G:$G,0)))</f>
        <v>Taxes Due</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Earth Day</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Easter Monday (UK)</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44675</v>
      </c>
      <c r="B19" s="68">
        <f t="shared" ref="B19:G19" si="4">IF(A19="","",IF(MONTH(A19+1)&lt;&gt;MONTH(A19),"",A19+1))</f>
        <v>44676</v>
      </c>
      <c r="C19" s="68">
        <f t="shared" si="4"/>
        <v>44677</v>
      </c>
      <c r="D19" s="68">
        <f t="shared" si="4"/>
        <v>44678</v>
      </c>
      <c r="E19" s="68">
        <f t="shared" si="4"/>
        <v>44679</v>
      </c>
      <c r="F19" s="68">
        <f t="shared" si="4"/>
        <v>44680</v>
      </c>
      <c r="G19" s="69">
        <f t="shared" si="4"/>
        <v>44681</v>
      </c>
    </row>
    <row r="20" spans="1:7" s="31" customFormat="1" ht="17.25" customHeight="1" x14ac:dyDescent="0.2">
      <c r="A20" s="57" t="str">
        <f>IF(ISERROR(MATCH(A19,Events!$G:$G,0)),"",INDEX(Events!$A:$A,MATCH(A19,Events!$G:$G,0)))</f>
        <v/>
      </c>
      <c r="B20" s="57" t="str">
        <f>IF(ISERROR(MATCH(B19,Events!$G:$G,0)),"",INDEX(Events!$A:$A,MATCH(B19,Events!$G:$G,0)))</f>
        <v/>
      </c>
      <c r="C20" s="57" t="str">
        <f>IF(ISERROR(MATCH(C19,Events!$G:$G,0)),"",INDEX(Events!$A:$A,MATCH(C19,Events!$G:$G,0)))</f>
        <v/>
      </c>
      <c r="D20" s="57" t="str">
        <f>IF(ISERROR(MATCH(D19,Events!$G:$G,0)),"",INDEX(Events!$A:$A,MATCH(D19,Events!$G:$G,0)))</f>
        <v>Admin Assist Day</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26" priority="3">
      <formula>A7=""</formula>
    </cfRule>
  </conditionalFormatting>
  <conditionalFormatting sqref="A8:G8 A11:G11 A14:G14 A17:G17 A20:G20 A23:B23">
    <cfRule type="expression" dxfId="25" priority="2">
      <formula>A7=""</formula>
    </cfRule>
  </conditionalFormatting>
  <conditionalFormatting sqref="A9:G9 A12:G12 A15:G15 A18:G18 A21:G21 A24:B24">
    <cfRule type="expression" dxfId="24" priority="1">
      <formula>A7=""</formula>
    </cfRule>
  </conditionalFormatting>
  <printOptions horizontalCentered="1"/>
  <pageMargins left="0.35" right="0.35" top="0.25" bottom="0.35" header="0.25" footer="0.2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4" zoomScaleNormal="100" workbookViewId="0">
      <selection activeCell="F31" sqref="E22:G31"/>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MAY 2022</v>
      </c>
      <c r="B4" s="91"/>
      <c r="C4" s="91"/>
      <c r="D4" s="91"/>
      <c r="E4" s="91"/>
      <c r="F4" s="91"/>
      <c r="G4" s="91"/>
    </row>
    <row r="5" spans="1:7" s="2" customFormat="1" ht="11.25" hidden="1" x14ac:dyDescent="0.2">
      <c r="A5" s="70" t="s">
        <v>1</v>
      </c>
      <c r="B5" s="7">
        <f>EDATE('4'!B5,1)</f>
        <v>44682</v>
      </c>
    </row>
    <row r="6" spans="1:7" s="31" customFormat="1" ht="28.5" customHeight="1" x14ac:dyDescent="0.2">
      <c r="A6" s="54">
        <f t="shared" ref="A6:G6" si="0">A10</f>
        <v>44689</v>
      </c>
      <c r="B6" s="54">
        <f t="shared" si="0"/>
        <v>44690</v>
      </c>
      <c r="C6" s="54">
        <f t="shared" si="0"/>
        <v>44691</v>
      </c>
      <c r="D6" s="54">
        <f t="shared" si="0"/>
        <v>44692</v>
      </c>
      <c r="E6" s="54">
        <f t="shared" si="0"/>
        <v>44693</v>
      </c>
      <c r="F6" s="54">
        <f t="shared" si="0"/>
        <v>44694</v>
      </c>
      <c r="G6" s="56">
        <f t="shared" si="0"/>
        <v>44695</v>
      </c>
    </row>
    <row r="7" spans="1:7" s="67" customFormat="1" ht="45" customHeight="1" x14ac:dyDescent="0.2">
      <c r="A7" s="68">
        <f>IF(WEEKDAY($B$5,1)=startday,$B$5,"")</f>
        <v>44682</v>
      </c>
      <c r="B7" s="68">
        <f>IF(A7="",IF(WEEKDAY($B$5,1)=MOD(startday,7)+1,$B$5,""),A7+1)</f>
        <v>44683</v>
      </c>
      <c r="C7" s="68">
        <f>IF(B7="",IF(WEEKDAY($B$5,1)=MOD(startday+1,7)+1,$B$5,""),B7+1)</f>
        <v>44684</v>
      </c>
      <c r="D7" s="68">
        <f>IF(C7="",IF(WEEKDAY($B$5,1)=MOD(startday+2,7)+1,$B$5,""),C7+1)</f>
        <v>44685</v>
      </c>
      <c r="E7" s="68">
        <f>IF(D7="",IF(WEEKDAY($B$5,1)=MOD(startday+3,7)+1,$B$5,""),D7+1)</f>
        <v>44686</v>
      </c>
      <c r="F7" s="68">
        <f>IF(E7="",IF(WEEKDAY($B$5,1)=MOD(startday+4,7)+1,$B$5,""),E7+1)</f>
        <v>44687</v>
      </c>
      <c r="G7" s="69">
        <f>IF(F7="",IF(WEEKDAY($B$5,1)=MOD(startday+5,7)+1,$B$5,""),F7+1)</f>
        <v>44688</v>
      </c>
    </row>
    <row r="8" spans="1:7" s="31" customFormat="1" ht="17.25" customHeight="1" x14ac:dyDescent="0.2">
      <c r="A8" s="57" t="str">
        <f>IF(ISERROR(MATCH(A7,Events!$G:$G,0)),"",INDEX(Events!$A:$A,MATCH(A7,Events!$G:$G,0)))</f>
        <v/>
      </c>
      <c r="B8" s="57" t="str">
        <f>IF(ISERROR(MATCH(B7,Events!$G:$G,0)),"",INDEX(Events!$A:$A,MATCH(B7,Events!$G:$G,0)))</f>
        <v>May Day (UK)</v>
      </c>
      <c r="C8" s="57" t="str">
        <f>IF(ISERROR(MATCH(C7,Events!$G:$G,0)),"",INDEX(Events!$A:$A,MATCH(C7,Events!$G:$G,0)))</f>
        <v>End of Ramadan</v>
      </c>
      <c r="D8" s="57" t="str">
        <f>IF(ISERROR(MATCH(D7,Events!$G:$G,0)),"",INDEX(Events!$A:$A,MATCH(D7,Events!$G:$G,0)))</f>
        <v/>
      </c>
      <c r="E8" s="57" t="str">
        <f>IF(ISERROR(MATCH(E7,Events!$G:$G,0)),"",INDEX(Events!$A:$A,MATCH(E7,Events!$G:$G,0)))</f>
        <v>Cinco de Mayo</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44689</v>
      </c>
      <c r="B10" s="68">
        <f t="shared" ref="B10:G10" si="1">IF(A10="","",IF(MONTH(A10+1)&lt;&gt;MONTH(A10),"",A10+1))</f>
        <v>44690</v>
      </c>
      <c r="C10" s="68">
        <f t="shared" si="1"/>
        <v>44691</v>
      </c>
      <c r="D10" s="68">
        <f t="shared" si="1"/>
        <v>44692</v>
      </c>
      <c r="E10" s="68">
        <f t="shared" si="1"/>
        <v>44693</v>
      </c>
      <c r="F10" s="68">
        <f t="shared" si="1"/>
        <v>44694</v>
      </c>
      <c r="G10" s="69">
        <f t="shared" si="1"/>
        <v>44695</v>
      </c>
    </row>
    <row r="11" spans="1:7" s="31" customFormat="1" ht="17.25" customHeight="1" x14ac:dyDescent="0.2">
      <c r="A11" s="57" t="str">
        <f>IF(ISERROR(MATCH(A10,Events!$G:$G,0)),"",INDEX(Events!$A:$A,MATCH(A10,Events!$G:$G,0)))</f>
        <v>Mother's Day</v>
      </c>
      <c r="B11" s="57" t="str">
        <f>IF(ISERROR(MATCH(B10,Events!$G:$G,0)),"",INDEX(Events!$A:$A,MATCH(B10,Events!$G:$G,0)))</f>
        <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44696</v>
      </c>
      <c r="B13" s="68">
        <f t="shared" ref="B13:G13" si="2">IF(A13="","",IF(MONTH(A13+1)&lt;&gt;MONTH(A13),"",A13+1))</f>
        <v>44697</v>
      </c>
      <c r="C13" s="68">
        <f t="shared" si="2"/>
        <v>44698</v>
      </c>
      <c r="D13" s="68">
        <f t="shared" si="2"/>
        <v>44699</v>
      </c>
      <c r="E13" s="68">
        <f t="shared" si="2"/>
        <v>44700</v>
      </c>
      <c r="F13" s="68">
        <f t="shared" si="2"/>
        <v>44701</v>
      </c>
      <c r="G13" s="69">
        <f t="shared" si="2"/>
        <v>44702</v>
      </c>
    </row>
    <row r="14" spans="1:7" s="31" customFormat="1" ht="17.25" customHeight="1" x14ac:dyDescent="0.2">
      <c r="A14" s="57" t="str">
        <f>IF(ISERROR(MATCH(A13,Events!$G:$G,0)),"",INDEX(Events!$A:$A,MATCH(A13,Events!$G:$G,0)))</f>
        <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Armed Forces Day</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44703</v>
      </c>
      <c r="B16" s="68">
        <f t="shared" ref="B16:G16" si="3">IF(A16="","",IF(MONTH(A16+1)&lt;&gt;MONTH(A16),"",A16+1))</f>
        <v>44704</v>
      </c>
      <c r="C16" s="68">
        <f t="shared" si="3"/>
        <v>44705</v>
      </c>
      <c r="D16" s="68">
        <f t="shared" si="3"/>
        <v>44706</v>
      </c>
      <c r="E16" s="68">
        <f t="shared" si="3"/>
        <v>44707</v>
      </c>
      <c r="F16" s="68">
        <f t="shared" si="3"/>
        <v>44708</v>
      </c>
      <c r="G16" s="69">
        <f t="shared" si="3"/>
        <v>44709</v>
      </c>
    </row>
    <row r="17" spans="1:7" s="31" customFormat="1" ht="17.25" customHeight="1" x14ac:dyDescent="0.2">
      <c r="A17" s="57" t="str">
        <f>IF(ISERROR(MATCH(A16,Events!$G:$G,0)),"",INDEX(Events!$A:$A,MATCH(A16,Events!$G:$G,0)))</f>
        <v/>
      </c>
      <c r="B17" s="57" t="str">
        <f>IF(ISERROR(MATCH(B16,Events!$G:$G,0)),"",INDEX(Events!$A:$A,MATCH(B16,Events!$G:$G,0)))</f>
        <v>Victoria Day (Canada)</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44710</v>
      </c>
      <c r="B19" s="68">
        <f t="shared" ref="B19:G19" si="4">IF(A19="","",IF(MONTH(A19+1)&lt;&gt;MONTH(A19),"",A19+1))</f>
        <v>44711</v>
      </c>
      <c r="C19" s="68">
        <f t="shared" si="4"/>
        <v>44712</v>
      </c>
      <c r="D19" s="68" t="str">
        <f t="shared" si="4"/>
        <v/>
      </c>
      <c r="E19" s="68" t="str">
        <f t="shared" si="4"/>
        <v/>
      </c>
      <c r="F19" s="68" t="str">
        <f t="shared" si="4"/>
        <v/>
      </c>
      <c r="G19" s="69" t="str">
        <f t="shared" si="4"/>
        <v/>
      </c>
    </row>
    <row r="20" spans="1:7" s="31" customFormat="1" ht="17.25" customHeight="1" x14ac:dyDescent="0.2">
      <c r="A20" s="57" t="str">
        <f>IF(ISERROR(MATCH(A19,Events!$G:$G,0)),"",INDEX(Events!$A:$A,MATCH(A19,Events!$G:$G,0)))</f>
        <v/>
      </c>
      <c r="B20" s="57" t="str">
        <f>IF(ISERROR(MATCH(B19,Events!$G:$G,0)),"",INDEX(Events!$A:$A,MATCH(B19,Events!$G:$G,0)))</f>
        <v>Memorial Day</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23" priority="3">
      <formula>A7=""</formula>
    </cfRule>
  </conditionalFormatting>
  <conditionalFormatting sqref="A8:G8 A11:G11 A14:G14 A17:G17 A20:G20 A23:B23">
    <cfRule type="expression" dxfId="22" priority="2">
      <formula>A7=""</formula>
    </cfRule>
  </conditionalFormatting>
  <conditionalFormatting sqref="A9:G9 A12:G12 A15:G15 A18:G18 A21:G21 A24:B24">
    <cfRule type="expression" dxfId="21" priority="1">
      <formula>A7=""</formula>
    </cfRule>
  </conditionalFormatting>
  <printOptions horizontalCentered="1"/>
  <pageMargins left="0.35" right="0.35" top="0.25" bottom="0.35" header="0.25" footer="0.2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9" zoomScaleNormal="100" workbookViewId="0">
      <selection activeCell="F40" sqref="E22:H40"/>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JUNE 2022</v>
      </c>
      <c r="B4" s="91"/>
      <c r="C4" s="91"/>
      <c r="D4" s="91"/>
      <c r="E4" s="91"/>
      <c r="F4" s="91"/>
      <c r="G4" s="91"/>
    </row>
    <row r="5" spans="1:7" s="2" customFormat="1" ht="11.25" hidden="1" x14ac:dyDescent="0.2">
      <c r="A5" s="70" t="s">
        <v>1</v>
      </c>
      <c r="B5" s="7">
        <f>EDATE('5'!B5,1)</f>
        <v>44713</v>
      </c>
    </row>
    <row r="6" spans="1:7" s="31" customFormat="1" ht="28.5" customHeight="1" x14ac:dyDescent="0.2">
      <c r="A6" s="54">
        <f t="shared" ref="A6:G6" si="0">A10</f>
        <v>44717</v>
      </c>
      <c r="B6" s="54">
        <f t="shared" si="0"/>
        <v>44718</v>
      </c>
      <c r="C6" s="54">
        <f t="shared" si="0"/>
        <v>44719</v>
      </c>
      <c r="D6" s="54">
        <f t="shared" si="0"/>
        <v>44720</v>
      </c>
      <c r="E6" s="54">
        <f t="shared" si="0"/>
        <v>44721</v>
      </c>
      <c r="F6" s="54">
        <f t="shared" si="0"/>
        <v>44722</v>
      </c>
      <c r="G6" s="56">
        <f t="shared" si="0"/>
        <v>44723</v>
      </c>
    </row>
    <row r="7" spans="1:7" s="67" customFormat="1" ht="45" customHeight="1" x14ac:dyDescent="0.2">
      <c r="A7" s="68" t="str">
        <f>IF(WEEKDAY($B$5,1)=startday,$B$5,"")</f>
        <v/>
      </c>
      <c r="B7" s="68" t="str">
        <f>IF(A7="",IF(WEEKDAY($B$5,1)=MOD(startday,7)+1,$B$5,""),A7+1)</f>
        <v/>
      </c>
      <c r="C7" s="68" t="str">
        <f>IF(B7="",IF(WEEKDAY($B$5,1)=MOD(startday+1,7)+1,$B$5,""),B7+1)</f>
        <v/>
      </c>
      <c r="D7" s="68">
        <f>IF(C7="",IF(WEEKDAY($B$5,1)=MOD(startday+2,7)+1,$B$5,""),C7+1)</f>
        <v>44713</v>
      </c>
      <c r="E7" s="68">
        <f>IF(D7="",IF(WEEKDAY($B$5,1)=MOD(startday+3,7)+1,$B$5,""),D7+1)</f>
        <v>44714</v>
      </c>
      <c r="F7" s="68">
        <f>IF(E7="",IF(WEEKDAY($B$5,1)=MOD(startday+4,7)+1,$B$5,""),E7+1)</f>
        <v>44715</v>
      </c>
      <c r="G7" s="69">
        <f>IF(F7="",IF(WEEKDAY($B$5,1)=MOD(startday+5,7)+1,$B$5,""),F7+1)</f>
        <v>44716</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44717</v>
      </c>
      <c r="B10" s="68">
        <f t="shared" ref="B10:G10" si="1">IF(A10="","",IF(MONTH(A10+1)&lt;&gt;MONTH(A10),"",A10+1))</f>
        <v>44718</v>
      </c>
      <c r="C10" s="68">
        <f t="shared" si="1"/>
        <v>44719</v>
      </c>
      <c r="D10" s="68">
        <f t="shared" si="1"/>
        <v>44720</v>
      </c>
      <c r="E10" s="68">
        <f t="shared" si="1"/>
        <v>44721</v>
      </c>
      <c r="F10" s="68">
        <f t="shared" si="1"/>
        <v>44722</v>
      </c>
      <c r="G10" s="69">
        <f t="shared" si="1"/>
        <v>44723</v>
      </c>
    </row>
    <row r="11" spans="1:7" s="31" customFormat="1" ht="17.25" customHeight="1" x14ac:dyDescent="0.2">
      <c r="A11" s="57" t="str">
        <f>IF(ISERROR(MATCH(A10,Events!$G:$G,0)),"",INDEX(Events!$A:$A,MATCH(A10,Events!$G:$G,0)))</f>
        <v>Pentecost</v>
      </c>
      <c r="B11" s="57" t="str">
        <f>IF(ISERROR(MATCH(B10,Events!$G:$G,0)),"",INDEX(Events!$A:$A,MATCH(B10,Events!$G:$G,0)))</f>
        <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44724</v>
      </c>
      <c r="B13" s="68">
        <f t="shared" ref="B13:G13" si="2">IF(A13="","",IF(MONTH(A13+1)&lt;&gt;MONTH(A13),"",A13+1))</f>
        <v>44725</v>
      </c>
      <c r="C13" s="68">
        <f t="shared" si="2"/>
        <v>44726</v>
      </c>
      <c r="D13" s="68">
        <f t="shared" si="2"/>
        <v>44727</v>
      </c>
      <c r="E13" s="68">
        <f t="shared" si="2"/>
        <v>44728</v>
      </c>
      <c r="F13" s="68">
        <f t="shared" si="2"/>
        <v>44729</v>
      </c>
      <c r="G13" s="69">
        <f t="shared" si="2"/>
        <v>44730</v>
      </c>
    </row>
    <row r="14" spans="1:7" s="31" customFormat="1" ht="17.25" customHeight="1" x14ac:dyDescent="0.2">
      <c r="A14" s="57" t="str">
        <f>IF(ISERROR(MATCH(A13,Events!$G:$G,0)),"",INDEX(Events!$A:$A,MATCH(A13,Events!$G:$G,0)))</f>
        <v/>
      </c>
      <c r="B14" s="57" t="str">
        <f>IF(ISERROR(MATCH(B13,Events!$G:$G,0)),"",INDEX(Events!$A:$A,MATCH(B13,Events!$G:$G,0)))</f>
        <v/>
      </c>
      <c r="C14" s="57" t="str">
        <f>IF(ISERROR(MATCH(C13,Events!$G:$G,0)),"",INDEX(Events!$A:$A,MATCH(C13,Events!$G:$G,0)))</f>
        <v>Flag Day</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44731</v>
      </c>
      <c r="B16" s="68">
        <f t="shared" ref="B16:G16" si="3">IF(A16="","",IF(MONTH(A16+1)&lt;&gt;MONTH(A16),"",A16+1))</f>
        <v>44732</v>
      </c>
      <c r="C16" s="68">
        <f t="shared" si="3"/>
        <v>44733</v>
      </c>
      <c r="D16" s="68">
        <f t="shared" si="3"/>
        <v>44734</v>
      </c>
      <c r="E16" s="68">
        <f t="shared" si="3"/>
        <v>44735</v>
      </c>
      <c r="F16" s="68">
        <f t="shared" si="3"/>
        <v>44736</v>
      </c>
      <c r="G16" s="69">
        <f t="shared" si="3"/>
        <v>44737</v>
      </c>
    </row>
    <row r="17" spans="1:7" s="31" customFormat="1" ht="17.25" customHeight="1" x14ac:dyDescent="0.2">
      <c r="A17" s="57" t="str">
        <f>IF(ISERROR(MATCH(A16,Events!$G:$G,0)),"",INDEX(Events!$A:$A,MATCH(A16,Events!$G:$G,0)))</f>
        <v>Father's Day</v>
      </c>
      <c r="B17" s="57" t="str">
        <f>IF(ISERROR(MATCH(B16,Events!$G:$G,0)),"",INDEX(Events!$A:$A,MATCH(B16,Events!$G:$G,0)))</f>
        <v/>
      </c>
      <c r="C17" s="57" t="str">
        <f>IF(ISERROR(MATCH(C16,Events!$G:$G,0)),"",INDEX(Events!$A:$A,MATCH(C16,Events!$G:$G,0)))</f>
        <v>June Solstice</v>
      </c>
      <c r="D17" s="57" t="str">
        <f>IF(ISERROR(MATCH(D16,Events!$G:$G,0)),"",INDEX(Events!$A:$A,MATCH(D16,Events!$G:$G,0)))</f>
        <v/>
      </c>
      <c r="E17" s="57" t="str">
        <f>IF(ISERROR(MATCH(E16,Events!$G:$G,0)),"",INDEX(Events!$A:$A,MATCH(E16,Events!$G:$G,0)))</f>
        <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Juneteenth</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44738</v>
      </c>
      <c r="B19" s="68">
        <f t="shared" ref="B19:G19" si="4">IF(A19="","",IF(MONTH(A19+1)&lt;&gt;MONTH(A19),"",A19+1))</f>
        <v>44739</v>
      </c>
      <c r="C19" s="68">
        <f t="shared" si="4"/>
        <v>44740</v>
      </c>
      <c r="D19" s="68">
        <f t="shared" si="4"/>
        <v>44741</v>
      </c>
      <c r="E19" s="68">
        <f t="shared" si="4"/>
        <v>44742</v>
      </c>
      <c r="F19" s="68" t="str">
        <f t="shared" si="4"/>
        <v/>
      </c>
      <c r="G19" s="69" t="str">
        <f t="shared" si="4"/>
        <v/>
      </c>
    </row>
    <row r="20" spans="1:7" s="31" customFormat="1" ht="17.25" customHeight="1" x14ac:dyDescent="0.2">
      <c r="A20" s="57" t="str">
        <f>IF(ISERROR(MATCH(A19,Events!$G:$G,0)),"",INDEX(Events!$A:$A,MATCH(A19,Events!$G:$G,0)))</f>
        <v/>
      </c>
      <c r="B20" s="57" t="str">
        <f>IF(ISERROR(MATCH(B19,Events!$G:$G,0)),"",INDEX(Events!$A:$A,MATCH(B19,Events!$G:$G,0)))</f>
        <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20" priority="3">
      <formula>A7=""</formula>
    </cfRule>
  </conditionalFormatting>
  <conditionalFormatting sqref="A8:G8 A11:G11 A14:G14 A17:G17 A20:G20 A23:B23">
    <cfRule type="expression" dxfId="19" priority="2">
      <formula>A7=""</formula>
    </cfRule>
  </conditionalFormatting>
  <conditionalFormatting sqref="A9:G9 A12:G12 A15:G15 A18:G18 A21:G21 A24:B24">
    <cfRule type="expression" dxfId="18" priority="1">
      <formula>A7=""</formula>
    </cfRule>
  </conditionalFormatting>
  <printOptions horizontalCentered="1"/>
  <pageMargins left="0.35" right="0.35" top="0.25" bottom="0.35" header="0.25" footer="0.2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9" zoomScaleNormal="100" workbookViewId="0">
      <selection activeCell="F41" sqref="E22:G41"/>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JULY 2022</v>
      </c>
      <c r="B4" s="91"/>
      <c r="C4" s="91"/>
      <c r="D4" s="91"/>
      <c r="E4" s="91"/>
      <c r="F4" s="91"/>
      <c r="G4" s="91"/>
    </row>
    <row r="5" spans="1:7" s="2" customFormat="1" ht="11.25" hidden="1" x14ac:dyDescent="0.2">
      <c r="A5" s="70" t="s">
        <v>1</v>
      </c>
      <c r="B5" s="7">
        <f>EDATE('6'!B5,1)</f>
        <v>44743</v>
      </c>
    </row>
    <row r="6" spans="1:7" s="31" customFormat="1" ht="28.5" customHeight="1" x14ac:dyDescent="0.2">
      <c r="A6" s="54">
        <f t="shared" ref="A6:G6" si="0">A10</f>
        <v>44745</v>
      </c>
      <c r="B6" s="54">
        <f t="shared" si="0"/>
        <v>44746</v>
      </c>
      <c r="C6" s="54">
        <f t="shared" si="0"/>
        <v>44747</v>
      </c>
      <c r="D6" s="54">
        <f t="shared" si="0"/>
        <v>44748</v>
      </c>
      <c r="E6" s="54">
        <f t="shared" si="0"/>
        <v>44749</v>
      </c>
      <c r="F6" s="54">
        <f t="shared" si="0"/>
        <v>44750</v>
      </c>
      <c r="G6" s="56">
        <f t="shared" si="0"/>
        <v>44751</v>
      </c>
    </row>
    <row r="7" spans="1:7" s="67" customFormat="1" ht="45" customHeight="1" x14ac:dyDescent="0.2">
      <c r="A7" s="68" t="str">
        <f>IF(WEEKDAY($B$5,1)=startday,$B$5,"")</f>
        <v/>
      </c>
      <c r="B7" s="68" t="str">
        <f>IF(A7="",IF(WEEKDAY($B$5,1)=MOD(startday,7)+1,$B$5,""),A7+1)</f>
        <v/>
      </c>
      <c r="C7" s="68" t="str">
        <f>IF(B7="",IF(WEEKDAY($B$5,1)=MOD(startday+1,7)+1,$B$5,""),B7+1)</f>
        <v/>
      </c>
      <c r="D7" s="68" t="str">
        <f>IF(C7="",IF(WEEKDAY($B$5,1)=MOD(startday+2,7)+1,$B$5,""),C7+1)</f>
        <v/>
      </c>
      <c r="E7" s="68" t="str">
        <f>IF(D7="",IF(WEEKDAY($B$5,1)=MOD(startday+3,7)+1,$B$5,""),D7+1)</f>
        <v/>
      </c>
      <c r="F7" s="68">
        <f>IF(E7="",IF(WEEKDAY($B$5,1)=MOD(startday+4,7)+1,$B$5,""),E7+1)</f>
        <v>44743</v>
      </c>
      <c r="G7" s="69">
        <f>IF(F7="",IF(WEEKDAY($B$5,1)=MOD(startday+5,7)+1,$B$5,""),F7+1)</f>
        <v>44744</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44745</v>
      </c>
      <c r="B10" s="68">
        <f t="shared" ref="B10:G10" si="1">IF(A10="","",IF(MONTH(A10+1)&lt;&gt;MONTH(A10),"",A10+1))</f>
        <v>44746</v>
      </c>
      <c r="C10" s="68">
        <f t="shared" si="1"/>
        <v>44747</v>
      </c>
      <c r="D10" s="68">
        <f t="shared" si="1"/>
        <v>44748</v>
      </c>
      <c r="E10" s="68">
        <f t="shared" si="1"/>
        <v>44749</v>
      </c>
      <c r="F10" s="68">
        <f t="shared" si="1"/>
        <v>44750</v>
      </c>
      <c r="G10" s="69">
        <f t="shared" si="1"/>
        <v>44751</v>
      </c>
    </row>
    <row r="11" spans="1:7" s="31" customFormat="1" ht="17.25" customHeight="1" x14ac:dyDescent="0.2">
      <c r="A11" s="57" t="str">
        <f>IF(ISERROR(MATCH(A10,Events!$G:$G,0)),"",INDEX(Events!$A:$A,MATCH(A10,Events!$G:$G,0)))</f>
        <v/>
      </c>
      <c r="B11" s="57" t="str">
        <f>IF(ISERROR(MATCH(B10,Events!$G:$G,0)),"",INDEX(Events!$A:$A,MATCH(B10,Events!$G:$G,0)))</f>
        <v>Independence Day</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44752</v>
      </c>
      <c r="B13" s="68">
        <f t="shared" ref="B13:G13" si="2">IF(A13="","",IF(MONTH(A13+1)&lt;&gt;MONTH(A13),"",A13+1))</f>
        <v>44753</v>
      </c>
      <c r="C13" s="68">
        <f t="shared" si="2"/>
        <v>44754</v>
      </c>
      <c r="D13" s="68">
        <f t="shared" si="2"/>
        <v>44755</v>
      </c>
      <c r="E13" s="68">
        <f t="shared" si="2"/>
        <v>44756</v>
      </c>
      <c r="F13" s="68">
        <f t="shared" si="2"/>
        <v>44757</v>
      </c>
      <c r="G13" s="69">
        <f t="shared" si="2"/>
        <v>44758</v>
      </c>
    </row>
    <row r="14" spans="1:7" s="31" customFormat="1" ht="17.25" customHeight="1" x14ac:dyDescent="0.2">
      <c r="A14" s="57" t="str">
        <f>IF(ISERROR(MATCH(A13,Events!$G:$G,0)),"",INDEX(Events!$A:$A,MATCH(A13,Events!$G:$G,0)))</f>
        <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44759</v>
      </c>
      <c r="B16" s="68">
        <f t="shared" ref="B16:G16" si="3">IF(A16="","",IF(MONTH(A16+1)&lt;&gt;MONTH(A16),"",A16+1))</f>
        <v>44760</v>
      </c>
      <c r="C16" s="68">
        <f t="shared" si="3"/>
        <v>44761</v>
      </c>
      <c r="D16" s="68">
        <f t="shared" si="3"/>
        <v>44762</v>
      </c>
      <c r="E16" s="68">
        <f t="shared" si="3"/>
        <v>44763</v>
      </c>
      <c r="F16" s="68">
        <f t="shared" si="3"/>
        <v>44764</v>
      </c>
      <c r="G16" s="69">
        <f t="shared" si="3"/>
        <v>44765</v>
      </c>
    </row>
    <row r="17" spans="1:7" s="31" customFormat="1" ht="17.25" customHeight="1" x14ac:dyDescent="0.2">
      <c r="A17" s="57" t="str">
        <f>IF(ISERROR(MATCH(A16,Events!$G:$G,0)),"",INDEX(Events!$A:$A,MATCH(A16,Events!$G:$G,0)))</f>
        <v/>
      </c>
      <c r="B17" s="57" t="str">
        <f>IF(ISERROR(MATCH(B16,Events!$G:$G,0)),"",INDEX(Events!$A:$A,MATCH(B16,Events!$G:$G,0)))</f>
        <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44766</v>
      </c>
      <c r="B19" s="68">
        <f t="shared" ref="B19:G19" si="4">IF(A19="","",IF(MONTH(A19+1)&lt;&gt;MONTH(A19),"",A19+1))</f>
        <v>44767</v>
      </c>
      <c r="C19" s="68">
        <f t="shared" si="4"/>
        <v>44768</v>
      </c>
      <c r="D19" s="68">
        <f t="shared" si="4"/>
        <v>44769</v>
      </c>
      <c r="E19" s="68">
        <f t="shared" si="4"/>
        <v>44770</v>
      </c>
      <c r="F19" s="68">
        <f t="shared" si="4"/>
        <v>44771</v>
      </c>
      <c r="G19" s="69">
        <f t="shared" si="4"/>
        <v>44772</v>
      </c>
    </row>
    <row r="20" spans="1:7" s="31" customFormat="1" ht="17.25" customHeight="1" x14ac:dyDescent="0.2">
      <c r="A20" s="57" t="str">
        <f>IF(ISERROR(MATCH(A19,Events!$G:$G,0)),"",INDEX(Events!$A:$A,MATCH(A19,Events!$G:$G,0)))</f>
        <v>Parents' Day</v>
      </c>
      <c r="B20" s="57" t="str">
        <f>IF(ISERROR(MATCH(B19,Events!$G:$G,0)),"",INDEX(Events!$A:$A,MATCH(B19,Events!$G:$G,0)))</f>
        <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f>IF(G19="","",IF(MONTH(G19+1)&lt;&gt;MONTH(G19),"",G19+1))</f>
        <v>44773</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17" priority="3">
      <formula>A7=""</formula>
    </cfRule>
  </conditionalFormatting>
  <conditionalFormatting sqref="A8:G8 A11:G11 A14:G14 A17:G17 A20:G20 A23:B23">
    <cfRule type="expression" dxfId="16" priority="2">
      <formula>A7=""</formula>
    </cfRule>
  </conditionalFormatting>
  <conditionalFormatting sqref="A9:G9 A12:G12 A15:G15 A18:G18 A21:G21 A24:B24">
    <cfRule type="expression" dxfId="15" priority="1">
      <formula>A7=""</formula>
    </cfRule>
  </conditionalFormatting>
  <printOptions horizontalCentered="1"/>
  <pageMargins left="0.35" right="0.35" top="0.25" bottom="0.35" header="0.25" footer="0.25"/>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4" zoomScaleNormal="100" workbookViewId="0">
      <selection activeCell="E34" sqref="E20:H34"/>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AUGUST 2022</v>
      </c>
      <c r="B4" s="91"/>
      <c r="C4" s="91"/>
      <c r="D4" s="91"/>
      <c r="E4" s="91"/>
      <c r="F4" s="91"/>
      <c r="G4" s="91"/>
    </row>
    <row r="5" spans="1:7" s="2" customFormat="1" ht="11.25" hidden="1" x14ac:dyDescent="0.2">
      <c r="A5" s="70" t="s">
        <v>1</v>
      </c>
      <c r="B5" s="7">
        <f>EDATE('7'!B5,1)</f>
        <v>44774</v>
      </c>
    </row>
    <row r="6" spans="1:7" s="31" customFormat="1" ht="28.5" customHeight="1" x14ac:dyDescent="0.2">
      <c r="A6" s="54">
        <f t="shared" ref="A6:G6" si="0">A10</f>
        <v>44780</v>
      </c>
      <c r="B6" s="54">
        <f t="shared" si="0"/>
        <v>44781</v>
      </c>
      <c r="C6" s="54">
        <f t="shared" si="0"/>
        <v>44782</v>
      </c>
      <c r="D6" s="54">
        <f t="shared" si="0"/>
        <v>44783</v>
      </c>
      <c r="E6" s="54">
        <f t="shared" si="0"/>
        <v>44784</v>
      </c>
      <c r="F6" s="54">
        <f t="shared" si="0"/>
        <v>44785</v>
      </c>
      <c r="G6" s="56">
        <f t="shared" si="0"/>
        <v>44786</v>
      </c>
    </row>
    <row r="7" spans="1:7" s="67" customFormat="1" ht="45" customHeight="1" x14ac:dyDescent="0.2">
      <c r="A7" s="68" t="str">
        <f>IF(WEEKDAY($B$5,1)=startday,$B$5,"")</f>
        <v/>
      </c>
      <c r="B7" s="68">
        <f>IF(A7="",IF(WEEKDAY($B$5,1)=MOD(startday,7)+1,$B$5,""),A7+1)</f>
        <v>44774</v>
      </c>
      <c r="C7" s="68">
        <f>IF(B7="",IF(WEEKDAY($B$5,1)=MOD(startday+1,7)+1,$B$5,""),B7+1)</f>
        <v>44775</v>
      </c>
      <c r="D7" s="68">
        <f>IF(C7="",IF(WEEKDAY($B$5,1)=MOD(startday+2,7)+1,$B$5,""),C7+1)</f>
        <v>44776</v>
      </c>
      <c r="E7" s="68">
        <f>IF(D7="",IF(WEEKDAY($B$5,1)=MOD(startday+3,7)+1,$B$5,""),D7+1)</f>
        <v>44777</v>
      </c>
      <c r="F7" s="68">
        <f>IF(E7="",IF(WEEKDAY($B$5,1)=MOD(startday+4,7)+1,$B$5,""),E7+1)</f>
        <v>44778</v>
      </c>
      <c r="G7" s="69">
        <f>IF(F7="",IF(WEEKDAY($B$5,1)=MOD(startday+5,7)+1,$B$5,""),F7+1)</f>
        <v>44779</v>
      </c>
    </row>
    <row r="8" spans="1:7" s="31" customFormat="1" ht="17.25" customHeight="1" x14ac:dyDescent="0.2">
      <c r="A8" s="57" t="str">
        <f>IF(ISERROR(MATCH(A7,Events!$G:$G,0)),"",INDEX(Events!$A:$A,MATCH(A7,Events!$G:$G,0)))</f>
        <v/>
      </c>
      <c r="B8" s="57" t="str">
        <f>IF(ISERROR(MATCH(B7,Events!$G:$G,0)),"",INDEX(Events!$A:$A,MATCH(B7,Events!$G:$G,0)))</f>
        <v>Summer Bank Holiday (UK)</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44780</v>
      </c>
      <c r="B10" s="68">
        <f t="shared" ref="B10:G10" si="1">IF(A10="","",IF(MONTH(A10+1)&lt;&gt;MONTH(A10),"",A10+1))</f>
        <v>44781</v>
      </c>
      <c r="C10" s="68">
        <f t="shared" si="1"/>
        <v>44782</v>
      </c>
      <c r="D10" s="68">
        <f t="shared" si="1"/>
        <v>44783</v>
      </c>
      <c r="E10" s="68">
        <f t="shared" si="1"/>
        <v>44784</v>
      </c>
      <c r="F10" s="68">
        <f t="shared" si="1"/>
        <v>44785</v>
      </c>
      <c r="G10" s="69">
        <f t="shared" si="1"/>
        <v>44786</v>
      </c>
    </row>
    <row r="11" spans="1:7" s="31" customFormat="1" ht="17.25" customHeight="1" x14ac:dyDescent="0.2">
      <c r="A11" s="57" t="str">
        <f>IF(ISERROR(MATCH(A10,Events!$G:$G,0)),"",INDEX(Events!$A:$A,MATCH(A10,Events!$G:$G,0)))</f>
        <v/>
      </c>
      <c r="B11" s="57" t="str">
        <f>IF(ISERROR(MATCH(B10,Events!$G:$G,0)),"",INDEX(Events!$A:$A,MATCH(B10,Events!$G:$G,0)))</f>
        <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44787</v>
      </c>
      <c r="B13" s="68">
        <f t="shared" ref="B13:G13" si="2">IF(A13="","",IF(MONTH(A13+1)&lt;&gt;MONTH(A13),"",A13+1))</f>
        <v>44788</v>
      </c>
      <c r="C13" s="68">
        <f t="shared" si="2"/>
        <v>44789</v>
      </c>
      <c r="D13" s="68">
        <f t="shared" si="2"/>
        <v>44790</v>
      </c>
      <c r="E13" s="68">
        <f t="shared" si="2"/>
        <v>44791</v>
      </c>
      <c r="F13" s="68">
        <f t="shared" si="2"/>
        <v>44792</v>
      </c>
      <c r="G13" s="69">
        <f t="shared" si="2"/>
        <v>44793</v>
      </c>
    </row>
    <row r="14" spans="1:7" s="31" customFormat="1" ht="17.25" customHeight="1" x14ac:dyDescent="0.2">
      <c r="A14" s="57" t="str">
        <f>IF(ISERROR(MATCH(A13,Events!$G:$G,0)),"",INDEX(Events!$A:$A,MATCH(A13,Events!$G:$G,0)))</f>
        <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Aviation Day</v>
      </c>
      <c r="G14" s="58" t="str">
        <f>IF(ISERROR(MATCH(G13,Events!$G:$G,0)),"",INDEX(Events!$A:$A,MATCH(G13,Events!$G:$G,0)))</f>
        <v/>
      </c>
    </row>
    <row r="15" spans="1:7" s="4" customFormat="1" ht="17.25" customHeight="1" x14ac:dyDescent="0.2">
      <c r="A15" s="59" t="str">
        <f ca="1">IF(ISERROR(MATCH(A13,Events!$H:$H,0)),"",INDEX(Events!$A:$A,MATCH(A13,Events!$H:$H,0)))</f>
        <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44794</v>
      </c>
      <c r="B16" s="68">
        <f t="shared" ref="B16:G16" si="3">IF(A16="","",IF(MONTH(A16+1)&lt;&gt;MONTH(A16),"",A16+1))</f>
        <v>44795</v>
      </c>
      <c r="C16" s="68">
        <f t="shared" si="3"/>
        <v>44796</v>
      </c>
      <c r="D16" s="68">
        <f t="shared" si="3"/>
        <v>44797</v>
      </c>
      <c r="E16" s="68">
        <f t="shared" si="3"/>
        <v>44798</v>
      </c>
      <c r="F16" s="68">
        <f t="shared" si="3"/>
        <v>44799</v>
      </c>
      <c r="G16" s="69">
        <f t="shared" si="3"/>
        <v>44800</v>
      </c>
    </row>
    <row r="17" spans="1:7" s="31" customFormat="1" ht="17.25" customHeight="1" x14ac:dyDescent="0.2">
      <c r="A17" s="57" t="str">
        <f>IF(ISERROR(MATCH(A16,Events!$G:$G,0)),"",INDEX(Events!$A:$A,MATCH(A16,Events!$G:$G,0)))</f>
        <v/>
      </c>
      <c r="B17" s="57" t="str">
        <f>IF(ISERROR(MATCH(B16,Events!$G:$G,0)),"",INDEX(Events!$A:$A,MATCH(B16,Events!$G:$G,0)))</f>
        <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44801</v>
      </c>
      <c r="B19" s="68">
        <f t="shared" ref="B19:G19" si="4">IF(A19="","",IF(MONTH(A19+1)&lt;&gt;MONTH(A19),"",A19+1))</f>
        <v>44802</v>
      </c>
      <c r="C19" s="68">
        <f t="shared" si="4"/>
        <v>44803</v>
      </c>
      <c r="D19" s="68">
        <f t="shared" si="4"/>
        <v>44804</v>
      </c>
      <c r="E19" s="68" t="str">
        <f t="shared" si="4"/>
        <v/>
      </c>
      <c r="F19" s="68" t="str">
        <f t="shared" si="4"/>
        <v/>
      </c>
      <c r="G19" s="69" t="str">
        <f t="shared" si="4"/>
        <v/>
      </c>
    </row>
    <row r="20" spans="1:7" s="31" customFormat="1" ht="17.25" customHeight="1" x14ac:dyDescent="0.2">
      <c r="A20" s="57" t="str">
        <f>IF(ISERROR(MATCH(A19,Events!$G:$G,0)),"",INDEX(Events!$A:$A,MATCH(A19,Events!$G:$G,0)))</f>
        <v/>
      </c>
      <c r="B20" s="57" t="str">
        <f>IF(ISERROR(MATCH(B19,Events!$G:$G,0)),"",INDEX(Events!$A:$A,MATCH(B19,Events!$G:$G,0)))</f>
        <v>Late Summer Bank Holiday (UK)</v>
      </c>
      <c r="C20" s="57" t="str">
        <f>IF(ISERROR(MATCH(C19,Events!$G:$G,0)),"",INDEX(Events!$A:$A,MATCH(C19,Events!$G:$G,0)))</f>
        <v/>
      </c>
      <c r="D20" s="57" t="str">
        <f>IF(ISERROR(MATCH(D19,Events!$G:$G,0)),"",INDEX(Events!$A:$A,MATCH(D19,Events!$G:$G,0)))</f>
        <v/>
      </c>
      <c r="E20" s="57"/>
      <c r="F20" s="57"/>
      <c r="G20" s="58"/>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c r="F21" s="59"/>
      <c r="G21" s="60"/>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14" priority="3">
      <formula>A7=""</formula>
    </cfRule>
  </conditionalFormatting>
  <conditionalFormatting sqref="A8:G8 A11:G11 A14:G14 A17:G17 A20:G20 A23:B23">
    <cfRule type="expression" dxfId="13" priority="2">
      <formula>A7=""</formula>
    </cfRule>
  </conditionalFormatting>
  <conditionalFormatting sqref="A9:G9 A12:G12 A15:G15 A18:G18 A21:G21 A24:B24">
    <cfRule type="expression" dxfId="12" priority="1">
      <formula>A7=""</formula>
    </cfRule>
  </conditionalFormatting>
  <printOptions horizontalCentered="1"/>
  <pageMargins left="0.35" right="0.35" top="0.25" bottom="0.35" header="0.25" footer="0.2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showGridLines="0" topLeftCell="A19" zoomScaleNormal="100" workbookViewId="0">
      <selection activeCell="F41" sqref="E22:H41"/>
    </sheetView>
  </sheetViews>
  <sheetFormatPr defaultColWidth="9.140625" defaultRowHeight="12.75" x14ac:dyDescent="0.2"/>
  <cols>
    <col min="1" max="7" width="19.140625" style="16" customWidth="1"/>
    <col min="8" max="16384" width="9.140625" style="16"/>
  </cols>
  <sheetData>
    <row r="1" spans="1:7" hidden="1" x14ac:dyDescent="0.2">
      <c r="A1" s="47"/>
      <c r="B1" s="47"/>
      <c r="C1" s="47"/>
      <c r="D1" s="47"/>
      <c r="E1" s="47"/>
      <c r="F1" s="47"/>
      <c r="G1" s="47"/>
    </row>
    <row r="2" spans="1:7" hidden="1" x14ac:dyDescent="0.2">
      <c r="A2" s="47"/>
      <c r="B2" s="47"/>
      <c r="C2" s="47"/>
      <c r="D2" s="47"/>
      <c r="E2" s="47"/>
      <c r="F2" s="47"/>
      <c r="G2" s="47"/>
    </row>
    <row r="3" spans="1:7" hidden="1" x14ac:dyDescent="0.2">
      <c r="A3" s="47"/>
      <c r="B3" s="47"/>
      <c r="C3" s="47"/>
      <c r="D3" s="47"/>
      <c r="E3" s="47"/>
      <c r="F3" s="47"/>
      <c r="G3" s="47"/>
    </row>
    <row r="4" spans="1:7" s="31" customFormat="1" ht="80.25" x14ac:dyDescent="0.2">
      <c r="A4" s="91" t="str">
        <f>UPPER(TEXT(B5,"mmmm yyyy"))</f>
        <v>SEPTEMBER 2022</v>
      </c>
      <c r="B4" s="91"/>
      <c r="C4" s="91"/>
      <c r="D4" s="91"/>
      <c r="E4" s="91"/>
      <c r="F4" s="91"/>
      <c r="G4" s="91"/>
    </row>
    <row r="5" spans="1:7" s="2" customFormat="1" ht="11.25" hidden="1" x14ac:dyDescent="0.2">
      <c r="A5" s="70" t="s">
        <v>1</v>
      </c>
      <c r="B5" s="7">
        <f>EDATE('8'!B5,1)</f>
        <v>44805</v>
      </c>
    </row>
    <row r="6" spans="1:7" s="31" customFormat="1" ht="28.5" customHeight="1" x14ac:dyDescent="0.2">
      <c r="A6" s="54">
        <f t="shared" ref="A6:G6" si="0">A10</f>
        <v>44808</v>
      </c>
      <c r="B6" s="54">
        <f t="shared" si="0"/>
        <v>44809</v>
      </c>
      <c r="C6" s="54">
        <f t="shared" si="0"/>
        <v>44810</v>
      </c>
      <c r="D6" s="54">
        <f t="shared" si="0"/>
        <v>44811</v>
      </c>
      <c r="E6" s="54">
        <f t="shared" si="0"/>
        <v>44812</v>
      </c>
      <c r="F6" s="54">
        <f t="shared" si="0"/>
        <v>44813</v>
      </c>
      <c r="G6" s="56">
        <f t="shared" si="0"/>
        <v>44814</v>
      </c>
    </row>
    <row r="7" spans="1:7" s="67" customFormat="1" ht="45" customHeight="1" x14ac:dyDescent="0.2">
      <c r="A7" s="68" t="str">
        <f>IF(WEEKDAY($B$5,1)=startday,$B$5,"")</f>
        <v/>
      </c>
      <c r="B7" s="68" t="str">
        <f>IF(A7="",IF(WEEKDAY($B$5,1)=MOD(startday,7)+1,$B$5,""),A7+1)</f>
        <v/>
      </c>
      <c r="C7" s="68" t="str">
        <f>IF(B7="",IF(WEEKDAY($B$5,1)=MOD(startday+1,7)+1,$B$5,""),B7+1)</f>
        <v/>
      </c>
      <c r="D7" s="68" t="str">
        <f>IF(C7="",IF(WEEKDAY($B$5,1)=MOD(startday+2,7)+1,$B$5,""),C7+1)</f>
        <v/>
      </c>
      <c r="E7" s="68">
        <f>IF(D7="",IF(WEEKDAY($B$5,1)=MOD(startday+3,7)+1,$B$5,""),D7+1)</f>
        <v>44805</v>
      </c>
      <c r="F7" s="68">
        <f>IF(E7="",IF(WEEKDAY($B$5,1)=MOD(startday+4,7)+1,$B$5,""),E7+1)</f>
        <v>44806</v>
      </c>
      <c r="G7" s="69">
        <f>IF(F7="",IF(WEEKDAY($B$5,1)=MOD(startday+5,7)+1,$B$5,""),F7+1)</f>
        <v>44807</v>
      </c>
    </row>
    <row r="8" spans="1:7" s="31" customFormat="1" ht="17.25" customHeight="1" x14ac:dyDescent="0.2">
      <c r="A8" s="57" t="str">
        <f>IF(ISERROR(MATCH(A7,Events!$G:$G,0)),"",INDEX(Events!$A:$A,MATCH(A7,Events!$G:$G,0)))</f>
        <v/>
      </c>
      <c r="B8" s="57" t="str">
        <f>IF(ISERROR(MATCH(B7,Events!$G:$G,0)),"",INDEX(Events!$A:$A,MATCH(B7,Events!$G:$G,0)))</f>
        <v/>
      </c>
      <c r="C8" s="57" t="str">
        <f>IF(ISERROR(MATCH(C7,Events!$G:$G,0)),"",INDEX(Events!$A:$A,MATCH(C7,Events!$G:$G,0)))</f>
        <v/>
      </c>
      <c r="D8" s="57" t="str">
        <f>IF(ISERROR(MATCH(D7,Events!$G:$G,0)),"",INDEX(Events!$A:$A,MATCH(D7,Events!$G:$G,0)))</f>
        <v/>
      </c>
      <c r="E8" s="57" t="str">
        <f>IF(ISERROR(MATCH(E7,Events!$G:$G,0)),"",INDEX(Events!$A:$A,MATCH(E7,Events!$G:$G,0)))</f>
        <v/>
      </c>
      <c r="F8" s="57" t="str">
        <f>IF(ISERROR(MATCH(F7,Events!$G:$G,0)),"",INDEX(Events!$A:$A,MATCH(F7,Events!$G:$G,0)))</f>
        <v/>
      </c>
      <c r="G8" s="58" t="str">
        <f>IF(ISERROR(MATCH(G7,Events!$G:$G,0)),"",INDEX(Events!$A:$A,MATCH(G7,Events!$G:$G,0)))</f>
        <v/>
      </c>
    </row>
    <row r="9" spans="1:7" s="4" customFormat="1" ht="17.25" customHeight="1" x14ac:dyDescent="0.2">
      <c r="A9" s="59" t="str">
        <f ca="1">IF(ISERROR(MATCH(A7,Events!$H:$H,0)),"",INDEX(Events!$A:$A,MATCH(A7,Events!$H:$H,0)))</f>
        <v/>
      </c>
      <c r="B9" s="59" t="str">
        <f ca="1">IF(ISERROR(MATCH(B7,Events!$H:$H,0)),"",INDEX(Events!$A:$A,MATCH(B7,Events!$H:$H,0)))</f>
        <v/>
      </c>
      <c r="C9" s="59" t="str">
        <f ca="1">IF(ISERROR(MATCH(C7,Events!$H:$H,0)),"",INDEX(Events!$A:$A,MATCH(C7,Events!$H:$H,0)))</f>
        <v/>
      </c>
      <c r="D9" s="59" t="str">
        <f ca="1">IF(ISERROR(MATCH(D7,Events!$H:$H,0)),"",INDEX(Events!$A:$A,MATCH(D7,Events!$H:$H,0)))</f>
        <v/>
      </c>
      <c r="E9" s="59" t="str">
        <f ca="1">IF(ISERROR(MATCH(E7,Events!$H:$H,0)),"",INDEX(Events!$A:$A,MATCH(E7,Events!$H:$H,0)))</f>
        <v/>
      </c>
      <c r="F9" s="59" t="str">
        <f ca="1">IF(ISERROR(MATCH(F7,Events!$H:$H,0)),"",INDEX(Events!$A:$A,MATCH(F7,Events!$H:$H,0)))</f>
        <v/>
      </c>
      <c r="G9" s="60" t="str">
        <f ca="1">IF(ISERROR(MATCH(G7,Events!$H:$H,0)),"",INDEX(Events!$A:$A,MATCH(G7,Events!$H:$H,0)))</f>
        <v/>
      </c>
    </row>
    <row r="10" spans="1:7" s="67" customFormat="1" ht="45" customHeight="1" x14ac:dyDescent="0.2">
      <c r="A10" s="68">
        <f>IF(G7="","",IF(MONTH(G7+1)&lt;&gt;MONTH(G7),"",G7+1))</f>
        <v>44808</v>
      </c>
      <c r="B10" s="68">
        <f t="shared" ref="B10:G10" si="1">IF(A10="","",IF(MONTH(A10+1)&lt;&gt;MONTH(A10),"",A10+1))</f>
        <v>44809</v>
      </c>
      <c r="C10" s="68">
        <f t="shared" si="1"/>
        <v>44810</v>
      </c>
      <c r="D10" s="68">
        <f t="shared" si="1"/>
        <v>44811</v>
      </c>
      <c r="E10" s="68">
        <f t="shared" si="1"/>
        <v>44812</v>
      </c>
      <c r="F10" s="68">
        <f t="shared" si="1"/>
        <v>44813</v>
      </c>
      <c r="G10" s="69">
        <f t="shared" si="1"/>
        <v>44814</v>
      </c>
    </row>
    <row r="11" spans="1:7" s="31" customFormat="1" ht="17.25" customHeight="1" x14ac:dyDescent="0.2">
      <c r="A11" s="57" t="str">
        <f>IF(ISERROR(MATCH(A10,Events!$G:$G,0)),"",INDEX(Events!$A:$A,MATCH(A10,Events!$G:$G,0)))</f>
        <v/>
      </c>
      <c r="B11" s="57" t="str">
        <f>IF(ISERROR(MATCH(B10,Events!$G:$G,0)),"",INDEX(Events!$A:$A,MATCH(B10,Events!$G:$G,0)))</f>
        <v>Labor Day</v>
      </c>
      <c r="C11" s="57" t="str">
        <f>IF(ISERROR(MATCH(C10,Events!$G:$G,0)),"",INDEX(Events!$A:$A,MATCH(C10,Events!$G:$G,0)))</f>
        <v/>
      </c>
      <c r="D11" s="57" t="str">
        <f>IF(ISERROR(MATCH(D10,Events!$G:$G,0)),"",INDEX(Events!$A:$A,MATCH(D10,Events!$G:$G,0)))</f>
        <v/>
      </c>
      <c r="E11" s="57" t="str">
        <f>IF(ISERROR(MATCH(E10,Events!$G:$G,0)),"",INDEX(Events!$A:$A,MATCH(E10,Events!$G:$G,0)))</f>
        <v/>
      </c>
      <c r="F11" s="57" t="str">
        <f>IF(ISERROR(MATCH(F10,Events!$G:$G,0)),"",INDEX(Events!$A:$A,MATCH(F10,Events!$G:$G,0)))</f>
        <v/>
      </c>
      <c r="G11" s="58" t="str">
        <f>IF(ISERROR(MATCH(G10,Events!$G:$G,0)),"",INDEX(Events!$A:$A,MATCH(G10,Events!$G:$G,0)))</f>
        <v/>
      </c>
    </row>
    <row r="12" spans="1:7" s="4" customFormat="1" ht="17.25" customHeight="1" x14ac:dyDescent="0.2">
      <c r="A12" s="59" t="str">
        <f ca="1">IF(ISERROR(MATCH(A10,Events!$H:$H,0)),"",INDEX(Events!$A:$A,MATCH(A10,Events!$H:$H,0)))</f>
        <v/>
      </c>
      <c r="B12" s="59" t="str">
        <f ca="1">IF(ISERROR(MATCH(B10,Events!$H:$H,0)),"",INDEX(Events!$A:$A,MATCH(B10,Events!$H:$H,0)))</f>
        <v/>
      </c>
      <c r="C12" s="59" t="str">
        <f ca="1">IF(ISERROR(MATCH(C10,Events!$H:$H,0)),"",INDEX(Events!$A:$A,MATCH(C10,Events!$H:$H,0)))</f>
        <v/>
      </c>
      <c r="D12" s="59" t="str">
        <f ca="1">IF(ISERROR(MATCH(D10,Events!$H:$H,0)),"",INDEX(Events!$A:$A,MATCH(D10,Events!$H:$H,0)))</f>
        <v/>
      </c>
      <c r="E12" s="59" t="str">
        <f ca="1">IF(ISERROR(MATCH(E10,Events!$H:$H,0)),"",INDEX(Events!$A:$A,MATCH(E10,Events!$H:$H,0)))</f>
        <v/>
      </c>
      <c r="F12" s="59" t="str">
        <f ca="1">IF(ISERROR(MATCH(F10,Events!$H:$H,0)),"",INDEX(Events!$A:$A,MATCH(F10,Events!$H:$H,0)))</f>
        <v/>
      </c>
      <c r="G12" s="60" t="str">
        <f ca="1">IF(ISERROR(MATCH(G10,Events!$H:$H,0)),"",INDEX(Events!$A:$A,MATCH(G10,Events!$H:$H,0)))</f>
        <v/>
      </c>
    </row>
    <row r="13" spans="1:7" s="67" customFormat="1" ht="45" customHeight="1" x14ac:dyDescent="0.2">
      <c r="A13" s="68">
        <f>IF(G10="","",IF(MONTH(G10+1)&lt;&gt;MONTH(G10),"",G10+1))</f>
        <v>44815</v>
      </c>
      <c r="B13" s="68">
        <f t="shared" ref="B13:G13" si="2">IF(A13="","",IF(MONTH(A13+1)&lt;&gt;MONTH(A13),"",A13+1))</f>
        <v>44816</v>
      </c>
      <c r="C13" s="68">
        <f t="shared" si="2"/>
        <v>44817</v>
      </c>
      <c r="D13" s="68">
        <f t="shared" si="2"/>
        <v>44818</v>
      </c>
      <c r="E13" s="68">
        <f t="shared" si="2"/>
        <v>44819</v>
      </c>
      <c r="F13" s="68">
        <f t="shared" si="2"/>
        <v>44820</v>
      </c>
      <c r="G13" s="69">
        <f t="shared" si="2"/>
        <v>44821</v>
      </c>
    </row>
    <row r="14" spans="1:7" s="31" customFormat="1" ht="17.25" customHeight="1" x14ac:dyDescent="0.2">
      <c r="A14" s="57" t="str">
        <f>IF(ISERROR(MATCH(A13,Events!$G:$G,0)),"",INDEX(Events!$A:$A,MATCH(A13,Events!$G:$G,0)))</f>
        <v>Grandparents Day</v>
      </c>
      <c r="B14" s="57" t="str">
        <f>IF(ISERROR(MATCH(B13,Events!$G:$G,0)),"",INDEX(Events!$A:$A,MATCH(B13,Events!$G:$G,0)))</f>
        <v/>
      </c>
      <c r="C14" s="57" t="str">
        <f>IF(ISERROR(MATCH(C13,Events!$G:$G,0)),"",INDEX(Events!$A:$A,MATCH(C13,Events!$G:$G,0)))</f>
        <v/>
      </c>
      <c r="D14" s="57" t="str">
        <f>IF(ISERROR(MATCH(D13,Events!$G:$G,0)),"",INDEX(Events!$A:$A,MATCH(D13,Events!$G:$G,0)))</f>
        <v/>
      </c>
      <c r="E14" s="57" t="str">
        <f>IF(ISERROR(MATCH(E13,Events!$G:$G,0)),"",INDEX(Events!$A:$A,MATCH(E13,Events!$G:$G,0)))</f>
        <v/>
      </c>
      <c r="F14" s="57" t="str">
        <f>IF(ISERROR(MATCH(F13,Events!$G:$G,0)),"",INDEX(Events!$A:$A,MATCH(F13,Events!$G:$G,0)))</f>
        <v/>
      </c>
      <c r="G14" s="58" t="str">
        <f>IF(ISERROR(MATCH(G13,Events!$G:$G,0)),"",INDEX(Events!$A:$A,MATCH(G13,Events!$G:$G,0)))</f>
        <v>Constitution Day</v>
      </c>
    </row>
    <row r="15" spans="1:7" s="4" customFormat="1" ht="17.25" customHeight="1" x14ac:dyDescent="0.2">
      <c r="A15" s="59" t="str">
        <f ca="1">IF(ISERROR(MATCH(A13,Events!$H:$H,0)),"",INDEX(Events!$A:$A,MATCH(A13,Events!$H:$H,0)))</f>
        <v>Patriot Day</v>
      </c>
      <c r="B15" s="59" t="str">
        <f ca="1">IF(ISERROR(MATCH(B13,Events!$H:$H,0)),"",INDEX(Events!$A:$A,MATCH(B13,Events!$H:$H,0)))</f>
        <v/>
      </c>
      <c r="C15" s="59" t="str">
        <f ca="1">IF(ISERROR(MATCH(C13,Events!$H:$H,0)),"",INDEX(Events!$A:$A,MATCH(C13,Events!$H:$H,0)))</f>
        <v/>
      </c>
      <c r="D15" s="59" t="str">
        <f ca="1">IF(ISERROR(MATCH(D13,Events!$H:$H,0)),"",INDEX(Events!$A:$A,MATCH(D13,Events!$H:$H,0)))</f>
        <v/>
      </c>
      <c r="E15" s="59" t="str">
        <f ca="1">IF(ISERROR(MATCH(E13,Events!$H:$H,0)),"",INDEX(Events!$A:$A,MATCH(E13,Events!$H:$H,0)))</f>
        <v/>
      </c>
      <c r="F15" s="59" t="str">
        <f ca="1">IF(ISERROR(MATCH(F13,Events!$H:$H,0)),"",INDEX(Events!$A:$A,MATCH(F13,Events!$H:$H,0)))</f>
        <v/>
      </c>
      <c r="G15" s="60" t="str">
        <f ca="1">IF(ISERROR(MATCH(G13,Events!$H:$H,0)),"",INDEX(Events!$A:$A,MATCH(G13,Events!$H:$H,0)))</f>
        <v/>
      </c>
    </row>
    <row r="16" spans="1:7" s="67" customFormat="1" ht="45" customHeight="1" x14ac:dyDescent="0.2">
      <c r="A16" s="68">
        <f>IF(G13="","",IF(MONTH(G13+1)&lt;&gt;MONTH(G13),"",G13+1))</f>
        <v>44822</v>
      </c>
      <c r="B16" s="68">
        <f t="shared" ref="B16:G16" si="3">IF(A16="","",IF(MONTH(A16+1)&lt;&gt;MONTH(A16),"",A16+1))</f>
        <v>44823</v>
      </c>
      <c r="C16" s="68">
        <f t="shared" si="3"/>
        <v>44824</v>
      </c>
      <c r="D16" s="68">
        <f t="shared" si="3"/>
        <v>44825</v>
      </c>
      <c r="E16" s="68">
        <f t="shared" si="3"/>
        <v>44826</v>
      </c>
      <c r="F16" s="68">
        <f t="shared" si="3"/>
        <v>44827</v>
      </c>
      <c r="G16" s="69">
        <f t="shared" si="3"/>
        <v>44828</v>
      </c>
    </row>
    <row r="17" spans="1:7" s="31" customFormat="1" ht="17.25" customHeight="1" x14ac:dyDescent="0.2">
      <c r="A17" s="57" t="str">
        <f>IF(ISERROR(MATCH(A16,Events!$G:$G,0)),"",INDEX(Events!$A:$A,MATCH(A16,Events!$G:$G,0)))</f>
        <v/>
      </c>
      <c r="B17" s="57" t="str">
        <f>IF(ISERROR(MATCH(B16,Events!$G:$G,0)),"",INDEX(Events!$A:$A,MATCH(B16,Events!$G:$G,0)))</f>
        <v/>
      </c>
      <c r="C17" s="57" t="str">
        <f>IF(ISERROR(MATCH(C16,Events!$G:$G,0)),"",INDEX(Events!$A:$A,MATCH(C16,Events!$G:$G,0)))</f>
        <v/>
      </c>
      <c r="D17" s="57" t="str">
        <f>IF(ISERROR(MATCH(D16,Events!$G:$G,0)),"",INDEX(Events!$A:$A,MATCH(D16,Events!$G:$G,0)))</f>
        <v/>
      </c>
      <c r="E17" s="57" t="str">
        <f>IF(ISERROR(MATCH(E16,Events!$G:$G,0)),"",INDEX(Events!$A:$A,MATCH(E16,Events!$G:$G,0)))</f>
        <v/>
      </c>
      <c r="F17" s="57" t="str">
        <f>IF(ISERROR(MATCH(F16,Events!$G:$G,0)),"",INDEX(Events!$A:$A,MATCH(F16,Events!$G:$G,0)))</f>
        <v>Autumnal equinox</v>
      </c>
      <c r="G17" s="58" t="str">
        <f>IF(ISERROR(MATCH(G16,Events!$G:$G,0)),"",INDEX(Events!$A:$A,MATCH(G16,Events!$G:$G,0)))</f>
        <v/>
      </c>
    </row>
    <row r="18" spans="1:7" s="4" customFormat="1" ht="17.25" customHeight="1" x14ac:dyDescent="0.2">
      <c r="A18" s="59" t="str">
        <f ca="1">IF(ISERROR(MATCH(A16,Events!$H:$H,0)),"",INDEX(Events!$A:$A,MATCH(A16,Events!$H:$H,0)))</f>
        <v/>
      </c>
      <c r="B18" s="59" t="str">
        <f ca="1">IF(ISERROR(MATCH(B16,Events!$H:$H,0)),"",INDEX(Events!$A:$A,MATCH(B16,Events!$H:$H,0)))</f>
        <v/>
      </c>
      <c r="C18" s="59" t="str">
        <f ca="1">IF(ISERROR(MATCH(C16,Events!$H:$H,0)),"",INDEX(Events!$A:$A,MATCH(C16,Events!$H:$H,0)))</f>
        <v/>
      </c>
      <c r="D18" s="59" t="str">
        <f ca="1">IF(ISERROR(MATCH(D16,Events!$H:$H,0)),"",INDEX(Events!$A:$A,MATCH(D16,Events!$H:$H,0)))</f>
        <v/>
      </c>
      <c r="E18" s="59" t="str">
        <f ca="1">IF(ISERROR(MATCH(E16,Events!$H:$H,0)),"",INDEX(Events!$A:$A,MATCH(E16,Events!$H:$H,0)))</f>
        <v/>
      </c>
      <c r="F18" s="59" t="str">
        <f ca="1">IF(ISERROR(MATCH(F16,Events!$H:$H,0)),"",INDEX(Events!$A:$A,MATCH(F16,Events!$H:$H,0)))</f>
        <v/>
      </c>
      <c r="G18" s="60" t="str">
        <f ca="1">IF(ISERROR(MATCH(G16,Events!$H:$H,0)),"",INDEX(Events!$A:$A,MATCH(G16,Events!$H:$H,0)))</f>
        <v/>
      </c>
    </row>
    <row r="19" spans="1:7" s="67" customFormat="1" ht="45" customHeight="1" x14ac:dyDescent="0.2">
      <c r="A19" s="68">
        <f>IF(G16="","",IF(MONTH(G16+1)&lt;&gt;MONTH(G16),"",G16+1))</f>
        <v>44829</v>
      </c>
      <c r="B19" s="68">
        <f t="shared" ref="B19:G19" si="4">IF(A19="","",IF(MONTH(A19+1)&lt;&gt;MONTH(A19),"",A19+1))</f>
        <v>44830</v>
      </c>
      <c r="C19" s="68">
        <f t="shared" si="4"/>
        <v>44831</v>
      </c>
      <c r="D19" s="68">
        <f t="shared" si="4"/>
        <v>44832</v>
      </c>
      <c r="E19" s="68">
        <f t="shared" si="4"/>
        <v>44833</v>
      </c>
      <c r="F19" s="68">
        <f t="shared" si="4"/>
        <v>44834</v>
      </c>
      <c r="G19" s="69" t="str">
        <f t="shared" si="4"/>
        <v/>
      </c>
    </row>
    <row r="20" spans="1:7" s="31" customFormat="1" ht="17.25" customHeight="1" x14ac:dyDescent="0.2">
      <c r="A20" s="57" t="str">
        <f>IF(ISERROR(MATCH(A19,Events!$G:$G,0)),"",INDEX(Events!$A:$A,MATCH(A19,Events!$G:$G,0)))</f>
        <v/>
      </c>
      <c r="B20" s="57" t="str">
        <f>IF(ISERROR(MATCH(B19,Events!$G:$G,0)),"",INDEX(Events!$A:$A,MATCH(B19,Events!$G:$G,0)))</f>
        <v>Rosh Hashanah</v>
      </c>
      <c r="C20" s="57" t="str">
        <f>IF(ISERROR(MATCH(C19,Events!$G:$G,0)),"",INDEX(Events!$A:$A,MATCH(C19,Events!$G:$G,0)))</f>
        <v/>
      </c>
      <c r="D20" s="57" t="str">
        <f>IF(ISERROR(MATCH(D19,Events!$G:$G,0)),"",INDEX(Events!$A:$A,MATCH(D19,Events!$G:$G,0)))</f>
        <v/>
      </c>
      <c r="E20" s="57" t="str">
        <f>IF(ISERROR(MATCH(E19,Events!$G:$G,0)),"",INDEX(Events!$A:$A,MATCH(E19,Events!$G:$G,0)))</f>
        <v/>
      </c>
      <c r="F20" s="57" t="str">
        <f>IF(ISERROR(MATCH(F19,Events!$G:$G,0)),"",INDEX(Events!$A:$A,MATCH(F19,Events!$G:$G,0)))</f>
        <v/>
      </c>
      <c r="G20" s="58" t="str">
        <f>IF(ISERROR(MATCH(G19,Events!$G:$G,0)),"",INDEX(Events!$A:$A,MATCH(G19,Events!$G:$G,0)))</f>
        <v/>
      </c>
    </row>
    <row r="21" spans="1:7" s="4" customFormat="1" ht="17.25" customHeight="1" x14ac:dyDescent="0.2">
      <c r="A21" s="59" t="str">
        <f ca="1">IF(ISERROR(MATCH(A19,Events!$H:$H,0)),"",INDEX(Events!$A:$A,MATCH(A19,Events!$H:$H,0)))</f>
        <v/>
      </c>
      <c r="B21" s="59" t="str">
        <f ca="1">IF(ISERROR(MATCH(B19,Events!$H:$H,0)),"",INDEX(Events!$A:$A,MATCH(B19,Events!$H:$H,0)))</f>
        <v/>
      </c>
      <c r="C21" s="59" t="str">
        <f ca="1">IF(ISERROR(MATCH(C19,Events!$H:$H,0)),"",INDEX(Events!$A:$A,MATCH(C19,Events!$H:$H,0)))</f>
        <v/>
      </c>
      <c r="D21" s="59" t="str">
        <f ca="1">IF(ISERROR(MATCH(D19,Events!$H:$H,0)),"",INDEX(Events!$A:$A,MATCH(D19,Events!$H:$H,0)))</f>
        <v/>
      </c>
      <c r="E21" s="59" t="str">
        <f ca="1">IF(ISERROR(MATCH(E19,Events!$H:$H,0)),"",INDEX(Events!$A:$A,MATCH(E19,Events!$H:$H,0)))</f>
        <v/>
      </c>
      <c r="F21" s="59" t="str">
        <f ca="1">IF(ISERROR(MATCH(F19,Events!$H:$H,0)),"",INDEX(Events!$A:$A,MATCH(F19,Events!$H:$H,0)))</f>
        <v/>
      </c>
      <c r="G21" s="60" t="str">
        <f ca="1">IF(ISERROR(MATCH(G19,Events!$H:$H,0)),"",INDEX(Events!$A:$A,MATCH(G19,Events!$H:$H,0)))</f>
        <v/>
      </c>
    </row>
    <row r="22" spans="1:7" s="43" customFormat="1" ht="45" customHeight="1" x14ac:dyDescent="0.2">
      <c r="A22" s="68" t="str">
        <f>IF(G19="","",IF(MONTH(G19+1)&lt;&gt;MONTH(G19),"",G19+1))</f>
        <v/>
      </c>
      <c r="B22" s="68" t="str">
        <f>IF(A22="","",IF(MONTH(A22+1)&lt;&gt;MONTH(A22),"",A22+1))</f>
        <v/>
      </c>
      <c r="C22" s="61" t="s">
        <v>93</v>
      </c>
      <c r="D22" s="62"/>
      <c r="E22" s="62"/>
      <c r="F22" s="87"/>
      <c r="G22" s="88"/>
    </row>
    <row r="23" spans="1:7" ht="17.25" customHeight="1" x14ac:dyDescent="0.2">
      <c r="A23" s="57" t="str">
        <f>IF(ISERROR(MATCH(A22,Events!$G:$G,0)),"",INDEX(Events!$A:$A,MATCH(A22,Events!$G:$G,0)))</f>
        <v/>
      </c>
      <c r="B23" s="57" t="str">
        <f>IF(ISERROR(MATCH(B22,Events!$G:$G,0)),"",INDEX(Events!$A:$A,MATCH(B22,Events!$G:$G,0)))</f>
        <v/>
      </c>
      <c r="C23" s="63"/>
      <c r="D23" s="64"/>
      <c r="E23" s="64"/>
      <c r="F23" s="89"/>
      <c r="G23" s="90"/>
    </row>
    <row r="24" spans="1:7" ht="17.25" customHeight="1" x14ac:dyDescent="0.2">
      <c r="A24" s="59" t="str">
        <f ca="1">IF(ISERROR(MATCH(A22,Events!$H:$H,0)),"",INDEX(Events!$A:$A,MATCH(A22,Events!$H:$H,0)))</f>
        <v/>
      </c>
      <c r="B24" s="59" t="str">
        <f ca="1">IF(ISERROR(MATCH(B22,Events!$H:$H,0)),"",INDEX(Events!$A:$A,MATCH(B22,Events!$H:$H,0)))</f>
        <v/>
      </c>
      <c r="C24" s="65"/>
      <c r="D24" s="66"/>
      <c r="E24" s="92"/>
      <c r="F24" s="92"/>
      <c r="G24" s="93"/>
    </row>
    <row r="25" spans="1:7" x14ac:dyDescent="0.2">
      <c r="G25" s="5"/>
    </row>
    <row r="27" spans="1:7" s="2" customFormat="1" ht="11.25" x14ac:dyDescent="0.2"/>
    <row r="28" spans="1:7" s="2" customFormat="1" ht="10.5" customHeight="1" x14ac:dyDescent="0.2"/>
    <row r="29" spans="1:7" s="2" customFormat="1" ht="10.5" customHeight="1" x14ac:dyDescent="0.2"/>
    <row r="30" spans="1:7" s="2" customFormat="1" ht="10.5" customHeight="1" x14ac:dyDescent="0.2"/>
    <row r="31" spans="1:7" s="2" customFormat="1" ht="10.5" customHeight="1" x14ac:dyDescent="0.2"/>
    <row r="32" spans="1:7" s="2" customFormat="1" ht="10.5" customHeight="1" x14ac:dyDescent="0.2"/>
    <row r="33" s="2" customFormat="1" ht="10.5" customHeight="1" x14ac:dyDescent="0.2"/>
    <row r="34" s="2" customFormat="1" ht="10.5" customHeight="1" x14ac:dyDescent="0.2"/>
    <row r="35" s="2" customFormat="1" ht="10.5" customHeight="1" x14ac:dyDescent="0.2"/>
    <row r="36" s="2" customFormat="1" ht="11.25" x14ac:dyDescent="0.2"/>
    <row r="37" s="2" customFormat="1" ht="10.5" customHeight="1" x14ac:dyDescent="0.2"/>
    <row r="38" s="2" customFormat="1" ht="10.5" customHeight="1" x14ac:dyDescent="0.2"/>
    <row r="39" s="2" customFormat="1" ht="10.5" customHeight="1" x14ac:dyDescent="0.2"/>
    <row r="40" s="2" customFormat="1" ht="10.5" customHeight="1" x14ac:dyDescent="0.2"/>
    <row r="41" s="2" customFormat="1" ht="10.5" customHeight="1" x14ac:dyDescent="0.2"/>
    <row r="42" s="2" customFormat="1" ht="10.5" customHeight="1" x14ac:dyDescent="0.2"/>
    <row r="43" s="2" customFormat="1" ht="10.5" customHeight="1" x14ac:dyDescent="0.2"/>
    <row r="44" s="2" customFormat="1" ht="10.5" customHeight="1" x14ac:dyDescent="0.2"/>
    <row r="45" s="2" customFormat="1" ht="11.25" x14ac:dyDescent="0.2"/>
    <row r="46" s="2" customFormat="1" ht="10.5" customHeight="1" x14ac:dyDescent="0.2"/>
    <row r="47" s="2" customFormat="1" ht="10.5" customHeight="1" x14ac:dyDescent="0.2"/>
    <row r="48"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sheetData>
  <mergeCells count="4">
    <mergeCell ref="A4:G4"/>
    <mergeCell ref="F22:G22"/>
    <mergeCell ref="F23:G23"/>
    <mergeCell ref="E24:G24"/>
  </mergeCells>
  <conditionalFormatting sqref="A7:F7 A10:G10 A13:G13 A16:G16 A19:G19 A22:B22">
    <cfRule type="expression" dxfId="11" priority="3">
      <formula>A7=""</formula>
    </cfRule>
  </conditionalFormatting>
  <conditionalFormatting sqref="A8:G8 A11:G11 A14:G14 A17:G17 A20:G20 A23:B23">
    <cfRule type="expression" dxfId="10" priority="2">
      <formula>A7=""</formula>
    </cfRule>
  </conditionalFormatting>
  <conditionalFormatting sqref="A9:G9 A12:G12 A15:G15 A18:G18 A21:G21 A24:B24">
    <cfRule type="expression" dxfId="9" priority="1">
      <formula>A7=""</formula>
    </cfRule>
  </conditionalFormatting>
  <printOptions horizontalCentered="1"/>
  <pageMargins left="0.35" right="0.35" top="0.25" bottom="0.35" header="0.25" footer="0.2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16</vt:i4>
      </vt:variant>
    </vt:vector>
  </HeadingPairs>
  <TitlesOfParts>
    <vt:vector size="30" baseType="lpstr">
      <vt:lpstr>1</vt:lpstr>
      <vt:lpstr>2</vt:lpstr>
      <vt:lpstr>3</vt:lpstr>
      <vt:lpstr>4</vt:lpstr>
      <vt:lpstr>5</vt:lpstr>
      <vt:lpstr>6</vt:lpstr>
      <vt:lpstr>7</vt:lpstr>
      <vt:lpstr>8</vt:lpstr>
      <vt:lpstr>9</vt:lpstr>
      <vt:lpstr>10</vt:lpstr>
      <vt:lpstr>11</vt:lpstr>
      <vt:lpstr>12</vt:lpstr>
      <vt:lpstr>Events</vt:lpstr>
      <vt:lpstr>Help</vt:lpstr>
      <vt:lpstr>array_HolidayDates</vt:lpstr>
      <vt:lpstr>array_Holidays</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Events!Print_Area</vt:lpstr>
      <vt:lpstr>startday</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Calendar with Holidays - Large Print</dc:title>
  <dc:creator>Vertex42.com</dc:creator>
  <dc:description>(c) 2015-2020 Vertex42 LLC. All Rights Reserved.</dc:description>
  <cp:lastModifiedBy>Ghasli @ Ghazali, Mohamad Amir</cp:lastModifiedBy>
  <cp:lastPrinted>2020-01-23T16:40:04Z</cp:lastPrinted>
  <dcterms:created xsi:type="dcterms:W3CDTF">2007-03-07T00:27:45Z</dcterms:created>
  <dcterms:modified xsi:type="dcterms:W3CDTF">2022-11-14T14:22:00Z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2015-2020 Vertex42 LLC</vt:lpwstr>
  </property>
  <property fmtid="{D5CDD505-2E9C-101B-9397-08002B2CF9AE}" pid="3" name="Version">
    <vt:lpwstr>1.0.1</vt:lpwstr>
  </property>
  <property fmtid="{D5CDD505-2E9C-101B-9397-08002B2CF9AE}" pid="4" name="Source">
    <vt:lpwstr>https://www.vertex42.com/calendars/calendar-with-holidays.html</vt:lpwstr>
  </property>
</Properties>
</file>