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4" r:id="rId1"/>
  </sheets>
  <definedNames>
    <definedName name="calendar_days" localSheetId="0">Calendar!$C$5:$AM$5,Calendar!$C$7:$AM$7,Calendar!$C$9:$AM$9,Calendar!$C$11:$AM$11,Calendar!$C$13:$AM$13,Calendar!$C$15:$AM$15,Calendar!$C$17:$AM$17,Calendar!$C$19:$AM$19,Calendar!$C$21:$AM$21,Calendar!$C$23:$AM$23,Calendar!$C$25:$AM$25,Calendar!$C$27:$AM$27</definedName>
    <definedName name="_xlnm.Print_Area" localSheetId="0">Calendar!$B$1:$AM$38</definedName>
    <definedName name="valuevx">42.314159</definedName>
    <definedName name="vertex42_copyright" hidden="1">"© 2018 Vertex42 LLC"</definedName>
    <definedName name="vertex42_id" hidden="1">"horizontal-yearly-calendar-holidays.xlsx"</definedName>
    <definedName name="vertex42_title" hidden="1">"Horizontal Yearly Calendar with Holidays"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4" l="1"/>
  <c r="P29" i="4" l="1"/>
  <c r="AD35" i="4" l="1"/>
  <c r="P30" i="4"/>
  <c r="P38" i="4"/>
  <c r="C31" i="4"/>
  <c r="AD37" i="4"/>
  <c r="AD38" i="4"/>
  <c r="AD36" i="4"/>
  <c r="AD34" i="4"/>
  <c r="AD33" i="4"/>
  <c r="AD32" i="4"/>
  <c r="AD31" i="4"/>
  <c r="AD30" i="4"/>
  <c r="AD29" i="4"/>
  <c r="P37" i="4"/>
  <c r="P36" i="4"/>
  <c r="P35" i="4"/>
  <c r="P34" i="4"/>
  <c r="P33" i="4"/>
  <c r="P32" i="4"/>
  <c r="P31" i="4"/>
  <c r="C38" i="4"/>
  <c r="C37" i="4"/>
  <c r="C35" i="4"/>
  <c r="C34" i="4"/>
  <c r="C33" i="4"/>
  <c r="C32" i="4"/>
  <c r="C30" i="4"/>
  <c r="C29" i="4"/>
  <c r="A27" i="4" l="1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25" i="4"/>
  <c r="C25" i="4" s="1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23" i="4"/>
  <c r="C23" i="4" s="1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21" i="4"/>
  <c r="C21" i="4" s="1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19" i="4"/>
  <c r="C19" i="4" s="1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17" i="4"/>
  <c r="B17" i="4" s="1"/>
  <c r="A15" i="4"/>
  <c r="B15" i="4" s="1"/>
  <c r="A13" i="4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9" i="4"/>
  <c r="C9" i="4" s="1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7" i="4"/>
  <c r="C7" i="4" s="1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1" i="4"/>
  <c r="C15" i="4" l="1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B13" i="4"/>
  <c r="B11" i="4"/>
  <c r="B27" i="4"/>
  <c r="B9" i="4"/>
  <c r="B25" i="4"/>
  <c r="B7" i="4"/>
  <c r="B23" i="4"/>
  <c r="B5" i="4"/>
  <c r="B21" i="4"/>
  <c r="B19" i="4"/>
</calcChain>
</file>

<file path=xl/sharedStrings.xml><?xml version="1.0" encoding="utf-8"?>
<sst xmlns="http://schemas.openxmlformats.org/spreadsheetml/2006/main" count="65" uniqueCount="64">
  <si>
    <t>Year</t>
  </si>
  <si>
    <t>[42]</t>
  </si>
  <si>
    <r>
      <t>Step 1:</t>
    </r>
    <r>
      <rPr>
        <b/>
        <sz val="12"/>
        <color theme="1" tint="0.34998626667073579"/>
        <rFont val="Corbel"/>
        <family val="2"/>
        <scheme val="minor"/>
      </rPr>
      <t xml:space="preserve"> Enter the Year and Start Month</t>
    </r>
  </si>
  <si>
    <t>Start Month</t>
  </si>
  <si>
    <r>
      <t>Step 2:</t>
    </r>
    <r>
      <rPr>
        <b/>
        <sz val="12"/>
        <color theme="1" tint="0.34998626667073579"/>
        <rFont val="Corbel"/>
        <family val="2"/>
        <scheme val="minor"/>
      </rPr>
      <t xml:space="preserve"> Choose the Start Day</t>
    </r>
  </si>
  <si>
    <t>Start Day of Week</t>
  </si>
  <si>
    <t>Su</t>
  </si>
  <si>
    <t>Tu</t>
  </si>
  <si>
    <t>Th</t>
  </si>
  <si>
    <t>Sa</t>
  </si>
  <si>
    <t>JANUARY</t>
  </si>
  <si>
    <t>0000011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</si>
  <si>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</si>
  <si>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</si>
  <si>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</si>
  <si>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</si>
  <si>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</si>
  <si>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</si>
  <si>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</si>
  <si>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</si>
  <si>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</si>
  <si>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</si>
  <si>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</si>
  <si>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</si>
  <si>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Weekdays</t>
  </si>
  <si>
    <t>W</t>
  </si>
  <si>
    <t>F</t>
  </si>
  <si>
    <t>M</t>
  </si>
  <si>
    <t>Go to Page Layout &gt; Themes</t>
  </si>
  <si>
    <r>
      <t>Step 4:</t>
    </r>
    <r>
      <rPr>
        <b/>
        <sz val="12"/>
        <color theme="1" tint="0.34998626667073579"/>
        <rFont val="Corbel"/>
        <family val="2"/>
        <scheme val="minor"/>
      </rPr>
      <t xml:space="preserve"> Customize the Theme Colors / Fonts</t>
    </r>
  </si>
  <si>
    <r>
      <t>Step 5:</t>
    </r>
    <r>
      <rPr>
        <b/>
        <sz val="12"/>
        <color theme="1" tint="0.34998626667073579"/>
        <rFont val="Corbel"/>
        <family val="2"/>
        <scheme val="minor"/>
      </rPr>
      <t xml:space="preserve"> Print to Paper or PDF</t>
    </r>
  </si>
  <si>
    <t>Weekend</t>
  </si>
  <si>
    <r>
      <t>Step 3:</t>
    </r>
    <r>
      <rPr>
        <b/>
        <sz val="12"/>
        <color theme="1" tint="0.34998626667073579"/>
        <rFont val="Corbel"/>
        <family val="2"/>
        <scheme val="minor"/>
      </rPr>
      <t xml:space="preserve"> Define the Weekend String</t>
    </r>
  </si>
  <si>
    <t>New Year's Day</t>
  </si>
  <si>
    <t>Easter</t>
  </si>
  <si>
    <t>Columbus Day</t>
  </si>
  <si>
    <t>ML King Day</t>
  </si>
  <si>
    <t>Halloween</t>
  </si>
  <si>
    <t>Valentines Day</t>
  </si>
  <si>
    <t>Mother's Day</t>
  </si>
  <si>
    <t>President's Day</t>
  </si>
  <si>
    <t>Memorial Day</t>
  </si>
  <si>
    <t>Veterans Day</t>
  </si>
  <si>
    <t>Father's Day</t>
  </si>
  <si>
    <t>Thanksgiving</t>
  </si>
  <si>
    <t>St. Patrick's Day</t>
  </si>
  <si>
    <t>Independence Day</t>
  </si>
  <si>
    <t>Christmas Eve</t>
  </si>
  <si>
    <t>April Fool's Day</t>
  </si>
  <si>
    <t>Labor Day</t>
  </si>
  <si>
    <t>Christmas Day</t>
  </si>
  <si>
    <t>New Year's Eve</t>
  </si>
  <si>
    <t>Daylight Saving</t>
  </si>
  <si>
    <t>Rosh Hashanah</t>
  </si>
  <si>
    <t>Holidays and</t>
  </si>
  <si>
    <t>Observances</t>
  </si>
  <si>
    <t>Chinese New Year</t>
  </si>
  <si>
    <t>Ramadan begins</t>
  </si>
  <si>
    <t>Kwanzaa begins</t>
  </si>
  <si>
    <t>Cinco de Mayo</t>
  </si>
  <si>
    <t>Dec. Solstice (GMT)</t>
  </si>
  <si>
    <t>Vernal Equinox (GMT)</t>
  </si>
  <si>
    <t>June Solstice (GMT)</t>
  </si>
  <si>
    <t>Autumnal Equinox (GMT)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</si>
</sst>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/d;@"/>
  </numFmts>
  <fonts count="32" x14ac:knownFonts="1">
    <font>
      <sz val="10"/>
      <name val="Arial"/>
    </font>
    <font>
      <sz val="8"/>
      <name val="Arial"/>
      <family val="2"/>
    </font>
    <font>
      <sz val="10"/>
      <name val="Corbel"/>
      <family val="2"/>
      <scheme val="minor"/>
    </font>
    <font>
      <b/>
      <sz val="10"/>
      <name val="Corbel"/>
      <family val="2"/>
      <scheme val="minor"/>
    </font>
    <font>
      <sz val="16"/>
      <name val="Corbel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color theme="4" tint="-0.249977111117893"/>
      <name val="Corbel"/>
      <family val="2"/>
      <scheme val="minor"/>
    </font>
    <font>
      <b/>
      <sz val="12"/>
      <color theme="1" tint="0.34998626667073579"/>
      <name val="Corbel"/>
      <family val="2"/>
      <scheme val="minor"/>
    </font>
    <font>
      <sz val="10"/>
      <color theme="1" tint="0.249977111117893"/>
      <name val="Corbel"/>
      <family val="2"/>
      <scheme val="minor"/>
    </font>
    <font>
      <b/>
      <sz val="12"/>
      <color theme="1" tint="0.499984740745262"/>
      <name val="Arial"/>
      <family val="2"/>
    </font>
    <font>
      <b/>
      <sz val="10"/>
      <color theme="4"/>
      <name val="Corbel"/>
      <family val="2"/>
      <scheme val="minor"/>
    </font>
    <font>
      <u/>
      <sz val="12"/>
      <color theme="1" tint="0.499984740745262"/>
      <name val="Arial"/>
      <family val="2"/>
    </font>
    <font>
      <sz val="8"/>
      <color theme="0" tint="-0.34998626667073579"/>
      <name val="Arial"/>
      <family val="2"/>
    </font>
    <font>
      <b/>
      <sz val="11"/>
      <color theme="0" tint="-0.499984740745262"/>
      <name val="Corbel"/>
      <family val="2"/>
      <scheme val="minor"/>
    </font>
    <font>
      <sz val="10"/>
      <color theme="0" tint="-0.499984740745262"/>
      <name val="Corbel"/>
      <family val="2"/>
      <scheme val="minor"/>
    </font>
    <font>
      <sz val="11"/>
      <color theme="0" tint="-0.499984740745262"/>
      <name val="Corbel"/>
      <family val="2"/>
      <scheme val="minor"/>
    </font>
    <font>
      <b/>
      <sz val="48"/>
      <color theme="4"/>
      <name val="Corbel"/>
      <family val="2"/>
      <scheme val="minor"/>
    </font>
    <font>
      <b/>
      <sz val="12"/>
      <color theme="4"/>
      <name val="Corbel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name val="Corbel"/>
      <family val="2"/>
      <scheme val="minor"/>
    </font>
    <font>
      <sz val="11"/>
      <color theme="1" tint="0.249977111117893"/>
      <name val="Corbel"/>
      <family val="2"/>
      <scheme val="minor"/>
    </font>
    <font>
      <b/>
      <sz val="28"/>
      <color theme="0" tint="-0.34998626667073579"/>
      <name val="Corbel"/>
      <family val="2"/>
      <scheme val="minor"/>
    </font>
    <font>
      <sz val="10"/>
      <color theme="4" tint="-0.249977111117893"/>
      <name val="Corbel"/>
      <family val="2"/>
      <scheme val="minor"/>
    </font>
    <font>
      <b/>
      <sz val="10"/>
      <color theme="4" tint="-0.249977111117893"/>
      <name val="Corbel"/>
      <family val="2"/>
      <scheme val="minor"/>
    </font>
    <font>
      <sz val="10"/>
      <color theme="1"/>
      <name val="Corbel"/>
      <family val="2"/>
      <scheme val="minor"/>
    </font>
    <font>
      <sz val="8"/>
      <name val="Corbel"/>
      <family val="2"/>
      <scheme val="minor"/>
    </font>
    <font>
      <b/>
      <sz val="8"/>
      <color theme="4"/>
      <name val="Corbel"/>
      <family val="2"/>
      <scheme val="minor"/>
    </font>
    <font>
      <sz val="8"/>
      <color theme="0" tint="-0.499984740745262"/>
      <name val="Corbel"/>
      <family val="2"/>
      <scheme val="minor"/>
    </font>
    <font>
      <b/>
      <sz val="8"/>
      <color theme="0" tint="-0.499984740745262"/>
      <name val="Corbel"/>
      <family val="2"/>
      <scheme val="minor"/>
    </font>
    <font>
      <sz val="8"/>
      <color theme="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 tint="-0.2499465926084170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7" fillId="2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14" fontId="11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49" fontId="20" fillId="2" borderId="2" xfId="0" quotePrefix="1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0" fillId="0" borderId="0" xfId="1" applyFont="1" applyAlignment="1" applyProtection="1">
      <alignment horizontal="left" vertical="center"/>
    </xf>
    <xf numFmtId="0" fontId="12" fillId="0" borderId="0" xfId="1" applyFont="1" applyAlignment="1" applyProtection="1">
      <alignment horizontal="left" vertical="center"/>
    </xf>
    <xf numFmtId="0" fontId="21" fillId="0" borderId="0" xfId="0" applyFont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6" fillId="0" borderId="0" xfId="0" applyFont="1"/>
    <xf numFmtId="0" fontId="2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6" fillId="0" borderId="0" xfId="0" applyFont="1"/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7" fillId="0" borderId="0" xfId="0" applyFont="1" applyAlignment="1">
      <alignment horizontal="center"/>
    </xf>
    <xf numFmtId="14" fontId="28" fillId="0" borderId="0" xfId="0" applyNumberFormat="1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0" borderId="0" xfId="0" applyFont="1"/>
    <xf numFmtId="0" fontId="31" fillId="0" borderId="0" xfId="0" applyFont="1"/>
    <xf numFmtId="0" fontId="18" fillId="0" borderId="0" xfId="0" applyFont="1" applyAlignment="1">
      <alignment horizontal="right" vertical="center"/>
    </xf>
    <xf numFmtId="14" fontId="18" fillId="0" borderId="0" xfId="0" applyNumberFormat="1" applyFont="1" applyAlignment="1">
      <alignment horizontal="right"/>
    </xf>
    <xf numFmtId="0" fontId="19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165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right"/>
    </xf>
  </cellXfs>
  <cellStyles count="2">
    <cellStyle name="Hyperlink" xfId="1" builtinId="8" customBuiltin="1"/>
    <cellStyle name="Normal" xfId="0" builtinId="0"/>
  </cellStyles>
  <dxfs count="7">
    <dxf>
      <font>
        <color theme="4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 tint="-4.9989318521683403E-2"/>
      </font>
    </dxf>
    <dxf>
      <font>
        <color theme="4"/>
      </font>
    </dxf>
    <dxf>
      <border>
        <left style="thin">
          <color theme="0" tint="-0.24994659260841701"/>
        </left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Blue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5"/>
  <sheetViews>
    <sheetView showGridLines="0" tabSelected="1" topLeftCell="B1" workbookViewId="0">
      <selection activeCell="AW12" sqref="AW12"/>
    </sheetView>
  </sheetViews>
  <sheetFormatPr defaultColWidth="9.140625" defaultRowHeight="12.75" x14ac:dyDescent="0.2"/>
  <cols>
    <col min="1" max="1" width="9" style="10" hidden="1" customWidth="1"/>
    <col min="2" max="2" width="15.85546875" style="10" customWidth="1"/>
    <col min="3" max="39" width="3.140625" style="16" customWidth="1"/>
    <col min="40" max="41" width="9.140625" style="1"/>
    <col min="42" max="42" width="21.28515625" style="1" customWidth="1"/>
    <col min="43" max="43" width="12.28515625" style="1" customWidth="1"/>
    <col min="44" max="44" width="9.140625" style="1"/>
    <col min="45" max="45" width="12.7109375" style="1" customWidth="1"/>
    <col min="46" max="46" width="3.140625" style="1" customWidth="1"/>
    <col min="47" max="16384" width="9.140625" style="1"/>
  </cols>
  <sheetData>
    <row r="1" spans="1:44" s="2" customFormat="1" ht="57" customHeight="1" x14ac:dyDescent="0.9">
      <c r="A1" s="9"/>
      <c r="C1" s="45">
        <f>IF($AQ$12=1,AQ10,AQ10&amp;"-"&amp;AQ10+1)</f>
        <v>2023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O1" s="4"/>
    </row>
    <row r="2" spans="1:44" s="40" customFormat="1" ht="9" customHeight="1" x14ac:dyDescent="0.2">
      <c r="A2" s="35"/>
      <c r="B2" s="35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41" t="s">
        <v>1</v>
      </c>
      <c r="AM2" s="37"/>
      <c r="AO2" s="4"/>
    </row>
    <row r="3" spans="1:44" ht="16.5" customHeight="1" x14ac:dyDescent="0.25">
      <c r="B3" s="25"/>
      <c r="C3" s="15" t="str">
        <f t="shared" ref="C3:AM3" si="0">CHOOSE(1+MOD($AQ$16+COLUMN()-COLUMN($C$3)+1-2,7),$AP$56,$AP$57,$AP$58,$AP$59,$AP$60,$AP$61,$AP$62)</f>
        <v>Su</v>
      </c>
      <c r="D3" s="15" t="str">
        <f t="shared" si="0"/>
        <v>M</v>
      </c>
      <c r="E3" s="15" t="str">
        <f t="shared" si="0"/>
        <v>Tu</v>
      </c>
      <c r="F3" s="15" t="str">
        <f t="shared" si="0"/>
        <v>W</v>
      </c>
      <c r="G3" s="15" t="str">
        <f t="shared" si="0"/>
        <v>Th</v>
      </c>
      <c r="H3" s="15" t="str">
        <f t="shared" si="0"/>
        <v>F</v>
      </c>
      <c r="I3" s="15" t="str">
        <f t="shared" si="0"/>
        <v>Sa</v>
      </c>
      <c r="J3" s="22" t="str">
        <f t="shared" si="0"/>
        <v>Su</v>
      </c>
      <c r="K3" s="15" t="str">
        <f t="shared" si="0"/>
        <v>M</v>
      </c>
      <c r="L3" s="15" t="str">
        <f t="shared" si="0"/>
        <v>Tu</v>
      </c>
      <c r="M3" s="15" t="str">
        <f t="shared" si="0"/>
        <v>W</v>
      </c>
      <c r="N3" s="15" t="str">
        <f t="shared" si="0"/>
        <v>Th</v>
      </c>
      <c r="O3" s="15" t="str">
        <f t="shared" si="0"/>
        <v>F</v>
      </c>
      <c r="P3" s="15" t="str">
        <f t="shared" si="0"/>
        <v>Sa</v>
      </c>
      <c r="Q3" s="22" t="str">
        <f t="shared" si="0"/>
        <v>Su</v>
      </c>
      <c r="R3" s="15" t="str">
        <f t="shared" si="0"/>
        <v>M</v>
      </c>
      <c r="S3" s="15" t="str">
        <f t="shared" si="0"/>
        <v>Tu</v>
      </c>
      <c r="T3" s="15" t="str">
        <f t="shared" si="0"/>
        <v>W</v>
      </c>
      <c r="U3" s="15" t="str">
        <f t="shared" si="0"/>
        <v>Th</v>
      </c>
      <c r="V3" s="15" t="str">
        <f t="shared" si="0"/>
        <v>F</v>
      </c>
      <c r="W3" s="15" t="str">
        <f t="shared" si="0"/>
        <v>Sa</v>
      </c>
      <c r="X3" s="22" t="str">
        <f t="shared" si="0"/>
        <v>Su</v>
      </c>
      <c r="Y3" s="15" t="str">
        <f t="shared" si="0"/>
        <v>M</v>
      </c>
      <c r="Z3" s="15" t="str">
        <f t="shared" si="0"/>
        <v>Tu</v>
      </c>
      <c r="AA3" s="15" t="str">
        <f t="shared" si="0"/>
        <v>W</v>
      </c>
      <c r="AB3" s="15" t="str">
        <f t="shared" si="0"/>
        <v>Th</v>
      </c>
      <c r="AC3" s="15" t="str">
        <f t="shared" si="0"/>
        <v>F</v>
      </c>
      <c r="AD3" s="15" t="str">
        <f t="shared" si="0"/>
        <v>Sa</v>
      </c>
      <c r="AE3" s="22" t="str">
        <f t="shared" si="0"/>
        <v>Su</v>
      </c>
      <c r="AF3" s="15" t="str">
        <f t="shared" si="0"/>
        <v>M</v>
      </c>
      <c r="AG3" s="15" t="str">
        <f t="shared" si="0"/>
        <v>Tu</v>
      </c>
      <c r="AH3" s="15" t="str">
        <f t="shared" si="0"/>
        <v>W</v>
      </c>
      <c r="AI3" s="15" t="str">
        <f t="shared" si="0"/>
        <v>Th</v>
      </c>
      <c r="AJ3" s="15" t="str">
        <f t="shared" si="0"/>
        <v>F</v>
      </c>
      <c r="AK3" s="15" t="str">
        <f t="shared" si="0"/>
        <v>Sa</v>
      </c>
      <c r="AL3" s="22" t="str">
        <f t="shared" si="0"/>
        <v>Su</v>
      </c>
      <c r="AM3" s="15" t="str">
        <f t="shared" si="0"/>
        <v>M</v>
      </c>
      <c r="AO3" s="23"/>
    </row>
    <row r="4" spans="1:44" s="40" customFormat="1" ht="10.5" customHeight="1" x14ac:dyDescent="0.2">
      <c r="A4" s="35"/>
      <c r="B4" s="36"/>
      <c r="C4" s="37"/>
      <c r="D4" s="38"/>
      <c r="E4" s="38"/>
      <c r="F4" s="38"/>
      <c r="G4" s="38"/>
      <c r="H4" s="39"/>
      <c r="I4" s="39"/>
      <c r="J4" s="38"/>
      <c r="K4" s="38"/>
      <c r="L4" s="38"/>
      <c r="M4" s="38"/>
      <c r="N4" s="38"/>
      <c r="O4" s="39"/>
      <c r="P4" s="39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O4" s="12"/>
    </row>
    <row r="5" spans="1:44" s="3" customFormat="1" ht="15" customHeight="1" x14ac:dyDescent="0.2">
      <c r="A5" s="17">
        <f>DATE($AQ$10,$AQ$12,1)</f>
        <v>44927</v>
      </c>
      <c r="B5" s="42" t="str">
        <f>IF($AQ$12=1,INDEX($AP$42:$AP$53,MONTH(A5)),LEFT(INDEX($AP$42:$AP$53,MONTH(A5)),3)&amp;IF($AQ$12&lt;&gt;1," "&amp;YEAR(A5),""))</f>
        <v>JANUARY</v>
      </c>
      <c r="C5" s="26">
        <f>$A5-(WEEKDAY($A5,1)-($AQ$16-1))-IF((WEEKDAY($A5,1)-($AQ$16-1))&lt;=0,7,0)+1</f>
        <v>44927</v>
      </c>
      <c r="D5" s="26">
        <f>C5+1</f>
        <v>44928</v>
      </c>
      <c r="E5" s="26">
        <f t="shared" ref="E5:AM5" si="1">D5+1</f>
        <v>44929</v>
      </c>
      <c r="F5" s="26">
        <f t="shared" si="1"/>
        <v>44930</v>
      </c>
      <c r="G5" s="26">
        <f t="shared" si="1"/>
        <v>44931</v>
      </c>
      <c r="H5" s="26">
        <f t="shared" si="1"/>
        <v>44932</v>
      </c>
      <c r="I5" s="26">
        <f t="shared" si="1"/>
        <v>44933</v>
      </c>
      <c r="J5" s="26">
        <f t="shared" si="1"/>
        <v>44934</v>
      </c>
      <c r="K5" s="26">
        <f t="shared" si="1"/>
        <v>44935</v>
      </c>
      <c r="L5" s="26">
        <f t="shared" si="1"/>
        <v>44936</v>
      </c>
      <c r="M5" s="26">
        <f t="shared" si="1"/>
        <v>44937</v>
      </c>
      <c r="N5" s="26">
        <f t="shared" si="1"/>
        <v>44938</v>
      </c>
      <c r="O5" s="26">
        <f t="shared" si="1"/>
        <v>44939</v>
      </c>
      <c r="P5" s="26">
        <f t="shared" si="1"/>
        <v>44940</v>
      </c>
      <c r="Q5" s="26">
        <f t="shared" si="1"/>
        <v>44941</v>
      </c>
      <c r="R5" s="26">
        <f t="shared" si="1"/>
        <v>44942</v>
      </c>
      <c r="S5" s="26">
        <f t="shared" si="1"/>
        <v>44943</v>
      </c>
      <c r="T5" s="26">
        <f t="shared" si="1"/>
        <v>44944</v>
      </c>
      <c r="U5" s="26">
        <f t="shared" si="1"/>
        <v>44945</v>
      </c>
      <c r="V5" s="26">
        <f t="shared" si="1"/>
        <v>44946</v>
      </c>
      <c r="W5" s="26">
        <f t="shared" si="1"/>
        <v>44947</v>
      </c>
      <c r="X5" s="26">
        <f t="shared" si="1"/>
        <v>44948</v>
      </c>
      <c r="Y5" s="26">
        <f t="shared" si="1"/>
        <v>44949</v>
      </c>
      <c r="Z5" s="26">
        <f t="shared" si="1"/>
        <v>44950</v>
      </c>
      <c r="AA5" s="26">
        <f t="shared" si="1"/>
        <v>44951</v>
      </c>
      <c r="AB5" s="26">
        <f t="shared" si="1"/>
        <v>44952</v>
      </c>
      <c r="AC5" s="26">
        <f t="shared" si="1"/>
        <v>44953</v>
      </c>
      <c r="AD5" s="26">
        <f t="shared" si="1"/>
        <v>44954</v>
      </c>
      <c r="AE5" s="26">
        <f t="shared" si="1"/>
        <v>44955</v>
      </c>
      <c r="AF5" s="26">
        <f t="shared" si="1"/>
        <v>44956</v>
      </c>
      <c r="AG5" s="26">
        <f t="shared" si="1"/>
        <v>44957</v>
      </c>
      <c r="AH5" s="26">
        <f t="shared" si="1"/>
        <v>44958</v>
      </c>
      <c r="AI5" s="26">
        <f t="shared" si="1"/>
        <v>44959</v>
      </c>
      <c r="AJ5" s="26">
        <f t="shared" si="1"/>
        <v>44960</v>
      </c>
      <c r="AK5" s="26">
        <f t="shared" si="1"/>
        <v>44961</v>
      </c>
      <c r="AL5" s="26">
        <f t="shared" si="1"/>
        <v>44962</v>
      </c>
      <c r="AM5" s="26">
        <f t="shared" si="1"/>
        <v>44963</v>
      </c>
      <c r="AO5" s="24"/>
    </row>
    <row r="6" spans="1:44" s="3" customFormat="1" ht="13.5" customHeight="1" x14ac:dyDescent="0.25">
      <c r="B6" s="43"/>
      <c r="C6" s="27"/>
      <c r="D6" s="18"/>
      <c r="E6" s="18"/>
      <c r="F6" s="18"/>
      <c r="G6" s="18"/>
      <c r="H6" s="15"/>
      <c r="I6" s="15"/>
      <c r="J6" s="18"/>
      <c r="K6" s="18"/>
      <c r="L6" s="18"/>
      <c r="M6" s="18"/>
      <c r="N6" s="18"/>
      <c r="O6" s="15"/>
      <c r="P6" s="15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1:44" s="3" customFormat="1" ht="15" customHeight="1" x14ac:dyDescent="0.2">
      <c r="A7" s="17">
        <f>DATE($AQ$10,$AQ$12+1,1)</f>
        <v>44958</v>
      </c>
      <c r="B7" s="42" t="str">
        <f>IF($AQ$12=1,INDEX($AP$42:$AP$53,MONTH(A7)),LEFT(INDEX($AP$42:$AP$53,MONTH(A7)),3)&amp;IF($AQ$12&lt;&gt;1," "&amp;YEAR(A7),""))</f>
        <v>FEBRUARY</v>
      </c>
      <c r="C7" s="26">
        <f>$A7-(WEEKDAY($A7,1)-($AQ$16-1))-IF((WEEKDAY($A7,1)-($AQ$16-1))&lt;=0,7,0)+1</f>
        <v>44955</v>
      </c>
      <c r="D7" s="26">
        <f>C7+1</f>
        <v>44956</v>
      </c>
      <c r="E7" s="26">
        <f t="shared" ref="E7:AM7" si="2">D7+1</f>
        <v>44957</v>
      </c>
      <c r="F7" s="26">
        <f t="shared" si="2"/>
        <v>44958</v>
      </c>
      <c r="G7" s="26">
        <f t="shared" si="2"/>
        <v>44959</v>
      </c>
      <c r="H7" s="26">
        <f t="shared" si="2"/>
        <v>44960</v>
      </c>
      <c r="I7" s="26">
        <f t="shared" si="2"/>
        <v>44961</v>
      </c>
      <c r="J7" s="26">
        <f t="shared" si="2"/>
        <v>44962</v>
      </c>
      <c r="K7" s="26">
        <f t="shared" si="2"/>
        <v>44963</v>
      </c>
      <c r="L7" s="26">
        <f t="shared" si="2"/>
        <v>44964</v>
      </c>
      <c r="M7" s="26">
        <f t="shared" si="2"/>
        <v>44965</v>
      </c>
      <c r="N7" s="26">
        <f t="shared" si="2"/>
        <v>44966</v>
      </c>
      <c r="O7" s="26">
        <f t="shared" si="2"/>
        <v>44967</v>
      </c>
      <c r="P7" s="26">
        <f t="shared" si="2"/>
        <v>44968</v>
      </c>
      <c r="Q7" s="26">
        <f t="shared" si="2"/>
        <v>44969</v>
      </c>
      <c r="R7" s="26">
        <f t="shared" si="2"/>
        <v>44970</v>
      </c>
      <c r="S7" s="26">
        <f t="shared" si="2"/>
        <v>44971</v>
      </c>
      <c r="T7" s="26">
        <f t="shared" si="2"/>
        <v>44972</v>
      </c>
      <c r="U7" s="26">
        <f t="shared" si="2"/>
        <v>44973</v>
      </c>
      <c r="V7" s="26">
        <f t="shared" si="2"/>
        <v>44974</v>
      </c>
      <c r="W7" s="26">
        <f t="shared" si="2"/>
        <v>44975</v>
      </c>
      <c r="X7" s="26">
        <f t="shared" si="2"/>
        <v>44976</v>
      </c>
      <c r="Y7" s="26">
        <f t="shared" si="2"/>
        <v>44977</v>
      </c>
      <c r="Z7" s="26">
        <f t="shared" si="2"/>
        <v>44978</v>
      </c>
      <c r="AA7" s="26">
        <f t="shared" si="2"/>
        <v>44979</v>
      </c>
      <c r="AB7" s="26">
        <f t="shared" si="2"/>
        <v>44980</v>
      </c>
      <c r="AC7" s="26">
        <f t="shared" si="2"/>
        <v>44981</v>
      </c>
      <c r="AD7" s="26">
        <f t="shared" si="2"/>
        <v>44982</v>
      </c>
      <c r="AE7" s="26">
        <f t="shared" si="2"/>
        <v>44983</v>
      </c>
      <c r="AF7" s="26">
        <f t="shared" si="2"/>
        <v>44984</v>
      </c>
      <c r="AG7" s="26">
        <f t="shared" si="2"/>
        <v>44985</v>
      </c>
      <c r="AH7" s="26">
        <f t="shared" si="2"/>
        <v>44986</v>
      </c>
      <c r="AI7" s="26">
        <f t="shared" si="2"/>
        <v>44987</v>
      </c>
      <c r="AJ7" s="26">
        <f t="shared" si="2"/>
        <v>44988</v>
      </c>
      <c r="AK7" s="26">
        <f t="shared" si="2"/>
        <v>44989</v>
      </c>
      <c r="AL7" s="26">
        <f t="shared" si="2"/>
        <v>44990</v>
      </c>
      <c r="AM7" s="26">
        <f t="shared" si="2"/>
        <v>44991</v>
      </c>
    </row>
    <row r="8" spans="1:44" s="3" customFormat="1" ht="13.5" customHeight="1" x14ac:dyDescent="0.25">
      <c r="B8" s="43"/>
      <c r="C8" s="27"/>
      <c r="D8" s="18"/>
      <c r="E8" s="18"/>
      <c r="F8" s="18"/>
      <c r="G8" s="18"/>
      <c r="H8" s="15"/>
      <c r="I8" s="15"/>
      <c r="J8" s="18"/>
      <c r="K8" s="18"/>
      <c r="L8" s="18"/>
      <c r="M8" s="18"/>
      <c r="N8" s="18"/>
      <c r="O8" s="15"/>
      <c r="P8" s="15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O8" s="5"/>
    </row>
    <row r="9" spans="1:44" s="3" customFormat="1" ht="15" customHeight="1" x14ac:dyDescent="0.2">
      <c r="A9" s="17">
        <f>DATE($AQ$10,$AQ$12+2,1)</f>
        <v>44986</v>
      </c>
      <c r="B9" s="42" t="str">
        <f>IF($AQ$12=1,INDEX($AP$42:$AP$53,MONTH(A9)),LEFT(INDEX($AP$42:$AP$53,MONTH(A9)),3)&amp;IF($AQ$12&lt;&gt;1," "&amp;YEAR(A9),""))</f>
        <v>MARCH</v>
      </c>
      <c r="C9" s="26">
        <f>$A9-(WEEKDAY($A9,1)-($AQ$16-1))-IF((WEEKDAY($A9,1)-($AQ$16-1))&lt;=0,7,0)+1</f>
        <v>44983</v>
      </c>
      <c r="D9" s="26">
        <f>C9+1</f>
        <v>44984</v>
      </c>
      <c r="E9" s="26">
        <f t="shared" ref="E9:AM9" si="3">D9+1</f>
        <v>44985</v>
      </c>
      <c r="F9" s="26">
        <f t="shared" si="3"/>
        <v>44986</v>
      </c>
      <c r="G9" s="26">
        <f t="shared" si="3"/>
        <v>44987</v>
      </c>
      <c r="H9" s="26">
        <f t="shared" si="3"/>
        <v>44988</v>
      </c>
      <c r="I9" s="26">
        <f t="shared" si="3"/>
        <v>44989</v>
      </c>
      <c r="J9" s="26">
        <f t="shared" si="3"/>
        <v>44990</v>
      </c>
      <c r="K9" s="26">
        <f t="shared" si="3"/>
        <v>44991</v>
      </c>
      <c r="L9" s="26">
        <f t="shared" si="3"/>
        <v>44992</v>
      </c>
      <c r="M9" s="26">
        <f t="shared" si="3"/>
        <v>44993</v>
      </c>
      <c r="N9" s="26">
        <f t="shared" si="3"/>
        <v>44994</v>
      </c>
      <c r="O9" s="26">
        <f t="shared" si="3"/>
        <v>44995</v>
      </c>
      <c r="P9" s="26">
        <f t="shared" si="3"/>
        <v>44996</v>
      </c>
      <c r="Q9" s="26">
        <f t="shared" si="3"/>
        <v>44997</v>
      </c>
      <c r="R9" s="26">
        <f t="shared" si="3"/>
        <v>44998</v>
      </c>
      <c r="S9" s="26">
        <f t="shared" si="3"/>
        <v>44999</v>
      </c>
      <c r="T9" s="26">
        <f t="shared" si="3"/>
        <v>45000</v>
      </c>
      <c r="U9" s="26">
        <f t="shared" si="3"/>
        <v>45001</v>
      </c>
      <c r="V9" s="26">
        <f t="shared" si="3"/>
        <v>45002</v>
      </c>
      <c r="W9" s="26">
        <f t="shared" si="3"/>
        <v>45003</v>
      </c>
      <c r="X9" s="26">
        <f t="shared" si="3"/>
        <v>45004</v>
      </c>
      <c r="Y9" s="26">
        <f t="shared" si="3"/>
        <v>45005</v>
      </c>
      <c r="Z9" s="26">
        <f t="shared" si="3"/>
        <v>45006</v>
      </c>
      <c r="AA9" s="26">
        <f t="shared" si="3"/>
        <v>45007</v>
      </c>
      <c r="AB9" s="26">
        <f t="shared" si="3"/>
        <v>45008</v>
      </c>
      <c r="AC9" s="26">
        <f t="shared" si="3"/>
        <v>45009</v>
      </c>
      <c r="AD9" s="26">
        <f t="shared" si="3"/>
        <v>45010</v>
      </c>
      <c r="AE9" s="26">
        <f t="shared" si="3"/>
        <v>45011</v>
      </c>
      <c r="AF9" s="26">
        <f t="shared" si="3"/>
        <v>45012</v>
      </c>
      <c r="AG9" s="26">
        <f t="shared" si="3"/>
        <v>45013</v>
      </c>
      <c r="AH9" s="26">
        <f t="shared" si="3"/>
        <v>45014</v>
      </c>
      <c r="AI9" s="26">
        <f t="shared" si="3"/>
        <v>45015</v>
      </c>
      <c r="AJ9" s="26">
        <f t="shared" si="3"/>
        <v>45016</v>
      </c>
      <c r="AK9" s="26">
        <f t="shared" si="3"/>
        <v>45017</v>
      </c>
      <c r="AL9" s="26">
        <f t="shared" si="3"/>
        <v>45018</v>
      </c>
      <c r="AM9" s="26">
        <f t="shared" si="3"/>
        <v>45019</v>
      </c>
      <c r="AO9" s="7" t="s">
        <v>2</v>
      </c>
      <c r="AP9" s="1"/>
      <c r="AQ9" s="1"/>
      <c r="AR9" s="6"/>
    </row>
    <row r="10" spans="1:44" s="3" customFormat="1" ht="13.5" customHeight="1" x14ac:dyDescent="0.25">
      <c r="B10" s="43"/>
      <c r="C10" s="27"/>
      <c r="D10" s="18"/>
      <c r="E10" s="18"/>
      <c r="F10" s="18"/>
      <c r="G10" s="18"/>
      <c r="H10" s="15"/>
      <c r="I10" s="15"/>
      <c r="J10" s="18"/>
      <c r="K10" s="18"/>
      <c r="L10" s="18"/>
      <c r="M10" s="18"/>
      <c r="N10" s="18"/>
      <c r="O10" s="15"/>
      <c r="P10" s="15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P10" s="44" t="s">
        <v>0</v>
      </c>
      <c r="AQ10" s="19">
        <v>2023</v>
      </c>
      <c r="AR10" s="5"/>
    </row>
    <row r="11" spans="1:44" s="3" customFormat="1" ht="15" customHeight="1" x14ac:dyDescent="0.2">
      <c r="A11" s="17">
        <f>DATE($AQ$10,$AQ$12+3,1)</f>
        <v>45017</v>
      </c>
      <c r="B11" s="42" t="str">
        <f>IF($AQ$12=1,INDEX($AP$42:$AP$53,MONTH(A11)),LEFT(INDEX($AP$42:$AP$53,MONTH(A11)),3)&amp;IF($AQ$12&lt;&gt;1," "&amp;YEAR(A11),""))</f>
        <v>APRIL</v>
      </c>
      <c r="C11" s="26">
        <f>$A11-(WEEKDAY($A11,1)-($AQ$16-1))-IF((WEEKDAY($A11,1)-($AQ$16-1))&lt;=0,7,0)+1</f>
        <v>45011</v>
      </c>
      <c r="D11" s="26">
        <f>C11+1</f>
        <v>45012</v>
      </c>
      <c r="E11" s="26">
        <f t="shared" ref="E11:AM11" si="4">D11+1</f>
        <v>45013</v>
      </c>
      <c r="F11" s="26">
        <f t="shared" si="4"/>
        <v>45014</v>
      </c>
      <c r="G11" s="26">
        <f t="shared" si="4"/>
        <v>45015</v>
      </c>
      <c r="H11" s="26">
        <f t="shared" si="4"/>
        <v>45016</v>
      </c>
      <c r="I11" s="26">
        <f t="shared" si="4"/>
        <v>45017</v>
      </c>
      <c r="J11" s="26">
        <f t="shared" si="4"/>
        <v>45018</v>
      </c>
      <c r="K11" s="26">
        <f t="shared" si="4"/>
        <v>45019</v>
      </c>
      <c r="L11" s="26">
        <f t="shared" si="4"/>
        <v>45020</v>
      </c>
      <c r="M11" s="26">
        <f t="shared" si="4"/>
        <v>45021</v>
      </c>
      <c r="N11" s="26">
        <f t="shared" si="4"/>
        <v>45022</v>
      </c>
      <c r="O11" s="26">
        <f t="shared" si="4"/>
        <v>45023</v>
      </c>
      <c r="P11" s="26">
        <f t="shared" si="4"/>
        <v>45024</v>
      </c>
      <c r="Q11" s="26">
        <f t="shared" si="4"/>
        <v>45025</v>
      </c>
      <c r="R11" s="26">
        <f t="shared" si="4"/>
        <v>45026</v>
      </c>
      <c r="S11" s="26">
        <f t="shared" si="4"/>
        <v>45027</v>
      </c>
      <c r="T11" s="26">
        <f t="shared" si="4"/>
        <v>45028</v>
      </c>
      <c r="U11" s="26">
        <f t="shared" si="4"/>
        <v>45029</v>
      </c>
      <c r="V11" s="26">
        <f t="shared" si="4"/>
        <v>45030</v>
      </c>
      <c r="W11" s="26">
        <f t="shared" si="4"/>
        <v>45031</v>
      </c>
      <c r="X11" s="26">
        <f t="shared" si="4"/>
        <v>45032</v>
      </c>
      <c r="Y11" s="26">
        <f t="shared" si="4"/>
        <v>45033</v>
      </c>
      <c r="Z11" s="26">
        <f t="shared" si="4"/>
        <v>45034</v>
      </c>
      <c r="AA11" s="26">
        <f t="shared" si="4"/>
        <v>45035</v>
      </c>
      <c r="AB11" s="26">
        <f t="shared" si="4"/>
        <v>45036</v>
      </c>
      <c r="AC11" s="26">
        <f t="shared" si="4"/>
        <v>45037</v>
      </c>
      <c r="AD11" s="26">
        <f t="shared" si="4"/>
        <v>45038</v>
      </c>
      <c r="AE11" s="26">
        <f t="shared" si="4"/>
        <v>45039</v>
      </c>
      <c r="AF11" s="26">
        <f t="shared" si="4"/>
        <v>45040</v>
      </c>
      <c r="AG11" s="26">
        <f t="shared" si="4"/>
        <v>45041</v>
      </c>
      <c r="AH11" s="26">
        <f t="shared" si="4"/>
        <v>45042</v>
      </c>
      <c r="AI11" s="26">
        <f t="shared" si="4"/>
        <v>45043</v>
      </c>
      <c r="AJ11" s="26">
        <f t="shared" si="4"/>
        <v>45044</v>
      </c>
      <c r="AK11" s="26">
        <f t="shared" si="4"/>
        <v>45045</v>
      </c>
      <c r="AL11" s="26">
        <f t="shared" si="4"/>
        <v>45046</v>
      </c>
      <c r="AM11" s="26">
        <f t="shared" si="4"/>
        <v>45047</v>
      </c>
      <c r="AO11" s="1"/>
      <c r="AP11" s="5"/>
      <c r="AQ11" s="5"/>
      <c r="AR11" s="5"/>
    </row>
    <row r="12" spans="1:44" s="3" customFormat="1" ht="13.5" customHeight="1" x14ac:dyDescent="0.25">
      <c r="B12" s="43"/>
      <c r="C12" s="27"/>
      <c r="D12" s="18"/>
      <c r="E12" s="18"/>
      <c r="F12" s="18"/>
      <c r="G12" s="18"/>
      <c r="H12" s="15"/>
      <c r="I12" s="15"/>
      <c r="J12" s="18"/>
      <c r="K12" s="18"/>
      <c r="L12" s="18"/>
      <c r="M12" s="18"/>
      <c r="N12" s="18"/>
      <c r="O12" s="15"/>
      <c r="P12" s="15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O12" s="1"/>
      <c r="AP12" s="44" t="s">
        <v>3</v>
      </c>
      <c r="AQ12" s="19">
        <v>1</v>
      </c>
      <c r="AR12" s="5"/>
    </row>
    <row r="13" spans="1:44" s="3" customFormat="1" ht="15" customHeight="1" x14ac:dyDescent="0.2">
      <c r="A13" s="17">
        <f>DATE($AQ$10,$AQ$12+4,1)</f>
        <v>45047</v>
      </c>
      <c r="B13" s="42" t="str">
        <f>IF($AQ$12=1,INDEX($AP$42:$AP$53,MONTH(A13)),LEFT(INDEX($AP$42:$AP$53,MONTH(A13)),3)&amp;IF($AQ$12&lt;&gt;1," "&amp;YEAR(A13),""))</f>
        <v>MAY</v>
      </c>
      <c r="C13" s="26">
        <f>$A13-(WEEKDAY($A13,1)-($AQ$16-1))-IF((WEEKDAY($A13,1)-($AQ$16-1))&lt;=0,7,0)+1</f>
        <v>45046</v>
      </c>
      <c r="D13" s="26">
        <f>C13+1</f>
        <v>45047</v>
      </c>
      <c r="E13" s="26">
        <f t="shared" ref="E13:AM13" si="5">D13+1</f>
        <v>45048</v>
      </c>
      <c r="F13" s="26">
        <f t="shared" si="5"/>
        <v>45049</v>
      </c>
      <c r="G13" s="26">
        <f t="shared" si="5"/>
        <v>45050</v>
      </c>
      <c r="H13" s="26">
        <f t="shared" si="5"/>
        <v>45051</v>
      </c>
      <c r="I13" s="26">
        <f t="shared" si="5"/>
        <v>45052</v>
      </c>
      <c r="J13" s="26">
        <f t="shared" si="5"/>
        <v>45053</v>
      </c>
      <c r="K13" s="26">
        <f t="shared" si="5"/>
        <v>45054</v>
      </c>
      <c r="L13" s="26">
        <f t="shared" si="5"/>
        <v>45055</v>
      </c>
      <c r="M13" s="26">
        <f t="shared" si="5"/>
        <v>45056</v>
      </c>
      <c r="N13" s="26">
        <f t="shared" si="5"/>
        <v>45057</v>
      </c>
      <c r="O13" s="26">
        <f t="shared" si="5"/>
        <v>45058</v>
      </c>
      <c r="P13" s="26">
        <f t="shared" si="5"/>
        <v>45059</v>
      </c>
      <c r="Q13" s="26">
        <f t="shared" si="5"/>
        <v>45060</v>
      </c>
      <c r="R13" s="26">
        <f t="shared" si="5"/>
        <v>45061</v>
      </c>
      <c r="S13" s="26">
        <f t="shared" si="5"/>
        <v>45062</v>
      </c>
      <c r="T13" s="26">
        <f t="shared" si="5"/>
        <v>45063</v>
      </c>
      <c r="U13" s="26">
        <f t="shared" si="5"/>
        <v>45064</v>
      </c>
      <c r="V13" s="26">
        <f t="shared" si="5"/>
        <v>45065</v>
      </c>
      <c r="W13" s="26">
        <f t="shared" si="5"/>
        <v>45066</v>
      </c>
      <c r="X13" s="26">
        <f t="shared" si="5"/>
        <v>45067</v>
      </c>
      <c r="Y13" s="26">
        <f t="shared" si="5"/>
        <v>45068</v>
      </c>
      <c r="Z13" s="26">
        <f t="shared" si="5"/>
        <v>45069</v>
      </c>
      <c r="AA13" s="26">
        <f t="shared" si="5"/>
        <v>45070</v>
      </c>
      <c r="AB13" s="26">
        <f t="shared" si="5"/>
        <v>45071</v>
      </c>
      <c r="AC13" s="26">
        <f t="shared" si="5"/>
        <v>45072</v>
      </c>
      <c r="AD13" s="26">
        <f t="shared" si="5"/>
        <v>45073</v>
      </c>
      <c r="AE13" s="26">
        <f t="shared" si="5"/>
        <v>45074</v>
      </c>
      <c r="AF13" s="26">
        <f t="shared" si="5"/>
        <v>45075</v>
      </c>
      <c r="AG13" s="26">
        <f t="shared" si="5"/>
        <v>45076</v>
      </c>
      <c r="AH13" s="26">
        <f t="shared" si="5"/>
        <v>45077</v>
      </c>
      <c r="AI13" s="26">
        <f t="shared" si="5"/>
        <v>45078</v>
      </c>
      <c r="AJ13" s="26">
        <f t="shared" si="5"/>
        <v>45079</v>
      </c>
      <c r="AK13" s="26">
        <f t="shared" si="5"/>
        <v>45080</v>
      </c>
      <c r="AL13" s="26">
        <f t="shared" si="5"/>
        <v>45081</v>
      </c>
      <c r="AM13" s="26">
        <f t="shared" si="5"/>
        <v>45082</v>
      </c>
      <c r="AO13" s="1"/>
      <c r="AR13" s="5"/>
    </row>
    <row r="14" spans="1:44" s="3" customFormat="1" ht="13.5" customHeight="1" x14ac:dyDescent="0.25">
      <c r="B14" s="43"/>
      <c r="C14" s="27"/>
      <c r="D14" s="18"/>
      <c r="E14" s="18"/>
      <c r="F14" s="18"/>
      <c r="G14" s="18"/>
      <c r="H14" s="15"/>
      <c r="I14" s="15"/>
      <c r="J14" s="18"/>
      <c r="K14" s="18"/>
      <c r="L14" s="18"/>
      <c r="M14" s="18"/>
      <c r="N14" s="18"/>
      <c r="O14" s="15"/>
      <c r="P14" s="15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O14" s="1"/>
      <c r="AR14" s="5"/>
    </row>
    <row r="15" spans="1:44" s="3" customFormat="1" ht="15" customHeight="1" x14ac:dyDescent="0.2">
      <c r="A15" s="17">
        <f>DATE($AQ$10,$AQ$12+5,1)</f>
        <v>45078</v>
      </c>
      <c r="B15" s="42" t="str">
        <f>IF($AQ$12=1,INDEX($AP$42:$AP$53,MONTH(A15)),LEFT(INDEX($AP$42:$AP$53,MONTH(A15)),3)&amp;IF($AQ$12&lt;&gt;1," "&amp;YEAR(A15),""))</f>
        <v>JUNE</v>
      </c>
      <c r="C15" s="26">
        <f>$A15-(WEEKDAY($A15,1)-($AQ$16-1))-IF((WEEKDAY($A15,1)-($AQ$16-1))&lt;=0,7,0)+1</f>
        <v>45074</v>
      </c>
      <c r="D15" s="26">
        <f>C15+1</f>
        <v>45075</v>
      </c>
      <c r="E15" s="26">
        <f t="shared" ref="E15:AM15" si="6">D15+1</f>
        <v>45076</v>
      </c>
      <c r="F15" s="26">
        <f t="shared" si="6"/>
        <v>45077</v>
      </c>
      <c r="G15" s="26">
        <f t="shared" si="6"/>
        <v>45078</v>
      </c>
      <c r="H15" s="26">
        <f t="shared" si="6"/>
        <v>45079</v>
      </c>
      <c r="I15" s="26">
        <f t="shared" si="6"/>
        <v>45080</v>
      </c>
      <c r="J15" s="26">
        <f t="shared" si="6"/>
        <v>45081</v>
      </c>
      <c r="K15" s="26">
        <f t="shared" si="6"/>
        <v>45082</v>
      </c>
      <c r="L15" s="26">
        <f t="shared" si="6"/>
        <v>45083</v>
      </c>
      <c r="M15" s="26">
        <f t="shared" si="6"/>
        <v>45084</v>
      </c>
      <c r="N15" s="26">
        <f t="shared" si="6"/>
        <v>45085</v>
      </c>
      <c r="O15" s="26">
        <f t="shared" si="6"/>
        <v>45086</v>
      </c>
      <c r="P15" s="26">
        <f t="shared" si="6"/>
        <v>45087</v>
      </c>
      <c r="Q15" s="26">
        <f t="shared" si="6"/>
        <v>45088</v>
      </c>
      <c r="R15" s="26">
        <f t="shared" si="6"/>
        <v>45089</v>
      </c>
      <c r="S15" s="26">
        <f t="shared" si="6"/>
        <v>45090</v>
      </c>
      <c r="T15" s="26">
        <f t="shared" si="6"/>
        <v>45091</v>
      </c>
      <c r="U15" s="26">
        <f t="shared" si="6"/>
        <v>45092</v>
      </c>
      <c r="V15" s="26">
        <f t="shared" si="6"/>
        <v>45093</v>
      </c>
      <c r="W15" s="26">
        <f t="shared" si="6"/>
        <v>45094</v>
      </c>
      <c r="X15" s="26">
        <f t="shared" si="6"/>
        <v>45095</v>
      </c>
      <c r="Y15" s="26">
        <f t="shared" si="6"/>
        <v>45096</v>
      </c>
      <c r="Z15" s="26">
        <f t="shared" si="6"/>
        <v>45097</v>
      </c>
      <c r="AA15" s="26">
        <f t="shared" si="6"/>
        <v>45098</v>
      </c>
      <c r="AB15" s="26">
        <f t="shared" si="6"/>
        <v>45099</v>
      </c>
      <c r="AC15" s="26">
        <f t="shared" si="6"/>
        <v>45100</v>
      </c>
      <c r="AD15" s="26">
        <f t="shared" si="6"/>
        <v>45101</v>
      </c>
      <c r="AE15" s="26">
        <f t="shared" si="6"/>
        <v>45102</v>
      </c>
      <c r="AF15" s="26">
        <f t="shared" si="6"/>
        <v>45103</v>
      </c>
      <c r="AG15" s="26">
        <f t="shared" si="6"/>
        <v>45104</v>
      </c>
      <c r="AH15" s="26">
        <f t="shared" si="6"/>
        <v>45105</v>
      </c>
      <c r="AI15" s="26">
        <f t="shared" si="6"/>
        <v>45106</v>
      </c>
      <c r="AJ15" s="26">
        <f t="shared" si="6"/>
        <v>45107</v>
      </c>
      <c r="AK15" s="26">
        <f t="shared" si="6"/>
        <v>45108</v>
      </c>
      <c r="AL15" s="26">
        <f t="shared" si="6"/>
        <v>45109</v>
      </c>
      <c r="AM15" s="26">
        <f t="shared" si="6"/>
        <v>45110</v>
      </c>
      <c r="AO15" s="7" t="s">
        <v>4</v>
      </c>
      <c r="AP15" s="6"/>
      <c r="AQ15" s="6"/>
      <c r="AR15" s="5"/>
    </row>
    <row r="16" spans="1:44" s="3" customFormat="1" ht="13.5" customHeight="1" x14ac:dyDescent="0.25">
      <c r="B16" s="43"/>
      <c r="C16" s="27"/>
      <c r="D16" s="18"/>
      <c r="E16" s="18"/>
      <c r="F16" s="18"/>
      <c r="G16" s="18"/>
      <c r="H16" s="15"/>
      <c r="I16" s="15"/>
      <c r="J16" s="18"/>
      <c r="K16" s="18"/>
      <c r="L16" s="18"/>
      <c r="M16" s="18"/>
      <c r="N16" s="18"/>
      <c r="O16" s="15"/>
      <c r="P16" s="15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P16" s="44" t="s">
        <v>5</v>
      </c>
      <c r="AQ16" s="19">
        <v>1</v>
      </c>
      <c r="AR16" s="6"/>
    </row>
    <row r="17" spans="1:46" s="3" customFormat="1" ht="15" customHeight="1" x14ac:dyDescent="0.2">
      <c r="A17" s="17">
        <f>DATE($AQ$10,$AQ$12+6,1)</f>
        <v>45108</v>
      </c>
      <c r="B17" s="42" t="str">
        <f>IF($AQ$12=1,INDEX($AP$42:$AP$53,MONTH(A17)),LEFT(INDEX($AP$42:$AP$53,MONTH(A17)),3)&amp;IF($AQ$12&lt;&gt;1," "&amp;YEAR(A17),""))</f>
        <v>JULY</v>
      </c>
      <c r="C17" s="26">
        <f>$A17-(WEEKDAY($A17,1)-($AQ$16-1))-IF((WEEKDAY($A17,1)-($AQ$16-1))&lt;=0,7,0)+1</f>
        <v>45102</v>
      </c>
      <c r="D17" s="26">
        <f>C17+1</f>
        <v>45103</v>
      </c>
      <c r="E17" s="26">
        <f t="shared" ref="E17:AM17" si="7">D17+1</f>
        <v>45104</v>
      </c>
      <c r="F17" s="26">
        <f t="shared" si="7"/>
        <v>45105</v>
      </c>
      <c r="G17" s="26">
        <f t="shared" si="7"/>
        <v>45106</v>
      </c>
      <c r="H17" s="26">
        <f t="shared" si="7"/>
        <v>45107</v>
      </c>
      <c r="I17" s="26">
        <f t="shared" si="7"/>
        <v>45108</v>
      </c>
      <c r="J17" s="26">
        <f t="shared" si="7"/>
        <v>45109</v>
      </c>
      <c r="K17" s="26">
        <f t="shared" si="7"/>
        <v>45110</v>
      </c>
      <c r="L17" s="26">
        <f t="shared" si="7"/>
        <v>45111</v>
      </c>
      <c r="M17" s="26">
        <f t="shared" si="7"/>
        <v>45112</v>
      </c>
      <c r="N17" s="26">
        <f t="shared" si="7"/>
        <v>45113</v>
      </c>
      <c r="O17" s="26">
        <f t="shared" si="7"/>
        <v>45114</v>
      </c>
      <c r="P17" s="26">
        <f t="shared" si="7"/>
        <v>45115</v>
      </c>
      <c r="Q17" s="26">
        <f t="shared" si="7"/>
        <v>45116</v>
      </c>
      <c r="R17" s="26">
        <f t="shared" si="7"/>
        <v>45117</v>
      </c>
      <c r="S17" s="26">
        <f t="shared" si="7"/>
        <v>45118</v>
      </c>
      <c r="T17" s="26">
        <f t="shared" si="7"/>
        <v>45119</v>
      </c>
      <c r="U17" s="26">
        <f t="shared" si="7"/>
        <v>45120</v>
      </c>
      <c r="V17" s="26">
        <f t="shared" si="7"/>
        <v>45121</v>
      </c>
      <c r="W17" s="26">
        <f t="shared" si="7"/>
        <v>45122</v>
      </c>
      <c r="X17" s="26">
        <f t="shared" si="7"/>
        <v>45123</v>
      </c>
      <c r="Y17" s="26">
        <f t="shared" si="7"/>
        <v>45124</v>
      </c>
      <c r="Z17" s="26">
        <f t="shared" si="7"/>
        <v>45125</v>
      </c>
      <c r="AA17" s="26">
        <f t="shared" si="7"/>
        <v>45126</v>
      </c>
      <c r="AB17" s="26">
        <f t="shared" si="7"/>
        <v>45127</v>
      </c>
      <c r="AC17" s="26">
        <f t="shared" si="7"/>
        <v>45128</v>
      </c>
      <c r="AD17" s="26">
        <f t="shared" si="7"/>
        <v>45129</v>
      </c>
      <c r="AE17" s="26">
        <f t="shared" si="7"/>
        <v>45130</v>
      </c>
      <c r="AF17" s="26">
        <f t="shared" si="7"/>
        <v>45131</v>
      </c>
      <c r="AG17" s="26">
        <f t="shared" si="7"/>
        <v>45132</v>
      </c>
      <c r="AH17" s="26">
        <f t="shared" si="7"/>
        <v>45133</v>
      </c>
      <c r="AI17" s="26">
        <f t="shared" si="7"/>
        <v>45134</v>
      </c>
      <c r="AJ17" s="26">
        <f t="shared" si="7"/>
        <v>45135</v>
      </c>
      <c r="AK17" s="26">
        <f t="shared" si="7"/>
        <v>45136</v>
      </c>
      <c r="AL17" s="26">
        <f t="shared" si="7"/>
        <v>45137</v>
      </c>
      <c r="AM17" s="26">
        <f t="shared" si="7"/>
        <v>45138</v>
      </c>
      <c r="AR17" s="5"/>
    </row>
    <row r="18" spans="1:46" s="3" customFormat="1" ht="13.5" customHeight="1" x14ac:dyDescent="0.25">
      <c r="B18" s="43"/>
      <c r="C18" s="27"/>
      <c r="D18" s="18"/>
      <c r="E18" s="18"/>
      <c r="F18" s="18"/>
      <c r="G18" s="18"/>
      <c r="H18" s="15"/>
      <c r="I18" s="15"/>
      <c r="J18" s="18"/>
      <c r="K18" s="18"/>
      <c r="L18" s="18"/>
      <c r="M18" s="18"/>
      <c r="N18" s="18"/>
      <c r="O18" s="15"/>
      <c r="P18" s="15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R18" s="5"/>
      <c r="AT18" s="11"/>
    </row>
    <row r="19" spans="1:46" s="3" customFormat="1" ht="15" customHeight="1" x14ac:dyDescent="0.2">
      <c r="A19" s="17">
        <f>DATE($AQ$10,$AQ$12+7,1)</f>
        <v>45139</v>
      </c>
      <c r="B19" s="42" t="str">
        <f>IF($AQ$12=1,INDEX($AP$42:$AP$53,MONTH(A19)),LEFT(INDEX($AP$42:$AP$53,MONTH(A19)),3)&amp;IF($AQ$12&lt;&gt;1," "&amp;YEAR(A19),""))</f>
        <v>AUGUST</v>
      </c>
      <c r="C19" s="26">
        <f>$A19-(WEEKDAY($A19,1)-($AQ$16-1))-IF((WEEKDAY($A19,1)-($AQ$16-1))&lt;=0,7,0)+1</f>
        <v>45137</v>
      </c>
      <c r="D19" s="26">
        <f>C19+1</f>
        <v>45138</v>
      </c>
      <c r="E19" s="26">
        <f t="shared" ref="E19:AM19" si="8">D19+1</f>
        <v>45139</v>
      </c>
      <c r="F19" s="26">
        <f t="shared" si="8"/>
        <v>45140</v>
      </c>
      <c r="G19" s="26">
        <f t="shared" si="8"/>
        <v>45141</v>
      </c>
      <c r="H19" s="26">
        <f t="shared" si="8"/>
        <v>45142</v>
      </c>
      <c r="I19" s="26">
        <f t="shared" si="8"/>
        <v>45143</v>
      </c>
      <c r="J19" s="26">
        <f t="shared" si="8"/>
        <v>45144</v>
      </c>
      <c r="K19" s="26">
        <f t="shared" si="8"/>
        <v>45145</v>
      </c>
      <c r="L19" s="26">
        <f t="shared" si="8"/>
        <v>45146</v>
      </c>
      <c r="M19" s="26">
        <f t="shared" si="8"/>
        <v>45147</v>
      </c>
      <c r="N19" s="26">
        <f t="shared" si="8"/>
        <v>45148</v>
      </c>
      <c r="O19" s="26">
        <f t="shared" si="8"/>
        <v>45149</v>
      </c>
      <c r="P19" s="26">
        <f t="shared" si="8"/>
        <v>45150</v>
      </c>
      <c r="Q19" s="26">
        <f t="shared" si="8"/>
        <v>45151</v>
      </c>
      <c r="R19" s="26">
        <f t="shared" si="8"/>
        <v>45152</v>
      </c>
      <c r="S19" s="26">
        <f t="shared" si="8"/>
        <v>45153</v>
      </c>
      <c r="T19" s="26">
        <f t="shared" si="8"/>
        <v>45154</v>
      </c>
      <c r="U19" s="26">
        <f t="shared" si="8"/>
        <v>45155</v>
      </c>
      <c r="V19" s="26">
        <f t="shared" si="8"/>
        <v>45156</v>
      </c>
      <c r="W19" s="26">
        <f t="shared" si="8"/>
        <v>45157</v>
      </c>
      <c r="X19" s="26">
        <f t="shared" si="8"/>
        <v>45158</v>
      </c>
      <c r="Y19" s="26">
        <f t="shared" si="8"/>
        <v>45159</v>
      </c>
      <c r="Z19" s="26">
        <f t="shared" si="8"/>
        <v>45160</v>
      </c>
      <c r="AA19" s="26">
        <f t="shared" si="8"/>
        <v>45161</v>
      </c>
      <c r="AB19" s="26">
        <f t="shared" si="8"/>
        <v>45162</v>
      </c>
      <c r="AC19" s="26">
        <f t="shared" si="8"/>
        <v>45163</v>
      </c>
      <c r="AD19" s="26">
        <f t="shared" si="8"/>
        <v>45164</v>
      </c>
      <c r="AE19" s="26">
        <f t="shared" si="8"/>
        <v>45165</v>
      </c>
      <c r="AF19" s="26">
        <f t="shared" si="8"/>
        <v>45166</v>
      </c>
      <c r="AG19" s="26">
        <f t="shared" si="8"/>
        <v>45167</v>
      </c>
      <c r="AH19" s="26">
        <f t="shared" si="8"/>
        <v>45168</v>
      </c>
      <c r="AI19" s="26">
        <f t="shared" si="8"/>
        <v>45169</v>
      </c>
      <c r="AJ19" s="26">
        <f t="shared" si="8"/>
        <v>45170</v>
      </c>
      <c r="AK19" s="26">
        <f t="shared" si="8"/>
        <v>45171</v>
      </c>
      <c r="AL19" s="26">
        <f t="shared" si="8"/>
        <v>45172</v>
      </c>
      <c r="AM19" s="26">
        <f t="shared" si="8"/>
        <v>45173</v>
      </c>
      <c r="AO19" s="7" t="s">
        <v>32</v>
      </c>
      <c r="AP19" s="6"/>
      <c r="AQ19" s="6"/>
      <c r="AR19" s="5"/>
      <c r="AT19" s="11"/>
    </row>
    <row r="20" spans="1:46" s="3" customFormat="1" ht="13.5" customHeight="1" x14ac:dyDescent="0.25">
      <c r="B20" s="43"/>
      <c r="C20" s="27"/>
      <c r="D20" s="18"/>
      <c r="E20" s="18"/>
      <c r="F20" s="18"/>
      <c r="G20" s="18"/>
      <c r="H20" s="15"/>
      <c r="I20" s="15"/>
      <c r="J20" s="18"/>
      <c r="K20" s="18"/>
      <c r="L20" s="18"/>
      <c r="M20" s="18"/>
      <c r="N20" s="18"/>
      <c r="O20" s="15"/>
      <c r="P20" s="15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O20" s="1"/>
      <c r="AP20" s="44" t="s">
        <v>31</v>
      </c>
      <c r="AQ20" s="20" t="s">
        <v>11</v>
      </c>
      <c r="AR20" s="5"/>
      <c r="AT20" s="11"/>
    </row>
    <row r="21" spans="1:46" s="3" customFormat="1" ht="15" customHeight="1" x14ac:dyDescent="0.2">
      <c r="A21" s="17">
        <f>DATE($AQ$10,$AQ$12+8,1)</f>
        <v>45170</v>
      </c>
      <c r="B21" s="42" t="str">
        <f>IF($AQ$12=1,INDEX($AP$42:$AP$53,MONTH(A21)),LEFT(INDEX($AP$42:$AP$53,MONTH(A21)),3)&amp;IF($AQ$12&lt;&gt;1," "&amp;YEAR(A21),""))</f>
        <v>SEPTEMBER</v>
      </c>
      <c r="C21" s="26">
        <f>$A21-(WEEKDAY($A21,1)-($AQ$16-1))-IF((WEEKDAY($A21,1)-($AQ$16-1))&lt;=0,7,0)+1</f>
        <v>45165</v>
      </c>
      <c r="D21" s="26">
        <f>C21+1</f>
        <v>45166</v>
      </c>
      <c r="E21" s="26">
        <f t="shared" ref="E21:AM21" si="9">D21+1</f>
        <v>45167</v>
      </c>
      <c r="F21" s="26">
        <f t="shared" si="9"/>
        <v>45168</v>
      </c>
      <c r="G21" s="26">
        <f t="shared" si="9"/>
        <v>45169</v>
      </c>
      <c r="H21" s="26">
        <f t="shared" si="9"/>
        <v>45170</v>
      </c>
      <c r="I21" s="26">
        <f t="shared" si="9"/>
        <v>45171</v>
      </c>
      <c r="J21" s="26">
        <f t="shared" si="9"/>
        <v>45172</v>
      </c>
      <c r="K21" s="26">
        <f t="shared" si="9"/>
        <v>45173</v>
      </c>
      <c r="L21" s="26">
        <f t="shared" si="9"/>
        <v>45174</v>
      </c>
      <c r="M21" s="26">
        <f t="shared" si="9"/>
        <v>45175</v>
      </c>
      <c r="N21" s="26">
        <f t="shared" si="9"/>
        <v>45176</v>
      </c>
      <c r="O21" s="26">
        <f t="shared" si="9"/>
        <v>45177</v>
      </c>
      <c r="P21" s="26">
        <f t="shared" si="9"/>
        <v>45178</v>
      </c>
      <c r="Q21" s="26">
        <f t="shared" si="9"/>
        <v>45179</v>
      </c>
      <c r="R21" s="26">
        <f t="shared" si="9"/>
        <v>45180</v>
      </c>
      <c r="S21" s="26">
        <f t="shared" si="9"/>
        <v>45181</v>
      </c>
      <c r="T21" s="26">
        <f t="shared" si="9"/>
        <v>45182</v>
      </c>
      <c r="U21" s="26">
        <f t="shared" si="9"/>
        <v>45183</v>
      </c>
      <c r="V21" s="26">
        <f t="shared" si="9"/>
        <v>45184</v>
      </c>
      <c r="W21" s="26">
        <f t="shared" si="9"/>
        <v>45185</v>
      </c>
      <c r="X21" s="26">
        <f t="shared" si="9"/>
        <v>45186</v>
      </c>
      <c r="Y21" s="26">
        <f t="shared" si="9"/>
        <v>45187</v>
      </c>
      <c r="Z21" s="26">
        <f t="shared" si="9"/>
        <v>45188</v>
      </c>
      <c r="AA21" s="26">
        <f t="shared" si="9"/>
        <v>45189</v>
      </c>
      <c r="AB21" s="26">
        <f t="shared" si="9"/>
        <v>45190</v>
      </c>
      <c r="AC21" s="26">
        <f t="shared" si="9"/>
        <v>45191</v>
      </c>
      <c r="AD21" s="26">
        <f t="shared" si="9"/>
        <v>45192</v>
      </c>
      <c r="AE21" s="26">
        <f t="shared" si="9"/>
        <v>45193</v>
      </c>
      <c r="AF21" s="26">
        <f t="shared" si="9"/>
        <v>45194</v>
      </c>
      <c r="AG21" s="26">
        <f t="shared" si="9"/>
        <v>45195</v>
      </c>
      <c r="AH21" s="26">
        <f t="shared" si="9"/>
        <v>45196</v>
      </c>
      <c r="AI21" s="26">
        <f t="shared" si="9"/>
        <v>45197</v>
      </c>
      <c r="AJ21" s="26">
        <f t="shared" si="9"/>
        <v>45198</v>
      </c>
      <c r="AK21" s="26">
        <f t="shared" si="9"/>
        <v>45199</v>
      </c>
      <c r="AL21" s="26">
        <f t="shared" si="9"/>
        <v>45200</v>
      </c>
      <c r="AM21" s="26">
        <f t="shared" si="9"/>
        <v>45201</v>
      </c>
      <c r="AR21" s="5"/>
      <c r="AT21" s="11"/>
    </row>
    <row r="22" spans="1:46" s="3" customFormat="1" ht="13.5" customHeight="1" x14ac:dyDescent="0.25">
      <c r="B22" s="43"/>
      <c r="C22" s="27"/>
      <c r="D22" s="18"/>
      <c r="E22" s="18"/>
      <c r="F22" s="18"/>
      <c r="G22" s="18"/>
      <c r="H22" s="15"/>
      <c r="I22" s="15"/>
      <c r="J22" s="18"/>
      <c r="K22" s="18"/>
      <c r="L22" s="18"/>
      <c r="M22" s="18"/>
      <c r="N22" s="18"/>
      <c r="O22" s="15"/>
      <c r="P22" s="15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O22" s="7" t="s">
        <v>29</v>
      </c>
      <c r="AR22" s="5"/>
    </row>
    <row r="23" spans="1:46" s="3" customFormat="1" ht="15" customHeight="1" x14ac:dyDescent="0.2">
      <c r="A23" s="17">
        <f>DATE($AQ$10,$AQ$12+9,1)</f>
        <v>45200</v>
      </c>
      <c r="B23" s="42" t="str">
        <f>IF($AQ$12=1,INDEX($AP$42:$AP$53,MONTH(A23)),LEFT(INDEX($AP$42:$AP$53,MONTH(A23)),3)&amp;IF($AQ$12&lt;&gt;1," "&amp;YEAR(A23),""))</f>
        <v>OCTOBER</v>
      </c>
      <c r="C23" s="26">
        <f>$A23-(WEEKDAY($A23,1)-($AQ$16-1))-IF((WEEKDAY($A23,1)-($AQ$16-1))&lt;=0,7,0)+1</f>
        <v>45200</v>
      </c>
      <c r="D23" s="26">
        <f>C23+1</f>
        <v>45201</v>
      </c>
      <c r="E23" s="26">
        <f t="shared" ref="E23:AM23" si="10">D23+1</f>
        <v>45202</v>
      </c>
      <c r="F23" s="26">
        <f t="shared" si="10"/>
        <v>45203</v>
      </c>
      <c r="G23" s="26">
        <f t="shared" si="10"/>
        <v>45204</v>
      </c>
      <c r="H23" s="26">
        <f t="shared" si="10"/>
        <v>45205</v>
      </c>
      <c r="I23" s="26">
        <f t="shared" si="10"/>
        <v>45206</v>
      </c>
      <c r="J23" s="26">
        <f t="shared" si="10"/>
        <v>45207</v>
      </c>
      <c r="K23" s="26">
        <f t="shared" si="10"/>
        <v>45208</v>
      </c>
      <c r="L23" s="26">
        <f t="shared" si="10"/>
        <v>45209</v>
      </c>
      <c r="M23" s="26">
        <f t="shared" si="10"/>
        <v>45210</v>
      </c>
      <c r="N23" s="26">
        <f t="shared" si="10"/>
        <v>45211</v>
      </c>
      <c r="O23" s="26">
        <f t="shared" si="10"/>
        <v>45212</v>
      </c>
      <c r="P23" s="26">
        <f t="shared" si="10"/>
        <v>45213</v>
      </c>
      <c r="Q23" s="26">
        <f t="shared" si="10"/>
        <v>45214</v>
      </c>
      <c r="R23" s="26">
        <f t="shared" si="10"/>
        <v>45215</v>
      </c>
      <c r="S23" s="26">
        <f t="shared" si="10"/>
        <v>45216</v>
      </c>
      <c r="T23" s="26">
        <f t="shared" si="10"/>
        <v>45217</v>
      </c>
      <c r="U23" s="26">
        <f t="shared" si="10"/>
        <v>45218</v>
      </c>
      <c r="V23" s="26">
        <f t="shared" si="10"/>
        <v>45219</v>
      </c>
      <c r="W23" s="26">
        <f t="shared" si="10"/>
        <v>45220</v>
      </c>
      <c r="X23" s="26">
        <f t="shared" si="10"/>
        <v>45221</v>
      </c>
      <c r="Y23" s="26">
        <f t="shared" si="10"/>
        <v>45222</v>
      </c>
      <c r="Z23" s="26">
        <f t="shared" si="10"/>
        <v>45223</v>
      </c>
      <c r="AA23" s="26">
        <f t="shared" si="10"/>
        <v>45224</v>
      </c>
      <c r="AB23" s="26">
        <f t="shared" si="10"/>
        <v>45225</v>
      </c>
      <c r="AC23" s="26">
        <f t="shared" si="10"/>
        <v>45226</v>
      </c>
      <c r="AD23" s="26">
        <f t="shared" si="10"/>
        <v>45227</v>
      </c>
      <c r="AE23" s="26">
        <f t="shared" si="10"/>
        <v>45228</v>
      </c>
      <c r="AF23" s="26">
        <f t="shared" si="10"/>
        <v>45229</v>
      </c>
      <c r="AG23" s="26">
        <f t="shared" si="10"/>
        <v>45230</v>
      </c>
      <c r="AH23" s="26">
        <f t="shared" si="10"/>
        <v>45231</v>
      </c>
      <c r="AI23" s="26">
        <f t="shared" si="10"/>
        <v>45232</v>
      </c>
      <c r="AJ23" s="26">
        <f t="shared" si="10"/>
        <v>45233</v>
      </c>
      <c r="AK23" s="26">
        <f t="shared" si="10"/>
        <v>45234</v>
      </c>
      <c r="AL23" s="26">
        <f t="shared" si="10"/>
        <v>45235</v>
      </c>
      <c r="AM23" s="26">
        <f t="shared" si="10"/>
        <v>45236</v>
      </c>
      <c r="AO23" s="5"/>
      <c r="AP23" s="8" t="s">
        <v>28</v>
      </c>
      <c r="AQ23" s="1"/>
    </row>
    <row r="24" spans="1:46" s="3" customFormat="1" ht="13.5" customHeight="1" x14ac:dyDescent="0.25">
      <c r="B24" s="43"/>
      <c r="C24" s="27"/>
      <c r="D24" s="18"/>
      <c r="E24" s="18"/>
      <c r="F24" s="18"/>
      <c r="G24" s="18"/>
      <c r="H24" s="15"/>
      <c r="I24" s="15"/>
      <c r="J24" s="18"/>
      <c r="K24" s="18"/>
      <c r="L24" s="18"/>
      <c r="M24" s="18"/>
      <c r="N24" s="18"/>
      <c r="O24" s="15"/>
      <c r="P24" s="15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</row>
    <row r="25" spans="1:46" s="3" customFormat="1" ht="15" customHeight="1" x14ac:dyDescent="0.2">
      <c r="A25" s="17">
        <f>DATE($AQ$10,$AQ$12+10,1)</f>
        <v>45231</v>
      </c>
      <c r="B25" s="42" t="str">
        <f>IF($AQ$12=1,INDEX($AP$42:$AP$53,MONTH(A25)),LEFT(INDEX($AP$42:$AP$53,MONTH(A25)),3)&amp;IF($AQ$12&lt;&gt;1," "&amp;YEAR(A25),""))</f>
        <v>NOVEMBER</v>
      </c>
      <c r="C25" s="26">
        <f>$A25-(WEEKDAY($A25,1)-($AQ$16-1))-IF((WEEKDAY($A25,1)-($AQ$16-1))&lt;=0,7,0)+1</f>
        <v>45228</v>
      </c>
      <c r="D25" s="26">
        <f>C25+1</f>
        <v>45229</v>
      </c>
      <c r="E25" s="26">
        <f t="shared" ref="E25:AM25" si="11">D25+1</f>
        <v>45230</v>
      </c>
      <c r="F25" s="26">
        <f t="shared" si="11"/>
        <v>45231</v>
      </c>
      <c r="G25" s="26">
        <f t="shared" si="11"/>
        <v>45232</v>
      </c>
      <c r="H25" s="26">
        <f t="shared" si="11"/>
        <v>45233</v>
      </c>
      <c r="I25" s="26">
        <f t="shared" si="11"/>
        <v>45234</v>
      </c>
      <c r="J25" s="26">
        <f t="shared" si="11"/>
        <v>45235</v>
      </c>
      <c r="K25" s="26">
        <f t="shared" si="11"/>
        <v>45236</v>
      </c>
      <c r="L25" s="26">
        <f t="shared" si="11"/>
        <v>45237</v>
      </c>
      <c r="M25" s="26">
        <f t="shared" si="11"/>
        <v>45238</v>
      </c>
      <c r="N25" s="26">
        <f t="shared" si="11"/>
        <v>45239</v>
      </c>
      <c r="O25" s="26">
        <f t="shared" si="11"/>
        <v>45240</v>
      </c>
      <c r="P25" s="26">
        <f t="shared" si="11"/>
        <v>45241</v>
      </c>
      <c r="Q25" s="26">
        <f t="shared" si="11"/>
        <v>45242</v>
      </c>
      <c r="R25" s="26">
        <f t="shared" si="11"/>
        <v>45243</v>
      </c>
      <c r="S25" s="26">
        <f t="shared" si="11"/>
        <v>45244</v>
      </c>
      <c r="T25" s="26">
        <f t="shared" si="11"/>
        <v>45245</v>
      </c>
      <c r="U25" s="26">
        <f t="shared" si="11"/>
        <v>45246</v>
      </c>
      <c r="V25" s="26">
        <f t="shared" si="11"/>
        <v>45247</v>
      </c>
      <c r="W25" s="26">
        <f t="shared" si="11"/>
        <v>45248</v>
      </c>
      <c r="X25" s="26">
        <f t="shared" si="11"/>
        <v>45249</v>
      </c>
      <c r="Y25" s="26">
        <f t="shared" si="11"/>
        <v>45250</v>
      </c>
      <c r="Z25" s="26">
        <f t="shared" si="11"/>
        <v>45251</v>
      </c>
      <c r="AA25" s="26">
        <f t="shared" si="11"/>
        <v>45252</v>
      </c>
      <c r="AB25" s="26">
        <f t="shared" si="11"/>
        <v>45253</v>
      </c>
      <c r="AC25" s="26">
        <f t="shared" si="11"/>
        <v>45254</v>
      </c>
      <c r="AD25" s="26">
        <f t="shared" si="11"/>
        <v>45255</v>
      </c>
      <c r="AE25" s="26">
        <f t="shared" si="11"/>
        <v>45256</v>
      </c>
      <c r="AF25" s="26">
        <f t="shared" si="11"/>
        <v>45257</v>
      </c>
      <c r="AG25" s="26">
        <f t="shared" si="11"/>
        <v>45258</v>
      </c>
      <c r="AH25" s="26">
        <f t="shared" si="11"/>
        <v>45259</v>
      </c>
      <c r="AI25" s="26">
        <f t="shared" si="11"/>
        <v>45260</v>
      </c>
      <c r="AJ25" s="26">
        <f t="shared" si="11"/>
        <v>45261</v>
      </c>
      <c r="AK25" s="26">
        <f t="shared" si="11"/>
        <v>45262</v>
      </c>
      <c r="AL25" s="26">
        <f t="shared" si="11"/>
        <v>45263</v>
      </c>
      <c r="AM25" s="26">
        <f t="shared" si="11"/>
        <v>45264</v>
      </c>
      <c r="AO25" s="7" t="s">
        <v>30</v>
      </c>
      <c r="AP25" s="1"/>
      <c r="AS25" s="5"/>
    </row>
    <row r="26" spans="1:46" s="3" customFormat="1" ht="13.5" customHeight="1" x14ac:dyDescent="0.25">
      <c r="B26" s="43"/>
      <c r="C26" s="27"/>
      <c r="D26" s="18"/>
      <c r="E26" s="18"/>
      <c r="F26" s="18"/>
      <c r="G26" s="18"/>
      <c r="H26" s="15"/>
      <c r="I26" s="15"/>
      <c r="J26" s="18"/>
      <c r="K26" s="18"/>
      <c r="L26" s="18"/>
      <c r="M26" s="18"/>
      <c r="N26" s="18"/>
      <c r="O26" s="15"/>
      <c r="P26" s="15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R26" s="5"/>
      <c r="AS26" s="5"/>
    </row>
    <row r="27" spans="1:46" s="3" customFormat="1" ht="15" customHeight="1" x14ac:dyDescent="0.2">
      <c r="A27" s="17">
        <f>DATE($AQ$10,$AQ$12+11,1)</f>
        <v>45261</v>
      </c>
      <c r="B27" s="42" t="str">
        <f>IF($AQ$12=1,INDEX($AP$42:$AP$53,MONTH(A27)),LEFT(INDEX($AP$42:$AP$53,MONTH(A27)),3)&amp;IF($AQ$12&lt;&gt;1," "&amp;YEAR(A27),""))</f>
        <v>DECEMBER</v>
      </c>
      <c r="C27" s="26">
        <f>$A27-(WEEKDAY($A27,1)-($AQ$16-1))-IF((WEEKDAY($A27,1)-($AQ$16-1))&lt;=0,7,0)+1</f>
        <v>45256</v>
      </c>
      <c r="D27" s="26">
        <f>C27+1</f>
        <v>45257</v>
      </c>
      <c r="E27" s="26">
        <f t="shared" ref="E27:AM27" si="12">D27+1</f>
        <v>45258</v>
      </c>
      <c r="F27" s="26">
        <f t="shared" si="12"/>
        <v>45259</v>
      </c>
      <c r="G27" s="26">
        <f t="shared" si="12"/>
        <v>45260</v>
      </c>
      <c r="H27" s="26">
        <f t="shared" si="12"/>
        <v>45261</v>
      </c>
      <c r="I27" s="26">
        <f t="shared" si="12"/>
        <v>45262</v>
      </c>
      <c r="J27" s="26">
        <f t="shared" si="12"/>
        <v>45263</v>
      </c>
      <c r="K27" s="26">
        <f t="shared" si="12"/>
        <v>45264</v>
      </c>
      <c r="L27" s="26">
        <f t="shared" si="12"/>
        <v>45265</v>
      </c>
      <c r="M27" s="26">
        <f t="shared" si="12"/>
        <v>45266</v>
      </c>
      <c r="N27" s="26">
        <f t="shared" si="12"/>
        <v>45267</v>
      </c>
      <c r="O27" s="26">
        <f t="shared" si="12"/>
        <v>45268</v>
      </c>
      <c r="P27" s="26">
        <f t="shared" si="12"/>
        <v>45269</v>
      </c>
      <c r="Q27" s="26">
        <f t="shared" si="12"/>
        <v>45270</v>
      </c>
      <c r="R27" s="26">
        <f t="shared" si="12"/>
        <v>45271</v>
      </c>
      <c r="S27" s="26">
        <f t="shared" si="12"/>
        <v>45272</v>
      </c>
      <c r="T27" s="26">
        <f t="shared" si="12"/>
        <v>45273</v>
      </c>
      <c r="U27" s="26">
        <f t="shared" si="12"/>
        <v>45274</v>
      </c>
      <c r="V27" s="26">
        <f t="shared" si="12"/>
        <v>45275</v>
      </c>
      <c r="W27" s="26">
        <f t="shared" si="12"/>
        <v>45276</v>
      </c>
      <c r="X27" s="26">
        <f t="shared" si="12"/>
        <v>45277</v>
      </c>
      <c r="Y27" s="26">
        <f t="shared" si="12"/>
        <v>45278</v>
      </c>
      <c r="Z27" s="26">
        <f t="shared" si="12"/>
        <v>45279</v>
      </c>
      <c r="AA27" s="26">
        <f t="shared" si="12"/>
        <v>45280</v>
      </c>
      <c r="AB27" s="26">
        <f t="shared" si="12"/>
        <v>45281</v>
      </c>
      <c r="AC27" s="26">
        <f t="shared" si="12"/>
        <v>45282</v>
      </c>
      <c r="AD27" s="26">
        <f t="shared" si="12"/>
        <v>45283</v>
      </c>
      <c r="AE27" s="26">
        <f t="shared" si="12"/>
        <v>45284</v>
      </c>
      <c r="AF27" s="26">
        <f t="shared" si="12"/>
        <v>45285</v>
      </c>
      <c r="AG27" s="26">
        <f t="shared" si="12"/>
        <v>45286</v>
      </c>
      <c r="AH27" s="26">
        <f t="shared" si="12"/>
        <v>45287</v>
      </c>
      <c r="AI27" s="26">
        <f t="shared" si="12"/>
        <v>45288</v>
      </c>
      <c r="AJ27" s="26">
        <f t="shared" si="12"/>
        <v>45289</v>
      </c>
      <c r="AK27" s="26">
        <f t="shared" si="12"/>
        <v>45290</v>
      </c>
      <c r="AL27" s="26">
        <f t="shared" si="12"/>
        <v>45291</v>
      </c>
      <c r="AM27" s="26">
        <f t="shared" si="12"/>
        <v>45292</v>
      </c>
      <c r="AP27" s="1"/>
      <c r="AQ27" s="1"/>
      <c r="AR27" s="5"/>
      <c r="AS27" s="6"/>
    </row>
    <row r="28" spans="1:46" s="3" customFormat="1" ht="15" x14ac:dyDescent="0.25">
      <c r="A28" s="11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O28" s="1"/>
      <c r="AQ28" s="1"/>
      <c r="AR28" s="5"/>
      <c r="AS28" s="5"/>
    </row>
    <row r="29" spans="1:46" s="3" customFormat="1" ht="12" customHeight="1" x14ac:dyDescent="0.2">
      <c r="A29" s="11"/>
      <c r="B29" s="33" t="s">
        <v>54</v>
      </c>
      <c r="C29" s="46">
        <f>DATE($AQ$10+IF($AQ$12&gt;1,1,0),1,1)</f>
        <v>44927</v>
      </c>
      <c r="D29" s="46"/>
      <c r="E29" s="8" t="s">
        <v>33</v>
      </c>
      <c r="F29" s="8"/>
      <c r="G29" s="8"/>
      <c r="H29" s="8"/>
      <c r="I29" s="8"/>
      <c r="J29" s="30"/>
      <c r="K29" s="31"/>
      <c r="L29" s="32"/>
      <c r="M29" s="32"/>
      <c r="N29" s="32"/>
      <c r="O29" s="8"/>
      <c r="P29" s="46">
        <f>DATE($AQ$10+IF($AQ$12&gt;5,1,0),5,5)</f>
        <v>45051</v>
      </c>
      <c r="Q29" s="46"/>
      <c r="R29" s="8" t="s">
        <v>59</v>
      </c>
      <c r="S29" s="8"/>
      <c r="T29" s="8"/>
      <c r="U29" s="16"/>
      <c r="V29" s="16"/>
      <c r="W29" s="32"/>
      <c r="AB29" s="31"/>
      <c r="AC29" s="31"/>
      <c r="AD29" s="46">
        <f>(DATE($AQ$10+IF($AQ$12&gt;10,1,0),10,1)+(2-1)*7)+2-WEEKDAY(DATE($AQ$10+IF($AQ$12&gt;10,1,0),10,1),1)+IF(2&lt;WEEKDAY(DATE($AQ$10+IF($AQ$12&gt;10,1,0),10,1),1),7,0)</f>
        <v>45208</v>
      </c>
      <c r="AE29" s="46"/>
      <c r="AF29" s="8" t="s">
        <v>35</v>
      </c>
      <c r="AG29" s="31"/>
      <c r="AH29" s="31"/>
      <c r="AI29" s="16"/>
      <c r="AJ29" s="16"/>
      <c r="AK29" s="16"/>
      <c r="AL29" s="16"/>
      <c r="AM29" s="16"/>
      <c r="AR29" s="34"/>
      <c r="AS29" s="34"/>
    </row>
    <row r="30" spans="1:46" s="3" customFormat="1" ht="12" customHeight="1" x14ac:dyDescent="0.2">
      <c r="A30" s="11"/>
      <c r="B30" s="33" t="s">
        <v>55</v>
      </c>
      <c r="C30" s="46">
        <f>(DATE($AQ$10+IF($AQ$12&gt;1,1,0),1,1)+(3-1)*7)+2-WEEKDAY(DATE($AQ$10+IF($AQ$12&gt;1,1,0),1,1),1)+IF(2&lt;WEEKDAY(DATE($AQ$10+IF($AQ$12&gt;1,1,0),1,1),1),7,0)</f>
        <v>44942</v>
      </c>
      <c r="D30" s="46"/>
      <c r="E30" s="8" t="s">
        <v>36</v>
      </c>
      <c r="F30" s="8"/>
      <c r="G30" s="8"/>
      <c r="H30" s="8"/>
      <c r="I30" s="8"/>
      <c r="J30" s="30"/>
      <c r="K30" s="31"/>
      <c r="L30" s="32"/>
      <c r="M30" s="32"/>
      <c r="N30" s="32"/>
      <c r="O30" s="8"/>
      <c r="P30" s="46">
        <f>IF(AND($AQ$10&gt;=2013,$AQ$10&lt;=2030),DATEVALUE(INDEX({"2013-07-09";"2014-06-28";"2015-06-18";"2016-06-06";"2017-05-27";"2018-05-16";"2019-05-06";"2020-04-24";"2021-04-13";"2022-04-03";"2023-03-23";"2024-03-11";"2025-03-01";"2026-02-18";"2027-02-08";"2028-01-28";"2029-01-16";"2030-01-06"},$AQ$10-2012+IF(MONTH(DATEVALUE(INDEX({"2013-07-09";"2014-06-28";"2015-06-18";"2016-06-06";"2017-05-27";"2018-05-16";"2019-05-06";"2020-04-24";"2021-04-13";"2022-04-03";"2023-03-23";"2024-03-11";"2025-03-01";"2026-02-18";"2027-02-08";"2028-01-28";"2029-01-16";"2030-01-06"},$AQ$10-2012)))&lt;$AQ$12,1,0),1)),"---")</f>
        <v>45008</v>
      </c>
      <c r="Q30" s="46"/>
      <c r="R30" s="8" t="s">
        <v>57</v>
      </c>
      <c r="S30" s="32"/>
      <c r="T30" s="32"/>
      <c r="U30" s="32"/>
      <c r="V30" s="32"/>
      <c r="W30" s="32"/>
      <c r="AB30" s="31"/>
      <c r="AC30" s="31"/>
      <c r="AD30" s="46">
        <f>DATE($AQ$10+IF($AQ$12&gt;10,1,0),10,31)</f>
        <v>45230</v>
      </c>
      <c r="AE30" s="46"/>
      <c r="AF30" s="8" t="s">
        <v>37</v>
      </c>
      <c r="AG30" s="31"/>
      <c r="AH30" s="31"/>
      <c r="AI30" s="16"/>
      <c r="AJ30" s="16"/>
      <c r="AK30" s="16"/>
      <c r="AL30" s="16"/>
      <c r="AM30" s="16"/>
      <c r="AR30" s="34"/>
    </row>
    <row r="31" spans="1:46" s="3" customFormat="1" ht="12" customHeight="1" x14ac:dyDescent="0.2">
      <c r="A31" s="11"/>
      <c r="B31" s="11"/>
      <c r="C31" s="46">
        <f>IF(AND($AQ$10&gt;=2013,$AQ$10&lt;=2030),DATEVALUE(INDEX({"2013-02-10";"2014-01-31";"2015-02-19";"2016-02-08";"2017-01-28";"2018-02-16";"2019-02-05";"2020-01-25";"2021-02-12";"2022-02-01";"2023-01-22";"2024-02-10";"2025-01-29";"2026-02-17";"2027-02-06";"2028-01-26";"2029-02-13";"2030-02-03"},$AQ$10-2012+IF(MONTH(DATEVALUE(INDEX({"2013-02-10";"2014-01-31";"2015-02-19";"2016-02-08";"2017-01-28";"2018-02-16";"2019-02-05";"2020-01-25";"2021-02-12";"2022-02-01";"2023-01-22";"2024-02-10";"2025-01-29";"2026-02-17";"2027-02-06";"2028-01-26";"2029-02-13";"2030-02-03"},$AQ$10-2012)))&lt;$AQ$12,1,0),1)),"---")</f>
        <v>44948</v>
      </c>
      <c r="D31" s="46"/>
      <c r="E31" s="8" t="s">
        <v>56</v>
      </c>
      <c r="F31" s="8"/>
      <c r="G31" s="8"/>
      <c r="H31" s="8"/>
      <c r="I31" s="8"/>
      <c r="J31" s="30"/>
      <c r="K31" s="31"/>
      <c r="L31" s="32"/>
      <c r="M31" s="32"/>
      <c r="N31" s="32"/>
      <c r="O31" s="8"/>
      <c r="P31" s="46">
        <f>(DATE($AQ$10+IF($AQ$12&gt;5,1,0),5,1)+(2-1)*7)+1-WEEKDAY(DATE($AQ$10+IF($AQ$12&gt;5,1,0),5,1),1)+IF(1&lt;WEEKDAY(DATE($AQ$10+IF($AQ$12&gt;5,1,0),5,1),1),7,0)</f>
        <v>45060</v>
      </c>
      <c r="Q31" s="46"/>
      <c r="R31" s="8" t="s">
        <v>39</v>
      </c>
      <c r="S31" s="32"/>
      <c r="T31" s="32"/>
      <c r="U31" s="32"/>
      <c r="V31" s="32"/>
      <c r="W31" s="32"/>
      <c r="AB31" s="31"/>
      <c r="AC31" s="31"/>
      <c r="AD31" s="46">
        <f>IF($AQ$10+IF($AQ$12&gt;11,1,0)&lt;2007,(DATE($AQ$10+IF($AQ$12&gt;11,1,0),11,1)+(-1)*7)+IF(1&lt;WEEKDAY(DATE($AQ$10+IF($AQ$12&gt;11,1,0),11,1),1),1+7-WEEKDAY(DATE($AQ$10+IF($AQ$12&gt;11,1,0),11,1),1),1-WEEKDAY(DATE($AQ$10+IF($AQ$12&gt;11,1,0),11,1),1)),(DATE($AQ$10+IF($AQ$12&gt;11,1,0),11,1)+(1-1)*7)+IF(1&lt;WEEKDAY(DATE($AQ$10+IF($AQ$12&gt;11,1,0),11,1),1),1+7-WEEKDAY(DATE($AQ$10+IF($AQ$12&gt;11,1,0),11,1),1),1-WEEKDAY(DATE($AQ$10+IF($AQ$12&gt;11,1,0),11,1),1)))</f>
        <v>45235</v>
      </c>
      <c r="AE31" s="46"/>
      <c r="AF31" s="8" t="s">
        <v>52</v>
      </c>
      <c r="AG31" s="31"/>
      <c r="AH31" s="31"/>
      <c r="AI31" s="16"/>
      <c r="AJ31" s="16"/>
      <c r="AK31" s="16"/>
      <c r="AL31" s="16"/>
      <c r="AM31" s="16"/>
      <c r="AQ31" s="34"/>
    </row>
    <row r="32" spans="1:46" s="3" customFormat="1" ht="12" customHeight="1" x14ac:dyDescent="0.2">
      <c r="A32" s="11"/>
      <c r="B32" s="11"/>
      <c r="C32" s="46">
        <f>DATE($AQ$10+IF($AQ$12&gt;2,1,0),2,14)</f>
        <v>44971</v>
      </c>
      <c r="D32" s="46"/>
      <c r="E32" s="8" t="s">
        <v>38</v>
      </c>
      <c r="F32" s="8"/>
      <c r="G32" s="8"/>
      <c r="H32" s="8"/>
      <c r="I32" s="8"/>
      <c r="J32" s="30"/>
      <c r="K32" s="31"/>
      <c r="L32" s="32"/>
      <c r="M32" s="32"/>
      <c r="N32" s="32"/>
      <c r="O32" s="8"/>
      <c r="P32" s="46">
        <f>(DATE($AQ$10+IF($AQ$12&gt;5,1,0),6,1)+(0-1)*7)+2-WEEKDAY(DATE($AQ$10+IF($AQ$12&gt;5,1,0),6,1),1)+IF(2&lt;WEEKDAY(DATE($AQ$10+IF($AQ$12&gt;5,1,0),6,1),1),7,0)</f>
        <v>45075</v>
      </c>
      <c r="Q32" s="46"/>
      <c r="R32" s="8" t="s">
        <v>41</v>
      </c>
      <c r="S32" s="32"/>
      <c r="T32" s="32"/>
      <c r="U32" s="32"/>
      <c r="V32" s="32"/>
      <c r="W32" s="32"/>
      <c r="AB32" s="31"/>
      <c r="AC32" s="31"/>
      <c r="AD32" s="46">
        <f>DATE($AQ$10+IF($AQ$12&gt;11,1,0),11,11)</f>
        <v>45241</v>
      </c>
      <c r="AE32" s="46"/>
      <c r="AF32" s="8" t="s">
        <v>42</v>
      </c>
      <c r="AG32" s="31"/>
      <c r="AH32" s="31"/>
      <c r="AI32" s="16"/>
      <c r="AJ32" s="16"/>
      <c r="AK32" s="16"/>
      <c r="AL32" s="16"/>
      <c r="AM32" s="16"/>
      <c r="AQ32" s="34"/>
    </row>
    <row r="33" spans="1:43" s="3" customFormat="1" ht="12" customHeight="1" x14ac:dyDescent="0.2">
      <c r="A33" s="11"/>
      <c r="B33" s="11"/>
      <c r="C33" s="46">
        <f>(DATE($AQ$10+IF($AQ$12&gt;2,1,0),2,1)+(3-1)*7)+2-WEEKDAY(DATE($AQ$10+IF($AQ$12&gt;2,1,0),2,1),1)+IF(2&lt;WEEKDAY(DATE($AQ$10+IF($AQ$12&gt;2,1,0),2,1),1),7,0)</f>
        <v>44977</v>
      </c>
      <c r="D33" s="46"/>
      <c r="E33" s="8" t="s">
        <v>40</v>
      </c>
      <c r="F33" s="8"/>
      <c r="G33" s="8"/>
      <c r="H33" s="8"/>
      <c r="I33" s="8"/>
      <c r="J33" s="30"/>
      <c r="K33" s="31"/>
      <c r="L33" s="32"/>
      <c r="M33" s="32"/>
      <c r="N33" s="32"/>
      <c r="O33" s="8"/>
      <c r="P33" s="46">
        <f>(DATE($AQ$10+IF($AQ$12&gt;6,1,0),6,1)+(3-1)*7)+1-WEEKDAY(DATE($AQ$10+IF($AQ$12&gt;6,1,0),6,1),1)+IF(1&lt;WEEKDAY(DATE($AQ$10+IF($AQ$12&gt;6,1,0),6,1),1),7,0)</f>
        <v>45095</v>
      </c>
      <c r="Q33" s="46"/>
      <c r="R33" s="8" t="s">
        <v>43</v>
      </c>
      <c r="S33" s="32"/>
      <c r="T33" s="32"/>
      <c r="U33" s="32"/>
      <c r="V33" s="32"/>
      <c r="W33" s="32"/>
      <c r="AB33" s="31"/>
      <c r="AC33" s="31"/>
      <c r="AD33" s="46">
        <f>(DATE($AQ$10+IF($AQ$12&gt;11,1,0),11,1)+(4-1)*7)+5-WEEKDAY(DATE($AQ$10+IF($AQ$12&gt;11,1,0),11,1),1)+IF(5&lt;WEEKDAY(DATE($AQ$10+IF($AQ$12&gt;11,1,0),11,1),1),7,0)</f>
        <v>45253</v>
      </c>
      <c r="AE33" s="46"/>
      <c r="AF33" s="8" t="s">
        <v>44</v>
      </c>
      <c r="AG33" s="31"/>
      <c r="AH33" s="31"/>
      <c r="AI33" s="16"/>
      <c r="AJ33" s="16"/>
      <c r="AK33" s="16"/>
      <c r="AL33" s="16"/>
      <c r="AM33" s="16"/>
    </row>
    <row r="34" spans="1:43" s="3" customFormat="1" ht="12" customHeight="1" x14ac:dyDescent="0.2">
      <c r="A34" s="11"/>
      <c r="B34" s="11"/>
      <c r="C34" s="46">
        <f>IF($AQ$10+IF($AQ$12&gt;4,1,0)&lt;2007,(DATE($AQ$10+IF($AQ$12&gt;4,1,0),4,1)+(1-1)*7)+IF(1&lt;WEEKDAY(DATE($AQ$10+IF($AQ$12&gt;4,1,0),4,1)),1+7-WEEKDAY(DATE($AQ$10+IF($AQ$12&gt;4,1,0),4,1),1),1-WEEKDAY(DATE($AQ$10+IF($AQ$12&gt;4,1,0),4,1),1)),(DATE($AQ$10+IF($AQ$12&gt;4,1,0),4-1,1)+(2-1)*7)+IF(1&lt;WEEKDAY(DATE($AQ$10+IF($AQ$12&gt;4,1,0),4-1,1),1),1+7-WEEKDAY(DATE($AQ$10+IF($AQ$12&gt;4,1,0),4-1,1),1),1-WEEKDAY(DATE($AQ$10+IF($AQ$12&gt;4,1,0),4-1,1),1)))</f>
        <v>44997</v>
      </c>
      <c r="D34" s="46"/>
      <c r="E34" s="8" t="s">
        <v>52</v>
      </c>
      <c r="F34" s="8"/>
      <c r="G34" s="8"/>
      <c r="H34" s="8"/>
      <c r="I34" s="8"/>
      <c r="J34" s="30"/>
      <c r="K34" s="31"/>
      <c r="L34" s="32"/>
      <c r="M34" s="32"/>
      <c r="N34" s="32"/>
      <c r="O34" s="8"/>
      <c r="P34" s="46">
        <f>IF(AND($AQ$10&gt;1900,$AQ$10&lt;2099),IF(MONTH(ROUNDDOWN((DATE(2000,6,21)+TIME(1,36,0))+($AQ$10-2000)*365.24163,0))&lt;$AQ$12,ROUNDDOWN((DATE(2000,6,21)+TIME(1,36,0))+($AQ$10+1-2000)*365.24163,0),ROUNDDOWN((DATE(2000,6,21)+TIME(1,36,0))+($AQ$10-2000)*365.24163,0)),"n/f")</f>
        <v>45098</v>
      </c>
      <c r="Q34" s="46"/>
      <c r="R34" s="8" t="s">
        <v>62</v>
      </c>
      <c r="S34" s="32"/>
      <c r="T34" s="32"/>
      <c r="U34" s="32"/>
      <c r="V34" s="32"/>
      <c r="W34" s="32"/>
      <c r="AB34" s="31"/>
      <c r="AC34" s="31"/>
      <c r="AD34" s="46">
        <f>IF(AND($AQ$10&gt;1900,$AQ$10&lt;2099),IF(MONTH(ROUNDDOWN((DATE(2000,12,21)+TIME(13,30,0))+($AQ$10-2000)*365.242743,0))&lt;$AQ$12,ROUNDDOWN((DATE(2000,12,21)+TIME(13,30,0))+($AQ$10+1-2000)*365.242743,0),ROUNDDOWN((DATE(2000,12,21)+TIME(13,30,0))+($AQ$10-2000)*365.242743,0)),"n/f")</f>
        <v>45282</v>
      </c>
      <c r="AE34" s="46"/>
      <c r="AF34" s="8" t="s">
        <v>60</v>
      </c>
      <c r="AG34" s="31"/>
      <c r="AH34" s="31"/>
      <c r="AI34" s="16"/>
      <c r="AJ34" s="16"/>
      <c r="AK34" s="16"/>
      <c r="AL34" s="16"/>
      <c r="AM34" s="16"/>
    </row>
    <row r="35" spans="1:43" s="3" customFormat="1" ht="12" customHeight="1" x14ac:dyDescent="0.2">
      <c r="A35" s="11"/>
      <c r="B35" s="11"/>
      <c r="C35" s="46">
        <f>DATE($AQ$10+IF($AQ$12&gt;3,1,0),3,17)</f>
        <v>45002</v>
      </c>
      <c r="D35" s="46"/>
      <c r="E35" s="8" t="s">
        <v>45</v>
      </c>
      <c r="F35" s="8"/>
      <c r="G35" s="8"/>
      <c r="H35" s="8"/>
      <c r="I35" s="8"/>
      <c r="J35" s="30"/>
      <c r="K35" s="31"/>
      <c r="L35" s="32"/>
      <c r="M35" s="32"/>
      <c r="N35" s="32"/>
      <c r="O35" s="8"/>
      <c r="P35" s="46">
        <f>DATE($AQ$10+IF($AQ$12&gt;7,1,0),7,4)</f>
        <v>45111</v>
      </c>
      <c r="Q35" s="46"/>
      <c r="R35" s="8" t="s">
        <v>46</v>
      </c>
      <c r="S35" s="32"/>
      <c r="T35" s="32"/>
      <c r="U35" s="32"/>
      <c r="V35" s="32"/>
      <c r="W35" s="32"/>
      <c r="AB35" s="31"/>
      <c r="AC35" s="31"/>
      <c r="AD35" s="46">
        <f>DATE($AQ$10+IF($AQ$12&gt;12,1,0),12,24)</f>
        <v>45284</v>
      </c>
      <c r="AE35" s="46"/>
      <c r="AF35" s="8" t="s">
        <v>47</v>
      </c>
      <c r="AG35" s="31"/>
      <c r="AH35" s="31"/>
      <c r="AI35" s="16"/>
      <c r="AJ35" s="16"/>
      <c r="AK35" s="16"/>
      <c r="AL35" s="16"/>
      <c r="AM35" s="16"/>
    </row>
    <row r="36" spans="1:43" s="3" customFormat="1" ht="12" customHeight="1" x14ac:dyDescent="0.2">
      <c r="A36" s="11"/>
      <c r="B36" s="11"/>
      <c r="C36" s="46">
        <f>IF(AND($AQ$10&gt;1900,$AQ$10&lt;2099),IF(MONTH(ROUNDDOWN((DATE(2000,3,20)+TIME(7,29,0))+($AQ$10-2000)*365.24238,0))&lt;$AQ$12,ROUNDDOWN((DATE(2000,3,20)+TIME(7,29,0))+($AQ$10+1-2000)*365.24238,0),ROUNDDOWN((DATE(2000,3,20)+TIME(7,29,0))+($AQ$10-2000)*365.24238,0)),"n/f")</f>
        <v>45005</v>
      </c>
      <c r="D36" s="46"/>
      <c r="E36" s="8" t="s">
        <v>61</v>
      </c>
      <c r="F36" s="8"/>
      <c r="G36" s="8"/>
      <c r="H36" s="8"/>
      <c r="I36" s="8"/>
      <c r="J36" s="30"/>
      <c r="K36" s="31"/>
      <c r="L36" s="32"/>
      <c r="M36" s="32"/>
      <c r="N36" s="32"/>
      <c r="O36" s="8"/>
      <c r="P36" s="46">
        <f>(DATE($AQ$10+IF($AQ$12&gt;9,1,0),9,1)+(1-1)*7)+2-WEEKDAY(DATE($AQ$10+IF($AQ$12&gt;9,1,0),9,1),1)+IF(2&lt;WEEKDAY(DATE($AQ$10+IF($AQ$12&gt;9,1,0),9,1),1),7,0)</f>
        <v>45173</v>
      </c>
      <c r="Q36" s="46"/>
      <c r="R36" s="8" t="s">
        <v>49</v>
      </c>
      <c r="S36" s="32"/>
      <c r="T36" s="32"/>
      <c r="U36" s="32"/>
      <c r="V36" s="32"/>
      <c r="W36" s="32"/>
      <c r="AB36" s="31"/>
      <c r="AC36" s="31"/>
      <c r="AD36" s="46">
        <f>DATE($AQ$10+IF($AQ$12&gt;12,1,0),12,25)</f>
        <v>45285</v>
      </c>
      <c r="AE36" s="46"/>
      <c r="AF36" s="8" t="s">
        <v>50</v>
      </c>
      <c r="AG36" s="31"/>
      <c r="AH36" s="31"/>
      <c r="AI36" s="16"/>
      <c r="AJ36" s="16"/>
      <c r="AK36" s="16"/>
      <c r="AL36" s="16"/>
      <c r="AM36" s="16"/>
    </row>
    <row r="37" spans="1:43" s="3" customFormat="1" ht="12" customHeight="1" x14ac:dyDescent="0.2">
      <c r="A37" s="11"/>
      <c r="B37" s="11"/>
      <c r="C37" s="46">
        <f>DATE($AQ$10+IF($AQ$12&gt;4,1,0),4,1)</f>
        <v>45017</v>
      </c>
      <c r="D37" s="46"/>
      <c r="E37" s="8" t="s">
        <v>48</v>
      </c>
      <c r="F37" s="8"/>
      <c r="G37" s="8"/>
      <c r="H37" s="8"/>
      <c r="I37" s="8"/>
      <c r="J37" s="30"/>
      <c r="K37" s="31"/>
      <c r="L37" s="32"/>
      <c r="M37" s="32"/>
      <c r="N37" s="32"/>
      <c r="O37" s="8"/>
      <c r="P37" s="46">
        <f>IF(AND($AQ$10&gt;1900,$AQ$10&lt;2099),IF(MONTH(ROUNDDOWN((DATE(2000,9,22)+TIME(17,17,0))+($AQ$10-2000)*365.24205,0))&lt;$AQ$12,ROUNDDOWN((DATE(2000,9,22)+TIME(17,17,0))+($AQ$10+1-2000)*365.24205,0),ROUNDDOWN((DATE(2000,9,22)+TIME(17,17,0))+($AQ$10-2000)*365.24205,0)),"n/f")</f>
        <v>45192</v>
      </c>
      <c r="Q37" s="46"/>
      <c r="R37" s="8" t="s">
        <v>63</v>
      </c>
      <c r="S37" s="32"/>
      <c r="T37" s="32"/>
      <c r="U37" s="32"/>
      <c r="V37" s="32"/>
      <c r="W37" s="32"/>
      <c r="AB37" s="31"/>
      <c r="AC37" s="31"/>
      <c r="AD37" s="46">
        <f>DATE($AQ$10+IF($AQ$16&gt;12,1,0),12,26)</f>
        <v>45286</v>
      </c>
      <c r="AE37" s="46"/>
      <c r="AF37" s="8" t="s">
        <v>58</v>
      </c>
      <c r="AH37" s="31"/>
      <c r="AI37" s="16"/>
      <c r="AJ37" s="16"/>
      <c r="AK37" s="16"/>
      <c r="AL37" s="16"/>
      <c r="AM37" s="16"/>
      <c r="AO37" s="34"/>
      <c r="AP37" s="34"/>
      <c r="AQ37" s="34"/>
    </row>
    <row r="38" spans="1:43" s="3" customFormat="1" ht="12" customHeight="1" x14ac:dyDescent="0.2">
      <c r="A38" s="11"/>
      <c r="B38" s="11"/>
      <c r="C38" s="46">
        <f>IF(AND($AQ$10&gt;1900,$AQ$10&lt;2199),IF(MONTH(ROUND(DATE($AQ$10,4,1)/7+MOD(19*MOD($AQ$10,19)-7,30)*0.14,0)*7-6)&lt;$AQ$12,ROUND(DATE($AQ$10+1,4,1)/7+MOD(19*MOD($AQ$10+1,19)-7,30)*0.14,0)*7-6,ROUND(DATE($AQ$10,4,1)/7+MOD(19*MOD($AQ$10,19)-7,30)*0.14,0)*7-6),"n/f")</f>
        <v>45025</v>
      </c>
      <c r="D38" s="46"/>
      <c r="E38" s="8" t="s">
        <v>34</v>
      </c>
      <c r="F38" s="32"/>
      <c r="G38" s="32"/>
      <c r="H38" s="32"/>
      <c r="I38" s="8"/>
      <c r="J38" s="30"/>
      <c r="K38" s="31"/>
      <c r="L38" s="31"/>
      <c r="M38" s="31"/>
      <c r="N38" s="31"/>
      <c r="O38" s="8"/>
      <c r="P38" s="46">
        <f>IF(AND($AQ$10&gt;=2013,$AQ$10&lt;=2030),DATEVALUE(INDEX({"2013-09-05";"2014-09-25";"2015-09-14";"2016-10-03";"2017-09-21";"2018-09-10";"2019-09-30";"2020-09-19";"2021-09-07";"2022-09-26";"2023-09-16";"2024-10-03";"2025-09-23";"2026-09-12";"2027-10-02";"2028-09-21";"2029-09-10";"2030-09-28"},$AQ$10-2012+IF(MONTH(DATEVALUE(INDEX({"2013-09-05";"2014-09-25";"2015-09-14";"2016-10-03";"2017-09-21";"2018-09-10";"2019-09-30";"2020-09-19";"2021-09-07";"2022-09-26";"2023-09-16";"2024-10-03";"2025-09-23";"2026-09-12";"2027-10-02";"2028-09-21";"2029-09-10";"2030-09-28"},$AQ$10-2012)))&lt;$AQ$12,1,0),1)),"---")</f>
        <v>45185</v>
      </c>
      <c r="Q38" s="46"/>
      <c r="R38" s="8" t="s">
        <v>53</v>
      </c>
      <c r="S38" s="32"/>
      <c r="T38" s="32"/>
      <c r="U38" s="32"/>
      <c r="V38" s="32"/>
      <c r="W38" s="32"/>
      <c r="AB38" s="31"/>
      <c r="AC38" s="31"/>
      <c r="AD38" s="46">
        <f>DATE($AQ$10+IF($AQ$12&gt;12,1,0),12,31)</f>
        <v>45291</v>
      </c>
      <c r="AE38" s="46"/>
      <c r="AF38" s="8" t="s">
        <v>51</v>
      </c>
      <c r="AG38" s="31"/>
      <c r="AH38" s="31"/>
      <c r="AI38" s="16"/>
      <c r="AJ38" s="16"/>
      <c r="AK38" s="16"/>
      <c r="AL38" s="16"/>
      <c r="AM38" s="16"/>
    </row>
    <row r="39" spans="1:43" s="3" customFormat="1" ht="15.6" customHeight="1" x14ac:dyDescent="0.2">
      <c r="A39" s="11"/>
      <c r="B39" s="11"/>
      <c r="F39" s="21"/>
      <c r="G39" s="21"/>
      <c r="H39" s="21"/>
      <c r="I39" s="21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43" s="3" customFormat="1" ht="15.6" customHeight="1" x14ac:dyDescent="0.2">
      <c r="A40" s="11"/>
      <c r="B40" s="11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 spans="1:43" s="3" customFormat="1" ht="15.6" customHeight="1" x14ac:dyDescent="0.2">
      <c r="A41" s="11"/>
      <c r="B41" s="11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P41" s="13" t="s">
        <v>23</v>
      </c>
    </row>
    <row r="42" spans="1:43" s="3" customFormat="1" ht="15.6" customHeight="1" x14ac:dyDescent="0.2">
      <c r="A42" s="11"/>
      <c r="B42" s="11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P42" s="14" t="s">
        <v>10</v>
      </c>
    </row>
    <row r="43" spans="1:43" s="3" customFormat="1" ht="15.6" customHeight="1" x14ac:dyDescent="0.2">
      <c r="A43" s="11"/>
      <c r="B43" s="11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P43" s="14" t="s">
        <v>12</v>
      </c>
    </row>
    <row r="44" spans="1:43" s="3" customFormat="1" ht="15.6" customHeight="1" x14ac:dyDescent="0.2">
      <c r="A44" s="10"/>
      <c r="B44" s="1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"/>
      <c r="AP44" s="14" t="s">
        <v>13</v>
      </c>
    </row>
    <row r="45" spans="1:43" s="3" customFormat="1" ht="15.6" customHeight="1" x14ac:dyDescent="0.2">
      <c r="A45" s="10"/>
      <c r="B45" s="1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"/>
      <c r="AP45" s="14" t="s">
        <v>14</v>
      </c>
    </row>
    <row r="46" spans="1:43" s="3" customFormat="1" ht="15.6" customHeight="1" x14ac:dyDescent="0.2">
      <c r="A46" s="10"/>
      <c r="B46" s="1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"/>
      <c r="AP46" s="14" t="s">
        <v>15</v>
      </c>
    </row>
    <row r="47" spans="1:43" s="3" customFormat="1" ht="15.6" customHeight="1" x14ac:dyDescent="0.2">
      <c r="A47" s="10"/>
      <c r="B47" s="1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"/>
      <c r="AP47" s="14" t="s">
        <v>16</v>
      </c>
    </row>
    <row r="48" spans="1:43" s="3" customFormat="1" ht="15.6" customHeight="1" x14ac:dyDescent="0.2">
      <c r="A48" s="10"/>
      <c r="B48" s="1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"/>
      <c r="AP48" s="14" t="s">
        <v>17</v>
      </c>
    </row>
    <row r="49" spans="1:42" s="3" customFormat="1" ht="15.6" customHeight="1" x14ac:dyDescent="0.2">
      <c r="A49" s="10"/>
      <c r="B49" s="1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"/>
      <c r="AP49" s="14" t="s">
        <v>18</v>
      </c>
    </row>
    <row r="50" spans="1:42" s="3" customFormat="1" ht="15.6" customHeight="1" x14ac:dyDescent="0.2">
      <c r="A50" s="10"/>
      <c r="B50" s="1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"/>
      <c r="AP50" s="14" t="s">
        <v>19</v>
      </c>
    </row>
    <row r="51" spans="1:42" s="3" customFormat="1" ht="15.6" customHeight="1" x14ac:dyDescent="0.2">
      <c r="A51" s="10"/>
      <c r="B51" s="1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"/>
      <c r="AP51" s="14" t="s">
        <v>20</v>
      </c>
    </row>
    <row r="52" spans="1:42" s="3" customFormat="1" ht="15.6" customHeight="1" x14ac:dyDescent="0.2">
      <c r="A52" s="10"/>
      <c r="B52" s="1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"/>
      <c r="AP52" s="14" t="s">
        <v>21</v>
      </c>
    </row>
    <row r="53" spans="1:42" s="3" customFormat="1" ht="15.6" customHeight="1" x14ac:dyDescent="0.2">
      <c r="A53" s="10"/>
      <c r="B53" s="1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"/>
      <c r="AP53" s="14" t="s">
        <v>22</v>
      </c>
    </row>
    <row r="54" spans="1:42" s="3" customFormat="1" ht="15.6" customHeight="1" x14ac:dyDescent="0.2">
      <c r="A54" s="10"/>
      <c r="B54" s="1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"/>
    </row>
    <row r="55" spans="1:42" x14ac:dyDescent="0.2">
      <c r="AP55" s="13" t="s">
        <v>24</v>
      </c>
    </row>
    <row r="56" spans="1:42" x14ac:dyDescent="0.2">
      <c r="AP56" s="14" t="s">
        <v>6</v>
      </c>
    </row>
    <row r="57" spans="1:42" x14ac:dyDescent="0.2">
      <c r="AP57" s="14" t="s">
        <v>27</v>
      </c>
    </row>
    <row r="58" spans="1:42" x14ac:dyDescent="0.2">
      <c r="AP58" s="14" t="s">
        <v>7</v>
      </c>
    </row>
    <row r="59" spans="1:42" x14ac:dyDescent="0.2">
      <c r="AP59" s="14" t="s">
        <v>25</v>
      </c>
    </row>
    <row r="60" spans="1:42" x14ac:dyDescent="0.2">
      <c r="AP60" s="14" t="s">
        <v>8</v>
      </c>
    </row>
    <row r="61" spans="1:42" x14ac:dyDescent="0.2">
      <c r="AP61" s="14" t="s">
        <v>26</v>
      </c>
    </row>
    <row r="62" spans="1:42" x14ac:dyDescent="0.2">
      <c r="AP62" s="14" t="s">
        <v>9</v>
      </c>
    </row>
    <row r="63" spans="1:42" x14ac:dyDescent="0.2">
      <c r="AP63" s="11"/>
    </row>
    <row r="64" spans="1:42" x14ac:dyDescent="0.2">
      <c r="AP64" s="3"/>
    </row>
    <row r="65" spans="42:42" x14ac:dyDescent="0.2">
      <c r="AP65" s="3"/>
    </row>
  </sheetData>
  <mergeCells count="32">
    <mergeCell ref="AD37:AE37"/>
    <mergeCell ref="P38:Q38"/>
    <mergeCell ref="C31:D31"/>
    <mergeCell ref="P37:Q37"/>
    <mergeCell ref="AD38:AE38"/>
    <mergeCell ref="C36:D36"/>
    <mergeCell ref="C37:D37"/>
    <mergeCell ref="P36:Q36"/>
    <mergeCell ref="AD36:AE36"/>
    <mergeCell ref="AD34:AE34"/>
    <mergeCell ref="P35:Q35"/>
    <mergeCell ref="AD29:AE29"/>
    <mergeCell ref="C30:D30"/>
    <mergeCell ref="C32:D32"/>
    <mergeCell ref="P31:Q31"/>
    <mergeCell ref="AD30:AE30"/>
    <mergeCell ref="C1:T1"/>
    <mergeCell ref="C38:D38"/>
    <mergeCell ref="P30:Q30"/>
    <mergeCell ref="U1:AM1"/>
    <mergeCell ref="P29:Q29"/>
    <mergeCell ref="AD35:AE35"/>
    <mergeCell ref="AD31:AE31"/>
    <mergeCell ref="C33:D33"/>
    <mergeCell ref="P32:Q32"/>
    <mergeCell ref="AD32:AE32"/>
    <mergeCell ref="C34:D34"/>
    <mergeCell ref="P33:Q33"/>
    <mergeCell ref="AD33:AE33"/>
    <mergeCell ref="C35:D35"/>
    <mergeCell ref="P34:Q34"/>
    <mergeCell ref="C29:D29"/>
  </mergeCells>
  <conditionalFormatting sqref="D4:AM27">
    <cfRule type="expression" dxfId="6" priority="5">
      <formula>WEEKDAY(D4,1)=$AQ$16</formula>
    </cfRule>
  </conditionalFormatting>
  <conditionalFormatting sqref="C3:AM3">
    <cfRule type="expression" dxfId="5" priority="6">
      <formula>NETWORKDAYS.INTL(C5,C5,$AQ$20)=0</formula>
    </cfRule>
  </conditionalFormatting>
  <conditionalFormatting sqref="C5:AM27">
    <cfRule type="expression" dxfId="4" priority="140" stopIfTrue="1">
      <formula>MONTH(C5)&lt;&gt;MONTH($A5)</formula>
    </cfRule>
    <cfRule type="expression" dxfId="3" priority="141">
      <formula>MATCH(C5,$AD$29:$AD$44,0)</formula>
    </cfRule>
    <cfRule type="expression" dxfId="2" priority="142">
      <formula>MATCH(C5,$P$29:$P$44,0)</formula>
    </cfRule>
    <cfRule type="expression" dxfId="1" priority="143">
      <formula>MATCH(C5,$C$29:$C$44,0)</formula>
    </cfRule>
    <cfRule type="expression" dxfId="0" priority="144">
      <formula>NETWORKDAYS.INTL(C5,C5,$AQ$20)&lt;&gt;1</formula>
    </cfRule>
  </conditionalFormatting>
  <dataValidations disablePrompts="1" count="1">
    <dataValidation type="textLength" operator="equal" allowBlank="1" showInputMessage="1" showErrorMessage="1" errorTitle="Weekend String" error="The weekend string needs to be 7 characters long, consisting of 0s and 1s (zeros and ones)." promptTitle="Weekend String" prompt="Enter a string of 7 characters for Monday through Sunday where 1 (one) is a weekend and 0 (zero) is a work day." sqref="AQ20">
      <formula1>7</formula1>
    </dataValidation>
  </dataValidations>
  <printOptions horizontalCentered="1"/>
  <pageMargins left="0.35" right="0.35" top="0.35" bottom="0.35" header="0.25" footer="0.25"/>
  <pageSetup orientation="landscape" r:id="rId1"/>
  <headerFooter>
    <oddFooter>&amp;L&amp;8&amp;K01+047https://www.vertex42.com/calendars/horizontal-yearly-calendars.html&amp;R&amp;8&amp;K01+047© 2018 by Vertex42.com. Free to print.</oddFooter>
  </headerFooter>
  <ignoredErrors>
    <ignoredError sqref="AQ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Calendar</vt:lpstr>
      <vt:lpstr>Calendar!calendar_days</vt:lpstr>
      <vt:lpstr>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Horizontal Yearly Calendar with Holidays</dc:title>
  <dc:creator>Vertex42.com</dc:creator>
  <dc:description>(c) 2018 Vertex42 LLC. All rights reserved.</dc:description>
  <cp:lastModifiedBy>Ghasli @ Ghazali, Mohamad Amir</cp:lastModifiedBy>
  <cp:lastPrinted>2018-11-13T17:10:46Z</cp:lastPrinted>
  <dcterms:created xsi:type="dcterms:W3CDTF">2008-12-11T21:42:43Z</dcterms:created>
  <dcterms:modified xsi:type="dcterms:W3CDTF">2022-11-14T14:18:33Z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2018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https://www.vertex42.com/calendars/horizontal-yearly-calendars.html</vt:lpwstr>
  </property>
</Properties>
</file>