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YearlyEventCalendar" sheetId="1" r:id="rId1"/>
  </sheets>
  <definedNames>
    <definedName name="_xlnm.Print_Area" localSheetId="0">YearlyEventCalendar!$A$5:$Z$41</definedName>
    <definedName name="valuevx">42.314159</definedName>
    <definedName name="vertex42_copyright" hidden="1">"© 2005-2019 Vertex42 LLC"</definedName>
    <definedName name="vertex42_id" hidden="1">"yearly_event_calendar.xlsx"</definedName>
    <definedName name="vertex42_title" hidden="1">"Yearly Event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" i="1" l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W35" i="1" l="1"/>
  <c r="V35" i="1"/>
  <c r="U35" i="1"/>
  <c r="T35" i="1"/>
  <c r="S35" i="1"/>
  <c r="R35" i="1"/>
  <c r="Q35" i="1"/>
  <c r="O35" i="1"/>
  <c r="N35" i="1"/>
  <c r="M35" i="1"/>
  <c r="L35" i="1"/>
  <c r="K35" i="1"/>
  <c r="J35" i="1"/>
  <c r="I35" i="1"/>
  <c r="G35" i="1"/>
  <c r="F35" i="1"/>
  <c r="E35" i="1"/>
  <c r="D35" i="1"/>
  <c r="C35" i="1"/>
  <c r="B35" i="1"/>
  <c r="A35" i="1"/>
  <c r="W26" i="1"/>
  <c r="V26" i="1"/>
  <c r="U26" i="1"/>
  <c r="T26" i="1"/>
  <c r="S26" i="1"/>
  <c r="R26" i="1"/>
  <c r="Q26" i="1"/>
  <c r="O26" i="1"/>
  <c r="N26" i="1"/>
  <c r="M26" i="1"/>
  <c r="L26" i="1"/>
  <c r="K26" i="1"/>
  <c r="J26" i="1"/>
  <c r="I26" i="1"/>
  <c r="G26" i="1"/>
  <c r="F26" i="1"/>
  <c r="E26" i="1"/>
  <c r="D26" i="1"/>
  <c r="C26" i="1"/>
  <c r="B26" i="1"/>
  <c r="A26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G17" i="1"/>
  <c r="F17" i="1"/>
  <c r="E17" i="1"/>
  <c r="D17" i="1"/>
  <c r="C17" i="1"/>
  <c r="B17" i="1"/>
  <c r="A17" i="1"/>
  <c r="W8" i="1"/>
  <c r="V8" i="1"/>
  <c r="U8" i="1"/>
  <c r="T8" i="1"/>
  <c r="S8" i="1"/>
  <c r="R8" i="1"/>
  <c r="Q8" i="1"/>
  <c r="O8" i="1"/>
  <c r="N8" i="1"/>
  <c r="M8" i="1"/>
  <c r="L8" i="1"/>
  <c r="K8" i="1"/>
  <c r="J8" i="1"/>
  <c r="I8" i="1"/>
  <c r="E8" i="1"/>
  <c r="A8" i="1"/>
  <c r="G8" i="1"/>
  <c r="F8" i="1"/>
  <c r="D8" i="1"/>
  <c r="C8" i="1"/>
  <c r="B8" i="1"/>
  <c r="A7" i="1" l="1"/>
  <c r="A5" i="1"/>
  <c r="I7" i="1" l="1"/>
  <c r="I9" i="1" s="1"/>
  <c r="J9" i="1" s="1"/>
  <c r="K9" i="1" s="1"/>
  <c r="L9" i="1" s="1"/>
  <c r="M9" i="1" s="1"/>
  <c r="N9" i="1" s="1"/>
  <c r="O9" i="1" s="1"/>
  <c r="I10" i="1" s="1"/>
  <c r="J10" i="1" s="1"/>
  <c r="K10" i="1" s="1"/>
  <c r="L10" i="1" s="1"/>
  <c r="M10" i="1" s="1"/>
  <c r="N10" i="1" s="1"/>
  <c r="O10" i="1" s="1"/>
  <c r="I11" i="1" s="1"/>
  <c r="J11" i="1" s="1"/>
  <c r="K11" i="1" s="1"/>
  <c r="L11" i="1" s="1"/>
  <c r="M11" i="1" s="1"/>
  <c r="N11" i="1" s="1"/>
  <c r="O11" i="1" s="1"/>
  <c r="I12" i="1" s="1"/>
  <c r="J12" i="1" s="1"/>
  <c r="K12" i="1" s="1"/>
  <c r="L12" i="1" s="1"/>
  <c r="M12" i="1" s="1"/>
  <c r="N12" i="1" s="1"/>
  <c r="O12" i="1" s="1"/>
  <c r="I13" i="1" s="1"/>
  <c r="J13" i="1" s="1"/>
  <c r="K13" i="1" s="1"/>
  <c r="L13" i="1" s="1"/>
  <c r="M13" i="1" s="1"/>
  <c r="N13" i="1" s="1"/>
  <c r="O13" i="1" s="1"/>
  <c r="I14" i="1" s="1"/>
  <c r="J14" i="1" s="1"/>
  <c r="K14" i="1" s="1"/>
  <c r="L14" i="1" s="1"/>
  <c r="M14" i="1" s="1"/>
  <c r="N14" i="1" s="1"/>
  <c r="O14" i="1" s="1"/>
  <c r="A9" i="1"/>
  <c r="Q7" i="1" l="1"/>
  <c r="Q9" i="1" s="1"/>
  <c r="R9" i="1" s="1"/>
  <c r="S9" i="1" s="1"/>
  <c r="T9" i="1" s="1"/>
  <c r="U9" i="1" s="1"/>
  <c r="V9" i="1" s="1"/>
  <c r="W9" i="1" s="1"/>
  <c r="Q10" i="1" s="1"/>
  <c r="R10" i="1" s="1"/>
  <c r="S10" i="1" s="1"/>
  <c r="T10" i="1" s="1"/>
  <c r="U10" i="1" s="1"/>
  <c r="V10" i="1" s="1"/>
  <c r="W10" i="1" s="1"/>
  <c r="Q11" i="1" s="1"/>
  <c r="R11" i="1" s="1"/>
  <c r="S11" i="1" s="1"/>
  <c r="T11" i="1" s="1"/>
  <c r="U11" i="1" s="1"/>
  <c r="V11" i="1" s="1"/>
  <c r="W11" i="1" s="1"/>
  <c r="Q12" i="1" s="1"/>
  <c r="R12" i="1" s="1"/>
  <c r="S12" i="1" s="1"/>
  <c r="T12" i="1" s="1"/>
  <c r="U12" i="1" s="1"/>
  <c r="V12" i="1" s="1"/>
  <c r="W12" i="1" s="1"/>
  <c r="Q13" i="1" s="1"/>
  <c r="R13" i="1" s="1"/>
  <c r="S13" i="1" s="1"/>
  <c r="T13" i="1" s="1"/>
  <c r="U13" i="1" s="1"/>
  <c r="V13" i="1" s="1"/>
  <c r="W13" i="1" s="1"/>
  <c r="Q14" i="1" s="1"/>
  <c r="R14" i="1" s="1"/>
  <c r="S14" i="1" s="1"/>
  <c r="T14" i="1" s="1"/>
  <c r="U14" i="1" s="1"/>
  <c r="V14" i="1" s="1"/>
  <c r="W14" i="1" s="1"/>
  <c r="B9" i="1"/>
  <c r="C9" i="1" s="1"/>
  <c r="D9" i="1" s="1"/>
  <c r="E9" i="1" s="1"/>
  <c r="F9" i="1" l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B13" i="1" s="1"/>
  <c r="C13" i="1" s="1"/>
  <c r="D13" i="1" s="1"/>
  <c r="E13" i="1" s="1"/>
  <c r="F13" i="1" s="1"/>
  <c r="G13" i="1" s="1"/>
  <c r="A14" i="1" s="1"/>
  <c r="B14" i="1" s="1"/>
  <c r="C14" i="1" s="1"/>
  <c r="D14" i="1" s="1"/>
  <c r="E14" i="1" s="1"/>
  <c r="F14" i="1" s="1"/>
  <c r="G14" i="1" s="1"/>
  <c r="A16" i="1"/>
  <c r="A18" i="1" s="1"/>
  <c r="B18" i="1" s="1"/>
  <c r="C18" i="1" s="1"/>
  <c r="D18" i="1" s="1"/>
  <c r="E18" i="1" s="1"/>
  <c r="F18" i="1" s="1"/>
  <c r="G18" i="1" s="1"/>
  <c r="A19" i="1" s="1"/>
  <c r="B19" i="1" s="1"/>
  <c r="C19" i="1" s="1"/>
  <c r="D19" i="1" s="1"/>
  <c r="E19" i="1" s="1"/>
  <c r="F19" i="1" s="1"/>
  <c r="G19" i="1" s="1"/>
  <c r="A20" i="1" s="1"/>
  <c r="B20" i="1" s="1"/>
  <c r="C20" i="1" s="1"/>
  <c r="D20" i="1" s="1"/>
  <c r="E20" i="1" s="1"/>
  <c r="F20" i="1" s="1"/>
  <c r="G20" i="1" s="1"/>
  <c r="A21" i="1" s="1"/>
  <c r="B21" i="1" s="1"/>
  <c r="C21" i="1" s="1"/>
  <c r="D21" i="1" s="1"/>
  <c r="E21" i="1" s="1"/>
  <c r="F21" i="1" s="1"/>
  <c r="G21" i="1" s="1"/>
  <c r="A22" i="1" s="1"/>
  <c r="B22" i="1" s="1"/>
  <c r="C22" i="1" s="1"/>
  <c r="D22" i="1" s="1"/>
  <c r="E22" i="1" s="1"/>
  <c r="F22" i="1" s="1"/>
  <c r="G22" i="1" s="1"/>
  <c r="A23" i="1" s="1"/>
  <c r="B23" i="1" s="1"/>
  <c r="C23" i="1" s="1"/>
  <c r="D23" i="1" s="1"/>
  <c r="E23" i="1" s="1"/>
  <c r="F23" i="1" s="1"/>
  <c r="G23" i="1" s="1"/>
  <c r="I16" i="1" l="1"/>
  <c r="I18" i="1" s="1"/>
  <c r="J18" i="1" s="1"/>
  <c r="K18" i="1" s="1"/>
  <c r="L18" i="1" s="1"/>
  <c r="M18" i="1" s="1"/>
  <c r="N18" i="1" s="1"/>
  <c r="O18" i="1" s="1"/>
  <c r="I19" i="1" s="1"/>
  <c r="J19" i="1" s="1"/>
  <c r="K19" i="1" s="1"/>
  <c r="L19" i="1" s="1"/>
  <c r="M19" i="1" s="1"/>
  <c r="N19" i="1" s="1"/>
  <c r="O19" i="1" s="1"/>
  <c r="I20" i="1" s="1"/>
  <c r="J20" i="1" s="1"/>
  <c r="K20" i="1" s="1"/>
  <c r="L20" i="1" s="1"/>
  <c r="M20" i="1" s="1"/>
  <c r="N20" i="1" s="1"/>
  <c r="O20" i="1" s="1"/>
  <c r="I21" i="1" s="1"/>
  <c r="J21" i="1" s="1"/>
  <c r="K21" i="1" s="1"/>
  <c r="L21" i="1" s="1"/>
  <c r="M21" i="1" s="1"/>
  <c r="N21" i="1" s="1"/>
  <c r="O21" i="1" s="1"/>
  <c r="I22" i="1" s="1"/>
  <c r="J22" i="1" s="1"/>
  <c r="K22" i="1" s="1"/>
  <c r="L22" i="1" s="1"/>
  <c r="M22" i="1" s="1"/>
  <c r="N22" i="1" s="1"/>
  <c r="O22" i="1" s="1"/>
  <c r="I23" i="1" s="1"/>
  <c r="J23" i="1" s="1"/>
  <c r="K23" i="1" s="1"/>
  <c r="L23" i="1" s="1"/>
  <c r="M23" i="1" s="1"/>
  <c r="N23" i="1" s="1"/>
  <c r="O23" i="1" s="1"/>
  <c r="Q16" i="1" l="1"/>
  <c r="Q18" i="1" s="1"/>
  <c r="R18" i="1" s="1"/>
  <c r="S18" i="1" s="1"/>
  <c r="T18" i="1" s="1"/>
  <c r="U18" i="1" s="1"/>
  <c r="V18" i="1" s="1"/>
  <c r="W18" i="1" s="1"/>
  <c r="Q19" i="1" s="1"/>
  <c r="R19" i="1" s="1"/>
  <c r="S19" i="1" s="1"/>
  <c r="T19" i="1" s="1"/>
  <c r="U19" i="1" s="1"/>
  <c r="V19" i="1" s="1"/>
  <c r="W19" i="1" s="1"/>
  <c r="Q20" i="1" s="1"/>
  <c r="R20" i="1" s="1"/>
  <c r="S20" i="1" s="1"/>
  <c r="T20" i="1" s="1"/>
  <c r="U20" i="1" s="1"/>
  <c r="V20" i="1" s="1"/>
  <c r="W20" i="1" s="1"/>
  <c r="Q21" i="1" s="1"/>
  <c r="R21" i="1" s="1"/>
  <c r="S21" i="1" s="1"/>
  <c r="T21" i="1" s="1"/>
  <c r="U21" i="1" s="1"/>
  <c r="V21" i="1" s="1"/>
  <c r="W21" i="1" s="1"/>
  <c r="Q22" i="1" s="1"/>
  <c r="R22" i="1" s="1"/>
  <c r="S22" i="1" s="1"/>
  <c r="T22" i="1" s="1"/>
  <c r="U22" i="1" s="1"/>
  <c r="V22" i="1" s="1"/>
  <c r="W22" i="1" s="1"/>
  <c r="Q23" i="1" s="1"/>
  <c r="R23" i="1" s="1"/>
  <c r="S23" i="1" s="1"/>
  <c r="T23" i="1" s="1"/>
  <c r="U23" i="1" s="1"/>
  <c r="V23" i="1" s="1"/>
  <c r="W23" i="1" s="1"/>
  <c r="A25" i="1" l="1"/>
  <c r="A27" i="1" s="1"/>
  <c r="B27" i="1" s="1"/>
  <c r="C27" i="1" s="1"/>
  <c r="D27" i="1" s="1"/>
  <c r="E27" i="1" s="1"/>
  <c r="F27" i="1" s="1"/>
  <c r="G27" i="1" s="1"/>
  <c r="A28" i="1" s="1"/>
  <c r="B28" i="1" s="1"/>
  <c r="C28" i="1" s="1"/>
  <c r="D28" i="1" s="1"/>
  <c r="E28" i="1" s="1"/>
  <c r="F28" i="1" s="1"/>
  <c r="G28" i="1" s="1"/>
  <c r="A29" i="1" s="1"/>
  <c r="B29" i="1" s="1"/>
  <c r="C29" i="1" s="1"/>
  <c r="D29" i="1" s="1"/>
  <c r="E29" i="1" s="1"/>
  <c r="F29" i="1" s="1"/>
  <c r="G29" i="1" s="1"/>
  <c r="A30" i="1" s="1"/>
  <c r="B30" i="1" s="1"/>
  <c r="C30" i="1" s="1"/>
  <c r="D30" i="1" s="1"/>
  <c r="E30" i="1" s="1"/>
  <c r="F30" i="1" s="1"/>
  <c r="G30" i="1" s="1"/>
  <c r="A31" i="1" s="1"/>
  <c r="B31" i="1" s="1"/>
  <c r="C31" i="1" s="1"/>
  <c r="D31" i="1" s="1"/>
  <c r="E31" i="1" s="1"/>
  <c r="F31" i="1" s="1"/>
  <c r="G31" i="1" s="1"/>
  <c r="A32" i="1" s="1"/>
  <c r="B32" i="1" s="1"/>
  <c r="C32" i="1" s="1"/>
  <c r="D32" i="1" s="1"/>
  <c r="E32" i="1" s="1"/>
  <c r="F32" i="1" s="1"/>
  <c r="G32" i="1" s="1"/>
  <c r="I25" i="1" l="1"/>
  <c r="I27" i="1" s="1"/>
  <c r="J27" i="1" s="1"/>
  <c r="K27" i="1" s="1"/>
  <c r="L27" i="1" s="1"/>
  <c r="M27" i="1" s="1"/>
  <c r="N27" i="1" s="1"/>
  <c r="O27" i="1" s="1"/>
  <c r="I28" i="1" s="1"/>
  <c r="J28" i="1" s="1"/>
  <c r="K28" i="1" s="1"/>
  <c r="L28" i="1" s="1"/>
  <c r="M28" i="1" s="1"/>
  <c r="N28" i="1" s="1"/>
  <c r="O28" i="1" s="1"/>
  <c r="I29" i="1" s="1"/>
  <c r="J29" i="1" s="1"/>
  <c r="K29" i="1" s="1"/>
  <c r="L29" i="1" s="1"/>
  <c r="M29" i="1" s="1"/>
  <c r="N29" i="1" s="1"/>
  <c r="O29" i="1" s="1"/>
  <c r="I30" i="1" s="1"/>
  <c r="J30" i="1" s="1"/>
  <c r="K30" i="1" s="1"/>
  <c r="L30" i="1" s="1"/>
  <c r="M30" i="1" s="1"/>
  <c r="N30" i="1" s="1"/>
  <c r="O30" i="1" s="1"/>
  <c r="I31" i="1" s="1"/>
  <c r="J31" i="1" s="1"/>
  <c r="K31" i="1" s="1"/>
  <c r="L31" i="1" s="1"/>
  <c r="M31" i="1" s="1"/>
  <c r="N31" i="1" s="1"/>
  <c r="O31" i="1" s="1"/>
  <c r="I32" i="1" s="1"/>
  <c r="J32" i="1" s="1"/>
  <c r="K32" i="1" s="1"/>
  <c r="L32" i="1" s="1"/>
  <c r="M32" i="1" s="1"/>
  <c r="N32" i="1" s="1"/>
  <c r="O32" i="1" s="1"/>
  <c r="Q25" i="1" l="1"/>
  <c r="Q27" i="1" s="1"/>
  <c r="R27" i="1" s="1"/>
  <c r="S27" i="1" s="1"/>
  <c r="T27" i="1" s="1"/>
  <c r="U27" i="1" s="1"/>
  <c r="V27" i="1" s="1"/>
  <c r="W27" i="1" s="1"/>
  <c r="Q28" i="1" s="1"/>
  <c r="R28" i="1" s="1"/>
  <c r="S28" i="1" s="1"/>
  <c r="T28" i="1" s="1"/>
  <c r="U28" i="1" s="1"/>
  <c r="V28" i="1" s="1"/>
  <c r="W28" i="1" s="1"/>
  <c r="Q29" i="1" s="1"/>
  <c r="R29" i="1" s="1"/>
  <c r="S29" i="1" s="1"/>
  <c r="T29" i="1" s="1"/>
  <c r="U29" i="1" s="1"/>
  <c r="V29" i="1" s="1"/>
  <c r="W29" i="1" s="1"/>
  <c r="Q30" i="1" s="1"/>
  <c r="R30" i="1" s="1"/>
  <c r="S30" i="1" s="1"/>
  <c r="T30" i="1" s="1"/>
  <c r="U30" i="1" s="1"/>
  <c r="V30" i="1" s="1"/>
  <c r="W30" i="1" s="1"/>
  <c r="Q31" i="1" s="1"/>
  <c r="R31" i="1" s="1"/>
  <c r="S31" i="1" s="1"/>
  <c r="T31" i="1" s="1"/>
  <c r="U31" i="1" s="1"/>
  <c r="V31" i="1" s="1"/>
  <c r="W31" i="1" s="1"/>
  <c r="Q32" i="1" s="1"/>
  <c r="R32" i="1" s="1"/>
  <c r="S32" i="1" s="1"/>
  <c r="T32" i="1" s="1"/>
  <c r="U32" i="1" s="1"/>
  <c r="V32" i="1" s="1"/>
  <c r="W32" i="1" s="1"/>
  <c r="A34" i="1" l="1"/>
  <c r="A36" i="1" s="1"/>
  <c r="B36" i="1" s="1"/>
  <c r="C36" i="1" s="1"/>
  <c r="D36" i="1" s="1"/>
  <c r="E36" i="1" s="1"/>
  <c r="F36" i="1" s="1"/>
  <c r="G36" i="1" s="1"/>
  <c r="A37" i="1" s="1"/>
  <c r="B37" i="1" s="1"/>
  <c r="C37" i="1" s="1"/>
  <c r="D37" i="1" s="1"/>
  <c r="E37" i="1" s="1"/>
  <c r="F37" i="1" s="1"/>
  <c r="G37" i="1" s="1"/>
  <c r="A38" i="1" s="1"/>
  <c r="B38" i="1" s="1"/>
  <c r="C38" i="1" s="1"/>
  <c r="D38" i="1" s="1"/>
  <c r="E38" i="1" s="1"/>
  <c r="F38" i="1" s="1"/>
  <c r="G38" i="1" s="1"/>
  <c r="A39" i="1" s="1"/>
  <c r="B39" i="1" s="1"/>
  <c r="C39" i="1" s="1"/>
  <c r="D39" i="1" s="1"/>
  <c r="E39" i="1" s="1"/>
  <c r="F39" i="1" s="1"/>
  <c r="G39" i="1" s="1"/>
  <c r="A40" i="1" s="1"/>
  <c r="B40" i="1" s="1"/>
  <c r="C40" i="1" s="1"/>
  <c r="D40" i="1" s="1"/>
  <c r="E40" i="1" s="1"/>
  <c r="F40" i="1" s="1"/>
  <c r="G40" i="1" s="1"/>
  <c r="A41" i="1" s="1"/>
  <c r="B41" i="1" s="1"/>
  <c r="C41" i="1" s="1"/>
  <c r="D41" i="1" s="1"/>
  <c r="E41" i="1" s="1"/>
  <c r="F41" i="1" s="1"/>
  <c r="G41" i="1" s="1"/>
  <c r="I34" i="1" l="1"/>
  <c r="I36" i="1" s="1"/>
  <c r="J36" i="1" s="1"/>
  <c r="K36" i="1" s="1"/>
  <c r="L36" i="1" s="1"/>
  <c r="M36" i="1" s="1"/>
  <c r="N36" i="1" s="1"/>
  <c r="O36" i="1" s="1"/>
  <c r="I37" i="1" s="1"/>
  <c r="J37" i="1" s="1"/>
  <c r="K37" i="1" s="1"/>
  <c r="L37" i="1" s="1"/>
  <c r="M37" i="1" s="1"/>
  <c r="N37" i="1" s="1"/>
  <c r="O37" i="1" s="1"/>
  <c r="I38" i="1" s="1"/>
  <c r="J38" i="1" s="1"/>
  <c r="K38" i="1" s="1"/>
  <c r="L38" i="1" s="1"/>
  <c r="M38" i="1" s="1"/>
  <c r="N38" i="1" s="1"/>
  <c r="O38" i="1" s="1"/>
  <c r="I39" i="1" s="1"/>
  <c r="J39" i="1" s="1"/>
  <c r="K39" i="1" s="1"/>
  <c r="L39" i="1" s="1"/>
  <c r="M39" i="1" s="1"/>
  <c r="N39" i="1" s="1"/>
  <c r="O39" i="1" s="1"/>
  <c r="I40" i="1" s="1"/>
  <c r="J40" i="1" s="1"/>
  <c r="K40" i="1" s="1"/>
  <c r="L40" i="1" s="1"/>
  <c r="M40" i="1" s="1"/>
  <c r="N40" i="1" s="1"/>
  <c r="O40" i="1" s="1"/>
  <c r="I41" i="1" s="1"/>
  <c r="J41" i="1" s="1"/>
  <c r="K41" i="1" s="1"/>
  <c r="L41" i="1" s="1"/>
  <c r="M41" i="1" s="1"/>
  <c r="N41" i="1" s="1"/>
  <c r="O41" i="1" s="1"/>
  <c r="Q34" i="1" l="1"/>
  <c r="Q36" i="1" s="1"/>
  <c r="R36" i="1" s="1"/>
  <c r="S36" i="1" s="1"/>
  <c r="T36" i="1" s="1"/>
  <c r="U36" i="1" s="1"/>
  <c r="V36" i="1" s="1"/>
  <c r="W36" i="1" s="1"/>
  <c r="Q37" i="1" s="1"/>
  <c r="R37" i="1" s="1"/>
  <c r="S37" i="1" s="1"/>
  <c r="T37" i="1" s="1"/>
  <c r="U37" i="1" s="1"/>
  <c r="V37" i="1" s="1"/>
  <c r="W37" i="1" s="1"/>
  <c r="Q38" i="1" s="1"/>
  <c r="R38" i="1" s="1"/>
  <c r="S38" i="1" s="1"/>
  <c r="T38" i="1" s="1"/>
  <c r="U38" i="1" s="1"/>
  <c r="V38" i="1" s="1"/>
  <c r="W38" i="1" s="1"/>
  <c r="Q39" i="1" s="1"/>
  <c r="R39" i="1" s="1"/>
  <c r="S39" i="1" s="1"/>
  <c r="T39" i="1" s="1"/>
  <c r="U39" i="1" s="1"/>
  <c r="V39" i="1" s="1"/>
  <c r="W39" i="1" s="1"/>
  <c r="Q40" i="1" s="1"/>
  <c r="R40" i="1" s="1"/>
  <c r="S40" i="1" s="1"/>
  <c r="T40" i="1" s="1"/>
  <c r="U40" i="1" s="1"/>
  <c r="V40" i="1" s="1"/>
  <c r="W40" i="1" s="1"/>
  <c r="Q41" i="1" s="1"/>
  <c r="R41" i="1" s="1"/>
  <c r="S41" i="1" s="1"/>
  <c r="T41" i="1" s="1"/>
  <c r="U41" i="1" s="1"/>
  <c r="V41" i="1" s="1"/>
  <c r="W41" i="1" s="1"/>
</calcChain>
</file>

<file path=xl/sharedStrings.xml><?xml version="1.0" encoding="utf-8"?>
<sst xmlns="http://schemas.openxmlformats.org/spreadsheetml/2006/main" count="46" uniqueCount="43">
  <si>
    <t>Year</t>
  </si>
  <si>
    <t>Start Day</t>
  </si>
  <si>
    <t>[42]</t>
  </si>
  <si>
    <t>Month</t>
  </si>
  <si>
    <t>Events / Holidays</t>
  </si>
  <si>
    <t>Date</t>
  </si>
  <si>
    <t>Description</t>
  </si>
  <si>
    <t>Taxes Due</t>
  </si>
  <si>
    <t>Admin Assistants Day</t>
  </si>
  <si>
    <t>Thanksgiving</t>
  </si>
  <si>
    <t>ML King Day</t>
  </si>
  <si>
    <t>Mother's Day</t>
  </si>
  <si>
    <t>Father's Day</t>
  </si>
  <si>
    <t>Labor Day</t>
  </si>
  <si>
    <t>President's Day</t>
  </si>
  <si>
    <t>Columbus Day</t>
  </si>
  <si>
    <t>Memorial Day</t>
  </si>
  <si>
    <t>Christmas Eve</t>
  </si>
  <si>
    <t>Halloween</t>
  </si>
  <si>
    <t>Christmas Day</t>
  </si>
  <si>
    <t>New Year's Eve</t>
  </si>
  <si>
    <t>New Year's Day</t>
  </si>
  <si>
    <t>St. Patrick's Day</t>
  </si>
  <si>
    <t>April Fool's Day</t>
  </si>
  <si>
    <t>Independence Day</t>
  </si>
  <si>
    <t>Veterans Day</t>
  </si>
  <si>
    <t>Valentines Day</t>
  </si>
  <si>
    <t>Patriot Day</t>
  </si>
  <si>
    <t>Kwanzaa Begins</t>
  </si>
  <si>
    <t>Vernal equinox</t>
  </si>
  <si>
    <t>June Solstice</t>
  </si>
  <si>
    <t>Autumnal equinox</t>
  </si>
  <si>
    <t>December Solstice</t>
  </si>
  <si>
    <t>Easter</t>
  </si>
  <si>
    <t>Chinese New Year</t>
  </si>
  <si>
    <t>1=Sunday, 2=Monday, etc.</t>
  </si>
  <si>
    <t>Yearly Event Calendar</t>
  </si>
  <si>
    <t>Ash Wednesday</t>
  </si>
  <si>
    <t>Daylight Saving (begin)</t>
  </si>
  <si>
    <t>Cinco de Mayo</t>
  </si>
  <si>
    <t>Ramadan begins</t>
  </si>
  <si>
    <t>Rosh Hashanah</t>
  </si>
  <si>
    <t>Daylight Saving 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</si>
</sst>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\'yy"/>
    <numFmt numFmtId="166" formatCode="m/d/yy;@"/>
  </numFmts>
  <fonts count="18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28"/>
      <color theme="4" tint="-0.249977111117893"/>
      <name val="Arial"/>
      <family val="1"/>
      <scheme val="major"/>
    </font>
    <font>
      <b/>
      <sz val="12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color theme="4" tint="-0.249977111117893"/>
      <name val="Arial"/>
      <family val="2"/>
      <scheme val="major"/>
    </font>
    <font>
      <b/>
      <sz val="16"/>
      <color theme="1"/>
      <name val="Arial"/>
      <family val="1"/>
      <scheme val="major"/>
    </font>
    <font>
      <b/>
      <sz val="16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9" fillId="0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5" borderId="0" xfId="0" applyFont="1" applyFill="1" applyBorder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</xf>
    <xf numFmtId="0" fontId="12" fillId="5" borderId="0" xfId="0" applyFont="1" applyFill="1" applyBorder="1"/>
    <xf numFmtId="0" fontId="13" fillId="4" borderId="0" xfId="0" applyFont="1" applyFill="1"/>
    <xf numFmtId="0" fontId="15" fillId="4" borderId="0" xfId="0" applyFont="1" applyFill="1"/>
    <xf numFmtId="0" fontId="16" fillId="4" borderId="0" xfId="1" applyFont="1" applyFill="1" applyBorder="1" applyAlignment="1" applyProtection="1">
      <alignment horizontal="right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2">
    <dxf>
      <font>
        <condense val="0"/>
        <extend val="0"/>
      </font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1"/>
  <sheetViews>
    <sheetView showGridLines="0" tabSelected="1" workbookViewId="0">
      <selection activeCell="Z5" sqref="Z5"/>
    </sheetView>
  </sheetViews>
  <sheetFormatPr defaultColWidth="9.140625" defaultRowHeight="15" x14ac:dyDescent="0.3"/>
  <cols>
    <col min="1" max="23" width="3.42578125" style="1" customWidth="1"/>
    <col min="24" max="24" width="3" style="1" customWidth="1"/>
    <col min="25" max="25" width="9" style="1" customWidth="1"/>
    <col min="26" max="26" width="22.42578125" style="1" customWidth="1"/>
    <col min="27" max="16384" width="9.140625" style="1"/>
  </cols>
  <sheetData>
    <row r="1" spans="1:26" ht="25.5" customHeight="1" x14ac:dyDescent="0.3">
      <c r="A1" s="11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  <c r="Y1" s="13"/>
      <c r="Z1" s="13"/>
    </row>
    <row r="2" spans="1:26" x14ac:dyDescent="0.3">
      <c r="A2" s="20" t="s">
        <v>0</v>
      </c>
      <c r="B2" s="20"/>
      <c r="C2" s="20"/>
      <c r="D2" s="14"/>
      <c r="E2" s="20" t="s">
        <v>3</v>
      </c>
      <c r="F2" s="20"/>
      <c r="G2" s="20"/>
      <c r="H2" s="14"/>
      <c r="I2" s="21" t="s">
        <v>1</v>
      </c>
      <c r="J2" s="21"/>
      <c r="K2" s="2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">
      <c r="A3" s="17">
        <v>2019</v>
      </c>
      <c r="B3" s="18"/>
      <c r="C3" s="19"/>
      <c r="D3" s="14"/>
      <c r="E3" s="17">
        <v>1</v>
      </c>
      <c r="F3" s="18"/>
      <c r="G3" s="19"/>
      <c r="H3" s="14"/>
      <c r="I3" s="17">
        <v>1</v>
      </c>
      <c r="J3" s="18"/>
      <c r="K3" s="19"/>
      <c r="L3" s="15" t="s">
        <v>35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6"/>
    </row>
    <row r="4" spans="1:26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35.25" x14ac:dyDescent="0.5">
      <c r="A5" s="22">
        <f>IF($E$3=1,A3,A3&amp;"-"&amp;A3+1)</f>
        <v>2019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6" x14ac:dyDescent="0.3">
      <c r="Y6" s="4" t="s">
        <v>4</v>
      </c>
      <c r="Z6" s="4"/>
    </row>
    <row r="7" spans="1:26" ht="15.75" x14ac:dyDescent="0.3">
      <c r="A7" s="23">
        <f>DATE($A$3,$E$3,1)</f>
        <v>43466</v>
      </c>
      <c r="B7" s="24"/>
      <c r="C7" s="24"/>
      <c r="D7" s="24"/>
      <c r="E7" s="24"/>
      <c r="F7" s="24"/>
      <c r="G7" s="25"/>
      <c r="I7" s="23">
        <f>DATE(YEAR(A7+35),MONTH(A7+35),1)</f>
        <v>43497</v>
      </c>
      <c r="J7" s="24"/>
      <c r="K7" s="24"/>
      <c r="L7" s="24"/>
      <c r="M7" s="24"/>
      <c r="N7" s="24"/>
      <c r="O7" s="25"/>
      <c r="Q7" s="23">
        <f>DATE(YEAR(I7+35),MONTH(I7+35),1)</f>
        <v>43525</v>
      </c>
      <c r="R7" s="24"/>
      <c r="S7" s="24"/>
      <c r="T7" s="24"/>
      <c r="U7" s="24"/>
      <c r="V7" s="24"/>
      <c r="W7" s="25"/>
      <c r="Y7" s="2" t="s">
        <v>5</v>
      </c>
      <c r="Z7" s="3" t="s">
        <v>6</v>
      </c>
    </row>
    <row r="8" spans="1:26" ht="14.25" customHeight="1" x14ac:dyDescent="0.3">
      <c r="A8" s="5" t="str">
        <f>CHOOSE(1+MOD($I$3+1-2,7),"Su","M","Tu","W","Th","F","Sa")</f>
        <v>Su</v>
      </c>
      <c r="B8" s="5" t="str">
        <f>CHOOSE(1+MOD($I$3+2-2,7),"Su","M","Tu","W","Th","F","Sa")</f>
        <v>M</v>
      </c>
      <c r="C8" s="5" t="str">
        <f>CHOOSE(1+MOD($I$3+3-2,7),"Su","M","Tu","W","Th","F","Sa")</f>
        <v>Tu</v>
      </c>
      <c r="D8" s="5" t="str">
        <f>CHOOSE(1+MOD($I$3+4-2,7),"Su","M","Tu","W","Th","F","Sa")</f>
        <v>W</v>
      </c>
      <c r="E8" s="5" t="str">
        <f>CHOOSE(1+MOD($I$3+5-2,7),"Su","M","Tu","W","Th","F","Sa")</f>
        <v>Th</v>
      </c>
      <c r="F8" s="5" t="str">
        <f>CHOOSE(1+MOD($I$3+6-2,7),"Su","M","Tu","W","Th","F","Sa")</f>
        <v>F</v>
      </c>
      <c r="G8" s="5" t="str">
        <f>CHOOSE(1+MOD($I$3+7-2,7),"Su","M","Tu","W","Th","F","Sa")</f>
        <v>Sa</v>
      </c>
      <c r="H8" s="6"/>
      <c r="I8" s="5" t="str">
        <f>CHOOSE(1+MOD($I$3+1-2,7),"Su","M","Tu","W","Th","F","Sa")</f>
        <v>Su</v>
      </c>
      <c r="J8" s="5" t="str">
        <f>CHOOSE(1+MOD($I$3+2-2,7),"Su","M","Tu","W","Th","F","Sa")</f>
        <v>M</v>
      </c>
      <c r="K8" s="5" t="str">
        <f>CHOOSE(1+MOD($I$3+3-2,7),"Su","M","Tu","W","Th","F","Sa")</f>
        <v>Tu</v>
      </c>
      <c r="L8" s="5" t="str">
        <f>CHOOSE(1+MOD($I$3+4-2,7),"Su","M","Tu","W","Th","F","Sa")</f>
        <v>W</v>
      </c>
      <c r="M8" s="5" t="str">
        <f>CHOOSE(1+MOD($I$3+5-2,7),"Su","M","Tu","W","Th","F","Sa")</f>
        <v>Th</v>
      </c>
      <c r="N8" s="5" t="str">
        <f>CHOOSE(1+MOD($I$3+6-2,7),"Su","M","Tu","W","Th","F","Sa")</f>
        <v>F</v>
      </c>
      <c r="O8" s="5" t="str">
        <f>CHOOSE(1+MOD($I$3+7-2,7),"Su","M","Tu","W","Th","F","Sa")</f>
        <v>Sa</v>
      </c>
      <c r="P8" s="6"/>
      <c r="Q8" s="5" t="str">
        <f>CHOOSE(1+MOD($I$3+1-2,7),"Su","M","Tu","W","Th","F","Sa")</f>
        <v>Su</v>
      </c>
      <c r="R8" s="5" t="str">
        <f>CHOOSE(1+MOD($I$3+2-2,7),"Su","M","Tu","W","Th","F","Sa")</f>
        <v>M</v>
      </c>
      <c r="S8" s="5" t="str">
        <f>CHOOSE(1+MOD($I$3+3-2,7),"Su","M","Tu","W","Th","F","Sa")</f>
        <v>Tu</v>
      </c>
      <c r="T8" s="5" t="str">
        <f>CHOOSE(1+MOD($I$3+4-2,7),"Su","M","Tu","W","Th","F","Sa")</f>
        <v>W</v>
      </c>
      <c r="U8" s="5" t="str">
        <f>CHOOSE(1+MOD($I$3+5-2,7),"Su","M","Tu","W","Th","F","Sa")</f>
        <v>Th</v>
      </c>
      <c r="V8" s="5" t="str">
        <f>CHOOSE(1+MOD($I$3+6-2,7),"Su","M","Tu","W","Th","F","Sa")</f>
        <v>F</v>
      </c>
      <c r="W8" s="5" t="str">
        <f>CHOOSE(1+MOD($I$3+7-2,7),"Su","M","Tu","W","Th","F","Sa")</f>
        <v>Sa</v>
      </c>
      <c r="Y8" s="9">
        <f>DATE($A$3+IF($E$3&gt;1,1,0),1,1)</f>
        <v>43466</v>
      </c>
      <c r="Z8" s="10" t="s">
        <v>21</v>
      </c>
    </row>
    <row r="9" spans="1:26" ht="14.25" customHeight="1" x14ac:dyDescent="0.3">
      <c r="A9" s="7" t="str">
        <f>IF(WEEKDAY(A7,1)=$I$3,A7,"")</f>
        <v/>
      </c>
      <c r="B9" s="7" t="str">
        <f>IF(A9="",IF(WEEKDAY(A7,1)=MOD($I$3,7)+1,A7,""),A9+1)</f>
        <v/>
      </c>
      <c r="C9" s="7">
        <f>IF(B9="",IF(WEEKDAY(A7,1)=MOD($I$3+1,7)+1,A7,""),B9+1)</f>
        <v>43466</v>
      </c>
      <c r="D9" s="7">
        <f>IF(C9="",IF(WEEKDAY(A7,1)=MOD($I$3+2,7)+1,A7,""),C9+1)</f>
        <v>43467</v>
      </c>
      <c r="E9" s="7">
        <f>IF(D9="",IF(WEEKDAY(A7,1)=MOD($I$3+3,7)+1,A7,""),D9+1)</f>
        <v>43468</v>
      </c>
      <c r="F9" s="7">
        <f>IF(E9="",IF(WEEKDAY(A7,1)=MOD($I$3+4,7)+1,A7,""),E9+1)</f>
        <v>43469</v>
      </c>
      <c r="G9" s="7">
        <f>IF(F9="",IF(WEEKDAY(A7,1)=MOD($I$3+5,7)+1,A7,""),F9+1)</f>
        <v>43470</v>
      </c>
      <c r="H9" s="6"/>
      <c r="I9" s="7" t="str">
        <f>IF(WEEKDAY(I7,1)=$I$3,I7,"")</f>
        <v/>
      </c>
      <c r="J9" s="7" t="str">
        <f>IF(I9="",IF(WEEKDAY(I7,1)=MOD($I$3,7)+1,I7,""),I9+1)</f>
        <v/>
      </c>
      <c r="K9" s="7" t="str">
        <f>IF(J9="",IF(WEEKDAY(I7,1)=MOD($I$3+1,7)+1,I7,""),J9+1)</f>
        <v/>
      </c>
      <c r="L9" s="7" t="str">
        <f>IF(K9="",IF(WEEKDAY(I7,1)=MOD($I$3+2,7)+1,I7,""),K9+1)</f>
        <v/>
      </c>
      <c r="M9" s="7" t="str">
        <f>IF(L9="",IF(WEEKDAY(I7,1)=MOD($I$3+3,7)+1,I7,""),L9+1)</f>
        <v/>
      </c>
      <c r="N9" s="7">
        <f>IF(M9="",IF(WEEKDAY(I7,1)=MOD($I$3+4,7)+1,I7,""),M9+1)</f>
        <v>43497</v>
      </c>
      <c r="O9" s="7">
        <f>IF(N9="",IF(WEEKDAY(I7,1)=MOD($I$3+5,7)+1,I7,""),N9+1)</f>
        <v>43498</v>
      </c>
      <c r="P9" s="6"/>
      <c r="Q9" s="7" t="str">
        <f>IF(WEEKDAY(Q7,1)=$I$3,Q7,"")</f>
        <v/>
      </c>
      <c r="R9" s="7" t="str">
        <f>IF(Q9="",IF(WEEKDAY(Q7,1)=MOD($I$3,7)+1,Q7,""),Q9+1)</f>
        <v/>
      </c>
      <c r="S9" s="7" t="str">
        <f>IF(R9="",IF(WEEKDAY(Q7,1)=MOD($I$3+1,7)+1,Q7,""),R9+1)</f>
        <v/>
      </c>
      <c r="T9" s="7" t="str">
        <f>IF(S9="",IF(WEEKDAY(Q7,1)=MOD($I$3+2,7)+1,Q7,""),S9+1)</f>
        <v/>
      </c>
      <c r="U9" s="7" t="str">
        <f>IF(T9="",IF(WEEKDAY(Q7,1)=MOD($I$3+3,7)+1,Q7,""),T9+1)</f>
        <v/>
      </c>
      <c r="V9" s="7">
        <f>IF(U9="",IF(WEEKDAY(Q7,1)=MOD($I$3+4,7)+1,Q7,""),U9+1)</f>
        <v>43525</v>
      </c>
      <c r="W9" s="7">
        <f>IF(V9="",IF(WEEKDAY(Q7,1)=MOD($I$3+5,7)+1,Q7,""),V9+1)</f>
        <v>43526</v>
      </c>
      <c r="Y9" s="9">
        <f>(DATE($A$3+IF($E$3&gt;1,1,0),1,1)+(3-1)*7)+2-WEEKDAY(DATE($A$3+IF($E$3&gt;1,1,0),1,1),1)+IF(2&lt;WEEKDAY(DATE($A$3+IF($E$3&gt;1,1,0),1,1),1),7,0)</f>
        <v>43486</v>
      </c>
      <c r="Z9" s="10" t="s">
        <v>10</v>
      </c>
    </row>
    <row r="10" spans="1:26" ht="14.25" customHeight="1" x14ac:dyDescent="0.3">
      <c r="A10" s="7">
        <f>IF(G9="","",IF(MONTH(G9+1)&lt;&gt;MONTH(G9),"",G9+1))</f>
        <v>43471</v>
      </c>
      <c r="B10" s="7">
        <f>IF(A10="","",IF(MONTH(A10+1)&lt;&gt;MONTH(A10),"",A10+1))</f>
        <v>43472</v>
      </c>
      <c r="C10" s="7">
        <f t="shared" ref="C10:G10" si="0">IF(B10="","",IF(MONTH(B10+1)&lt;&gt;MONTH(B10),"",B10+1))</f>
        <v>43473</v>
      </c>
      <c r="D10" s="7">
        <f t="shared" si="0"/>
        <v>43474</v>
      </c>
      <c r="E10" s="7">
        <f t="shared" si="0"/>
        <v>43475</v>
      </c>
      <c r="F10" s="7">
        <f t="shared" si="0"/>
        <v>43476</v>
      </c>
      <c r="G10" s="7">
        <f t="shared" si="0"/>
        <v>43477</v>
      </c>
      <c r="H10" s="6"/>
      <c r="I10" s="7">
        <f>IF(O9="","",IF(MONTH(O9+1)&lt;&gt;MONTH(O9),"",O9+1))</f>
        <v>43499</v>
      </c>
      <c r="J10" s="7">
        <f>IF(I10="","",IF(MONTH(I10+1)&lt;&gt;MONTH(I10),"",I10+1))</f>
        <v>43500</v>
      </c>
      <c r="K10" s="7">
        <f t="shared" ref="K10:K14" si="1">IF(J10="","",IF(MONTH(J10+1)&lt;&gt;MONTH(J10),"",J10+1))</f>
        <v>43501</v>
      </c>
      <c r="L10" s="7">
        <f t="shared" ref="L10:L14" si="2">IF(K10="","",IF(MONTH(K10+1)&lt;&gt;MONTH(K10),"",K10+1))</f>
        <v>43502</v>
      </c>
      <c r="M10" s="7">
        <f t="shared" ref="M10:M14" si="3">IF(L10="","",IF(MONTH(L10+1)&lt;&gt;MONTH(L10),"",L10+1))</f>
        <v>43503</v>
      </c>
      <c r="N10" s="7">
        <f t="shared" ref="N10:N14" si="4">IF(M10="","",IF(MONTH(M10+1)&lt;&gt;MONTH(M10),"",M10+1))</f>
        <v>43504</v>
      </c>
      <c r="O10" s="7">
        <f t="shared" ref="O10:O14" si="5">IF(N10="","",IF(MONTH(N10+1)&lt;&gt;MONTH(N10),"",N10+1))</f>
        <v>43505</v>
      </c>
      <c r="P10" s="6"/>
      <c r="Q10" s="7">
        <f>IF(W9="","",IF(MONTH(W9+1)&lt;&gt;MONTH(W9),"",W9+1))</f>
        <v>43527</v>
      </c>
      <c r="R10" s="7">
        <f>IF(Q10="","",IF(MONTH(Q10+1)&lt;&gt;MONTH(Q10),"",Q10+1))</f>
        <v>43528</v>
      </c>
      <c r="S10" s="7">
        <f t="shared" ref="S10:S14" si="6">IF(R10="","",IF(MONTH(R10+1)&lt;&gt;MONTH(R10),"",R10+1))</f>
        <v>43529</v>
      </c>
      <c r="T10" s="7">
        <f t="shared" ref="T10:T14" si="7">IF(S10="","",IF(MONTH(S10+1)&lt;&gt;MONTH(S10),"",S10+1))</f>
        <v>43530</v>
      </c>
      <c r="U10" s="7">
        <f t="shared" ref="U10:U14" si="8">IF(T10="","",IF(MONTH(T10+1)&lt;&gt;MONTH(T10),"",T10+1))</f>
        <v>43531</v>
      </c>
      <c r="V10" s="7">
        <f t="shared" ref="V10:V14" si="9">IF(U10="","",IF(MONTH(U10+1)&lt;&gt;MONTH(U10),"",U10+1))</f>
        <v>43532</v>
      </c>
      <c r="W10" s="7">
        <f t="shared" ref="W10:W14" si="10">IF(V10="","",IF(MONTH(V10+1)&lt;&gt;MONTH(V10),"",V10+1))</f>
        <v>43533</v>
      </c>
      <c r="Y10" s="9">
        <f>IF(AND($A$3&gt;=2013,$A$3&lt;=2030),DATEVALUE(INDEX({"2013-02-10";"2014-01-31";"2015-02-19";"2016-02-08";"2017-01-28";"2018-02-16";"2019-02-05";"2020-01-25";"2021-02-12";"2022-02-01";"2023-01-22";"2024-02-10";"2025-01-29";"2026-02-17";"2027-02-06";"2028-01-26";"2029-02-13";"2030-02-03"},$A$3-2012+IF(MONTH(DATEVALUE(INDEX({"2013-02-10";"2014-01-31";"2015-02-19";"2016-02-08";"2017-01-28";"2018-02-16";"2019-02-05";"2020-01-25";"2021-02-12";"2022-02-01";"2023-01-22";"2024-02-10";"2025-01-29";"2026-02-17";"2027-02-06";"2028-01-26";"2029-02-13";"2030-02-03"},$A$3-2012)))&lt;$E$3,1,0),1)),"---")</f>
        <v>43501</v>
      </c>
      <c r="Z10" s="10" t="s">
        <v>34</v>
      </c>
    </row>
    <row r="11" spans="1:26" ht="14.25" customHeight="1" x14ac:dyDescent="0.3">
      <c r="A11" s="7">
        <f t="shared" ref="A11:A14" si="11">IF(G10="","",IF(MONTH(G10+1)&lt;&gt;MONTH(G10),"",G10+1))</f>
        <v>43478</v>
      </c>
      <c r="B11" s="7">
        <f t="shared" ref="B11:G14" si="12">IF(A11="","",IF(MONTH(A11+1)&lt;&gt;MONTH(A11),"",A11+1))</f>
        <v>43479</v>
      </c>
      <c r="C11" s="7">
        <f t="shared" si="12"/>
        <v>43480</v>
      </c>
      <c r="D11" s="7">
        <f t="shared" si="12"/>
        <v>43481</v>
      </c>
      <c r="E11" s="7">
        <f t="shared" si="12"/>
        <v>43482</v>
      </c>
      <c r="F11" s="7">
        <f t="shared" si="12"/>
        <v>43483</v>
      </c>
      <c r="G11" s="7">
        <f t="shared" si="12"/>
        <v>43484</v>
      </c>
      <c r="H11" s="6"/>
      <c r="I11" s="7">
        <f t="shared" ref="I11:I14" si="13">IF(O10="","",IF(MONTH(O10+1)&lt;&gt;MONTH(O10),"",O10+1))</f>
        <v>43506</v>
      </c>
      <c r="J11" s="7">
        <f t="shared" ref="J11:J14" si="14">IF(I11="","",IF(MONTH(I11+1)&lt;&gt;MONTH(I11),"",I11+1))</f>
        <v>43507</v>
      </c>
      <c r="K11" s="7">
        <f t="shared" si="1"/>
        <v>43508</v>
      </c>
      <c r="L11" s="7">
        <f t="shared" si="2"/>
        <v>43509</v>
      </c>
      <c r="M11" s="7">
        <f t="shared" si="3"/>
        <v>43510</v>
      </c>
      <c r="N11" s="7">
        <f t="shared" si="4"/>
        <v>43511</v>
      </c>
      <c r="O11" s="7">
        <f t="shared" si="5"/>
        <v>43512</v>
      </c>
      <c r="P11" s="6"/>
      <c r="Q11" s="7">
        <f t="shared" ref="Q11:Q14" si="15">IF(W10="","",IF(MONTH(W10+1)&lt;&gt;MONTH(W10),"",W10+1))</f>
        <v>43534</v>
      </c>
      <c r="R11" s="7">
        <f t="shared" ref="R11:R14" si="16">IF(Q11="","",IF(MONTH(Q11+1)&lt;&gt;MONTH(Q11),"",Q11+1))</f>
        <v>43535</v>
      </c>
      <c r="S11" s="7">
        <f t="shared" si="6"/>
        <v>43536</v>
      </c>
      <c r="T11" s="7">
        <f t="shared" si="7"/>
        <v>43537</v>
      </c>
      <c r="U11" s="7">
        <f t="shared" si="8"/>
        <v>43538</v>
      </c>
      <c r="V11" s="7">
        <f t="shared" si="9"/>
        <v>43539</v>
      </c>
      <c r="W11" s="7">
        <f t="shared" si="10"/>
        <v>43540</v>
      </c>
      <c r="Y11" s="9">
        <f>DATE($A$3+IF($E$3&gt;2,1,0),2,14)</f>
        <v>43510</v>
      </c>
      <c r="Z11" s="10" t="s">
        <v>26</v>
      </c>
    </row>
    <row r="12" spans="1:26" ht="14.25" customHeight="1" x14ac:dyDescent="0.3">
      <c r="A12" s="7">
        <f t="shared" si="11"/>
        <v>43485</v>
      </c>
      <c r="B12" s="7">
        <f t="shared" si="12"/>
        <v>43486</v>
      </c>
      <c r="C12" s="7">
        <f t="shared" si="12"/>
        <v>43487</v>
      </c>
      <c r="D12" s="7">
        <f t="shared" si="12"/>
        <v>43488</v>
      </c>
      <c r="E12" s="7">
        <f t="shared" si="12"/>
        <v>43489</v>
      </c>
      <c r="F12" s="7">
        <f t="shared" si="12"/>
        <v>43490</v>
      </c>
      <c r="G12" s="7">
        <f t="shared" si="12"/>
        <v>43491</v>
      </c>
      <c r="H12" s="6"/>
      <c r="I12" s="7">
        <f t="shared" si="13"/>
        <v>43513</v>
      </c>
      <c r="J12" s="7">
        <f t="shared" si="14"/>
        <v>43514</v>
      </c>
      <c r="K12" s="7">
        <f t="shared" si="1"/>
        <v>43515</v>
      </c>
      <c r="L12" s="7">
        <f t="shared" si="2"/>
        <v>43516</v>
      </c>
      <c r="M12" s="7">
        <f t="shared" si="3"/>
        <v>43517</v>
      </c>
      <c r="N12" s="7">
        <f t="shared" si="4"/>
        <v>43518</v>
      </c>
      <c r="O12" s="7">
        <f t="shared" si="5"/>
        <v>43519</v>
      </c>
      <c r="P12" s="6"/>
      <c r="Q12" s="7">
        <f t="shared" si="15"/>
        <v>43541</v>
      </c>
      <c r="R12" s="7">
        <f t="shared" si="16"/>
        <v>43542</v>
      </c>
      <c r="S12" s="7">
        <f t="shared" si="6"/>
        <v>43543</v>
      </c>
      <c r="T12" s="7">
        <f t="shared" si="7"/>
        <v>43544</v>
      </c>
      <c r="U12" s="7">
        <f t="shared" si="8"/>
        <v>43545</v>
      </c>
      <c r="V12" s="7">
        <f t="shared" si="9"/>
        <v>43546</v>
      </c>
      <c r="W12" s="7">
        <f t="shared" si="10"/>
        <v>43547</v>
      </c>
      <c r="Y12" s="9">
        <f>(DATE($A$3+IF($E$3&gt;2,1,0),2,1)+(3-1)*7)+2-WEEKDAY(DATE($A$3+IF($E$3&gt;2,1,0),2,1),1)+IF(2&lt;WEEKDAY(DATE($A$3+IF($E$3&gt;2,1,0),2,1),1),7,0)</f>
        <v>43514</v>
      </c>
      <c r="Z12" s="10" t="s">
        <v>14</v>
      </c>
    </row>
    <row r="13" spans="1:26" ht="14.25" customHeight="1" x14ac:dyDescent="0.3">
      <c r="A13" s="7">
        <f t="shared" si="11"/>
        <v>43492</v>
      </c>
      <c r="B13" s="7">
        <f t="shared" si="12"/>
        <v>43493</v>
      </c>
      <c r="C13" s="7">
        <f t="shared" si="12"/>
        <v>43494</v>
      </c>
      <c r="D13" s="7">
        <f t="shared" si="12"/>
        <v>43495</v>
      </c>
      <c r="E13" s="7">
        <f t="shared" si="12"/>
        <v>43496</v>
      </c>
      <c r="F13" s="7" t="str">
        <f t="shared" si="12"/>
        <v/>
      </c>
      <c r="G13" s="7" t="str">
        <f t="shared" si="12"/>
        <v/>
      </c>
      <c r="H13" s="6"/>
      <c r="I13" s="7">
        <f t="shared" si="13"/>
        <v>43520</v>
      </c>
      <c r="J13" s="7">
        <f t="shared" si="14"/>
        <v>43521</v>
      </c>
      <c r="K13" s="7">
        <f t="shared" si="1"/>
        <v>43522</v>
      </c>
      <c r="L13" s="7">
        <f t="shared" si="2"/>
        <v>43523</v>
      </c>
      <c r="M13" s="7">
        <f t="shared" si="3"/>
        <v>43524</v>
      </c>
      <c r="N13" s="7" t="str">
        <f t="shared" si="4"/>
        <v/>
      </c>
      <c r="O13" s="7" t="str">
        <f t="shared" si="5"/>
        <v/>
      </c>
      <c r="P13" s="6"/>
      <c r="Q13" s="7">
        <f t="shared" si="15"/>
        <v>43548</v>
      </c>
      <c r="R13" s="7">
        <f t="shared" si="16"/>
        <v>43549</v>
      </c>
      <c r="S13" s="7">
        <f t="shared" si="6"/>
        <v>43550</v>
      </c>
      <c r="T13" s="7">
        <f t="shared" si="7"/>
        <v>43551</v>
      </c>
      <c r="U13" s="7">
        <f t="shared" si="8"/>
        <v>43552</v>
      </c>
      <c r="V13" s="7">
        <f t="shared" si="9"/>
        <v>43553</v>
      </c>
      <c r="W13" s="7">
        <f t="shared" si="10"/>
        <v>43554</v>
      </c>
      <c r="Y13" s="9">
        <f>IF(AND($A$3&gt;1900,$A$3&lt;2199),IF(MONTH(ROUND(DATE($A$3,4,1)/7+MOD(19*MOD($A$3,19)-7,30)*0.14,0)*7-6-46)&lt;$E$3,ROUND(DATE($A$3+1,4,1)/7+MOD(19*MOD($A$3+1,19)-7,30)*0.14,0)*7-6-46,ROUND(DATE($A$3,4,1)/7+MOD(19*MOD($A$3,19)-7,30)*0.14,0)*7-6-46),"n/f")</f>
        <v>43530</v>
      </c>
      <c r="Z13" s="10" t="s">
        <v>37</v>
      </c>
    </row>
    <row r="14" spans="1:26" ht="14.25" customHeight="1" x14ac:dyDescent="0.3">
      <c r="A14" s="7" t="str">
        <f t="shared" si="11"/>
        <v/>
      </c>
      <c r="B14" s="7" t="str">
        <f t="shared" si="12"/>
        <v/>
      </c>
      <c r="C14" s="7" t="str">
        <f t="shared" si="12"/>
        <v/>
      </c>
      <c r="D14" s="7" t="str">
        <f t="shared" si="12"/>
        <v/>
      </c>
      <c r="E14" s="7" t="str">
        <f t="shared" si="12"/>
        <v/>
      </c>
      <c r="F14" s="7" t="str">
        <f t="shared" si="12"/>
        <v/>
      </c>
      <c r="G14" s="7" t="str">
        <f t="shared" si="12"/>
        <v/>
      </c>
      <c r="H14" s="6"/>
      <c r="I14" s="7" t="str">
        <f t="shared" si="13"/>
        <v/>
      </c>
      <c r="J14" s="7" t="str">
        <f t="shared" si="14"/>
        <v/>
      </c>
      <c r="K14" s="7" t="str">
        <f t="shared" si="1"/>
        <v/>
      </c>
      <c r="L14" s="7" t="str">
        <f t="shared" si="2"/>
        <v/>
      </c>
      <c r="M14" s="7" t="str">
        <f t="shared" si="3"/>
        <v/>
      </c>
      <c r="N14" s="7" t="str">
        <f t="shared" si="4"/>
        <v/>
      </c>
      <c r="O14" s="7" t="str">
        <f t="shared" si="5"/>
        <v/>
      </c>
      <c r="P14" s="8" t="s">
        <v>2</v>
      </c>
      <c r="Q14" s="7">
        <f t="shared" si="15"/>
        <v>43555</v>
      </c>
      <c r="R14" s="7" t="str">
        <f t="shared" si="16"/>
        <v/>
      </c>
      <c r="S14" s="7" t="str">
        <f t="shared" si="6"/>
        <v/>
      </c>
      <c r="T14" s="7" t="str">
        <f t="shared" si="7"/>
        <v/>
      </c>
      <c r="U14" s="7" t="str">
        <f t="shared" si="8"/>
        <v/>
      </c>
      <c r="V14" s="7" t="str">
        <f t="shared" si="9"/>
        <v/>
      </c>
      <c r="W14" s="7" t="str">
        <f t="shared" si="10"/>
        <v/>
      </c>
      <c r="Y14" s="9">
        <f>IF($A$3+IF($E$3&gt;4,1,0)&lt;2007,(DATE($A$3+IF($E$3&gt;4,1,0),4,1)+(1-1)*7)+IF(1&lt;WEEKDAY(DATE($A$3+IF($E$3&gt;4,1,0),4,1)),1+7-WEEKDAY(DATE($A$3+IF($E$3&gt;4,1,0),4,1),1),1-WEEKDAY(DATE($A$3+IF($E$3&gt;4,1,0),4,1),1)),(DATE($A$3+IF($E$3&gt;4,1,0),4-1,1)+(2-1)*7)+IF(1&lt;WEEKDAY(DATE($A$3+IF($E$3&gt;4,1,0),4-1,1),1),1+7-WEEKDAY(DATE($A$3+IF($E$3&gt;4,1,0),4-1,1),1),1-WEEKDAY(DATE($A$3+IF($E$3&gt;4,1,0),4-1,1),1)))</f>
        <v>43534</v>
      </c>
      <c r="Z14" s="10" t="s">
        <v>38</v>
      </c>
    </row>
    <row r="15" spans="1:26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Y15" s="9">
        <f>DATE($A$3+IF($E$3&gt;3,1,0),3,17)</f>
        <v>43541</v>
      </c>
      <c r="Z15" s="10" t="s">
        <v>22</v>
      </c>
    </row>
    <row r="16" spans="1:26" ht="15.75" x14ac:dyDescent="0.3">
      <c r="A16" s="23">
        <f>DATE(YEAR(Q7+35),MONTH(Q7+35),1)</f>
        <v>43556</v>
      </c>
      <c r="B16" s="24"/>
      <c r="C16" s="24"/>
      <c r="D16" s="24"/>
      <c r="E16" s="24"/>
      <c r="F16" s="24"/>
      <c r="G16" s="25"/>
      <c r="I16" s="23">
        <f>DATE(YEAR(A16+35),MONTH(A16+35),1)</f>
        <v>43586</v>
      </c>
      <c r="J16" s="24"/>
      <c r="K16" s="24"/>
      <c r="L16" s="24"/>
      <c r="M16" s="24"/>
      <c r="N16" s="24"/>
      <c r="O16" s="25"/>
      <c r="Q16" s="23">
        <f>DATE(YEAR(I16+35),MONTH(I16+35),1)</f>
        <v>43617</v>
      </c>
      <c r="R16" s="24"/>
      <c r="S16" s="24"/>
      <c r="T16" s="24"/>
      <c r="U16" s="24"/>
      <c r="V16" s="24"/>
      <c r="W16" s="25"/>
      <c r="Y16" s="9">
        <f>IF(AND($A$3&gt;1900,$A$3&lt;2099),IF(MONTH(ROUNDDOWN((DATE(2000,3,20)+TIME(7,29,0))+($A$3-2000)*365.24238,0))&lt;$E$3,ROUNDDOWN((DATE(2000,3,20)+TIME(7,29,0))+($A$3+1-2000)*365.24238,0),ROUNDDOWN((DATE(2000,3,20)+TIME(7,29,0))+($A$3-2000)*365.24238,0)),"n/f")</f>
        <v>43544</v>
      </c>
      <c r="Z16" s="10" t="s">
        <v>29</v>
      </c>
    </row>
    <row r="17" spans="1:26" ht="14.25" customHeight="1" x14ac:dyDescent="0.3">
      <c r="A17" s="5" t="str">
        <f>CHOOSE(1+MOD($I$3+1-2,7),"Su","M","Tu","W","Th","F","Sa")</f>
        <v>Su</v>
      </c>
      <c r="B17" s="5" t="str">
        <f>CHOOSE(1+MOD($I$3+2-2,7),"Su","M","Tu","W","Th","F","Sa")</f>
        <v>M</v>
      </c>
      <c r="C17" s="5" t="str">
        <f>CHOOSE(1+MOD($I$3+3-2,7),"Su","M","Tu","W","Th","F","Sa")</f>
        <v>Tu</v>
      </c>
      <c r="D17" s="5" t="str">
        <f>CHOOSE(1+MOD($I$3+4-2,7),"Su","M","Tu","W","Th","F","Sa")</f>
        <v>W</v>
      </c>
      <c r="E17" s="5" t="str">
        <f>CHOOSE(1+MOD($I$3+5-2,7),"Su","M","Tu","W","Th","F","Sa")</f>
        <v>Th</v>
      </c>
      <c r="F17" s="5" t="str">
        <f>CHOOSE(1+MOD($I$3+6-2,7),"Su","M","Tu","W","Th","F","Sa")</f>
        <v>F</v>
      </c>
      <c r="G17" s="5" t="str">
        <f>CHOOSE(1+MOD($I$3+7-2,7),"Su","M","Tu","W","Th","F","Sa")</f>
        <v>Sa</v>
      </c>
      <c r="H17" s="6"/>
      <c r="I17" s="5" t="str">
        <f>CHOOSE(1+MOD($I$3+1-2,7),"Su","M","Tu","W","Th","F","Sa")</f>
        <v>Su</v>
      </c>
      <c r="J17" s="5" t="str">
        <f>CHOOSE(1+MOD($I$3+2-2,7),"Su","M","Tu","W","Th","F","Sa")</f>
        <v>M</v>
      </c>
      <c r="K17" s="5" t="str">
        <f>CHOOSE(1+MOD($I$3+3-2,7),"Su","M","Tu","W","Th","F","Sa")</f>
        <v>Tu</v>
      </c>
      <c r="L17" s="5" t="str">
        <f>CHOOSE(1+MOD($I$3+4-2,7),"Su","M","Tu","W","Th","F","Sa")</f>
        <v>W</v>
      </c>
      <c r="M17" s="5" t="str">
        <f>CHOOSE(1+MOD($I$3+5-2,7),"Su","M","Tu","W","Th","F","Sa")</f>
        <v>Th</v>
      </c>
      <c r="N17" s="5" t="str">
        <f>CHOOSE(1+MOD($I$3+6-2,7),"Su","M","Tu","W","Th","F","Sa")</f>
        <v>F</v>
      </c>
      <c r="O17" s="5" t="str">
        <f>CHOOSE(1+MOD($I$3+7-2,7),"Su","M","Tu","W","Th","F","Sa")</f>
        <v>Sa</v>
      </c>
      <c r="P17" s="6"/>
      <c r="Q17" s="5" t="str">
        <f>CHOOSE(1+MOD($I$3+1-2,7),"Su","M","Tu","W","Th","F","Sa")</f>
        <v>Su</v>
      </c>
      <c r="R17" s="5" t="str">
        <f>CHOOSE(1+MOD($I$3+2-2,7),"Su","M","Tu","W","Th","F","Sa")</f>
        <v>M</v>
      </c>
      <c r="S17" s="5" t="str">
        <f>CHOOSE(1+MOD($I$3+3-2,7),"Su","M","Tu","W","Th","F","Sa")</f>
        <v>Tu</v>
      </c>
      <c r="T17" s="5" t="str">
        <f>CHOOSE(1+MOD($I$3+4-2,7),"Su","M","Tu","W","Th","F","Sa")</f>
        <v>W</v>
      </c>
      <c r="U17" s="5" t="str">
        <f>CHOOSE(1+MOD($I$3+5-2,7),"Su","M","Tu","W","Th","F","Sa")</f>
        <v>Th</v>
      </c>
      <c r="V17" s="5" t="str">
        <f>CHOOSE(1+MOD($I$3+6-2,7),"Su","M","Tu","W","Th","F","Sa")</f>
        <v>F</v>
      </c>
      <c r="W17" s="5" t="str">
        <f>CHOOSE(1+MOD($I$3+7-2,7),"Su","M","Tu","W","Th","F","Sa")</f>
        <v>Sa</v>
      </c>
      <c r="Y17" s="9">
        <f>DATE($A$3+IF($E$3&gt;4,1,0),4,1)</f>
        <v>43556</v>
      </c>
      <c r="Z17" s="10" t="s">
        <v>23</v>
      </c>
    </row>
    <row r="18" spans="1:26" ht="14.25" customHeight="1" x14ac:dyDescent="0.3">
      <c r="A18" s="7" t="str">
        <f>IF(WEEKDAY(A16,1)=$I$3,A16,"")</f>
        <v/>
      </c>
      <c r="B18" s="7">
        <f>IF(A18="",IF(WEEKDAY(A16,1)=MOD($I$3,7)+1,A16,""),A18+1)</f>
        <v>43556</v>
      </c>
      <c r="C18" s="7">
        <f>IF(B18="",IF(WEEKDAY(A16,1)=MOD($I$3+1,7)+1,A16,""),B18+1)</f>
        <v>43557</v>
      </c>
      <c r="D18" s="7">
        <f>IF(C18="",IF(WEEKDAY(A16,1)=MOD($I$3+2,7)+1,A16,""),C18+1)</f>
        <v>43558</v>
      </c>
      <c r="E18" s="7">
        <f>IF(D18="",IF(WEEKDAY(A16,1)=MOD($I$3+3,7)+1,A16,""),D18+1)</f>
        <v>43559</v>
      </c>
      <c r="F18" s="7">
        <f>IF(E18="",IF(WEEKDAY(A16,1)=MOD($I$3+4,7)+1,A16,""),E18+1)</f>
        <v>43560</v>
      </c>
      <c r="G18" s="7">
        <f>IF(F18="",IF(WEEKDAY(A16,1)=MOD($I$3+5,7)+1,A16,""),F18+1)</f>
        <v>43561</v>
      </c>
      <c r="H18" s="6"/>
      <c r="I18" s="7" t="str">
        <f>IF(WEEKDAY(I16,1)=$I$3,I16,"")</f>
        <v/>
      </c>
      <c r="J18" s="7" t="str">
        <f>IF(I18="",IF(WEEKDAY(I16,1)=MOD($I$3,7)+1,I16,""),I18+1)</f>
        <v/>
      </c>
      <c r="K18" s="7" t="str">
        <f>IF(J18="",IF(WEEKDAY(I16,1)=MOD($I$3+1,7)+1,I16,""),J18+1)</f>
        <v/>
      </c>
      <c r="L18" s="7">
        <f>IF(K18="",IF(WEEKDAY(I16,1)=MOD($I$3+2,7)+1,I16,""),K18+1)</f>
        <v>43586</v>
      </c>
      <c r="M18" s="7">
        <f>IF(L18="",IF(WEEKDAY(I16,1)=MOD($I$3+3,7)+1,I16,""),L18+1)</f>
        <v>43587</v>
      </c>
      <c r="N18" s="7">
        <f>IF(M18="",IF(WEEKDAY(I16,1)=MOD($I$3+4,7)+1,I16,""),M18+1)</f>
        <v>43588</v>
      </c>
      <c r="O18" s="7">
        <f>IF(N18="",IF(WEEKDAY(I16,1)=MOD($I$3+5,7)+1,I16,""),N18+1)</f>
        <v>43589</v>
      </c>
      <c r="P18" s="6"/>
      <c r="Q18" s="7" t="str">
        <f>IF(WEEKDAY(Q16,1)=$I$3,Q16,"")</f>
        <v/>
      </c>
      <c r="R18" s="7" t="str">
        <f>IF(Q18="",IF(WEEKDAY(Q16,1)=MOD($I$3,7)+1,Q16,""),Q18+1)</f>
        <v/>
      </c>
      <c r="S18" s="7" t="str">
        <f>IF(R18="",IF(WEEKDAY(Q16,1)=MOD($I$3+1,7)+1,Q16,""),R18+1)</f>
        <v/>
      </c>
      <c r="T18" s="7" t="str">
        <f>IF(S18="",IF(WEEKDAY(Q16,1)=MOD($I$3+2,7)+1,Q16,""),S18+1)</f>
        <v/>
      </c>
      <c r="U18" s="7" t="str">
        <f>IF(T18="",IF(WEEKDAY(Q16,1)=MOD($I$3+3,7)+1,Q16,""),T18+1)</f>
        <v/>
      </c>
      <c r="V18" s="7" t="str">
        <f>IF(U18="",IF(WEEKDAY(Q16,1)=MOD($I$3+4,7)+1,Q16,""),U18+1)</f>
        <v/>
      </c>
      <c r="W18" s="7">
        <f>IF(V18="",IF(WEEKDAY(Q16,1)=MOD($I$3+5,7)+1,Q16,""),V18+1)</f>
        <v>43617</v>
      </c>
      <c r="Y18" s="9">
        <f>IF(WEEKDAY(DATE($A$3+IF($E$3&gt;4,1,0),4,16),16)&lt;=2,DATE($A$3+IF($E$3&gt;4,1,0),4,18),IF(WEEKDAY(DATE($A$3+IF($E$3&gt;4,1,0),4,16),1)=2,DATE($A$3+IF($E$3&gt;4,1,0),4,17),DATE($A$3+IF($E$3&gt;4,1,0),4,15)))</f>
        <v>43570</v>
      </c>
      <c r="Z18" s="10" t="s">
        <v>7</v>
      </c>
    </row>
    <row r="19" spans="1:26" ht="14.25" customHeight="1" x14ac:dyDescent="0.3">
      <c r="A19" s="7">
        <f>IF(G18="","",IF(MONTH(G18+1)&lt;&gt;MONTH(G18),"",G18+1))</f>
        <v>43562</v>
      </c>
      <c r="B19" s="7">
        <f>IF(A19="","",IF(MONTH(A19+1)&lt;&gt;MONTH(A19),"",A19+1))</f>
        <v>43563</v>
      </c>
      <c r="C19" s="7">
        <f t="shared" ref="C19:C23" si="17">IF(B19="","",IF(MONTH(B19+1)&lt;&gt;MONTH(B19),"",B19+1))</f>
        <v>43564</v>
      </c>
      <c r="D19" s="7">
        <f t="shared" ref="D19:D23" si="18">IF(C19="","",IF(MONTH(C19+1)&lt;&gt;MONTH(C19),"",C19+1))</f>
        <v>43565</v>
      </c>
      <c r="E19" s="7">
        <f t="shared" ref="E19:E23" si="19">IF(D19="","",IF(MONTH(D19+1)&lt;&gt;MONTH(D19),"",D19+1))</f>
        <v>43566</v>
      </c>
      <c r="F19" s="7">
        <f t="shared" ref="F19:F23" si="20">IF(E19="","",IF(MONTH(E19+1)&lt;&gt;MONTH(E19),"",E19+1))</f>
        <v>43567</v>
      </c>
      <c r="G19" s="7">
        <f t="shared" ref="G19:G23" si="21">IF(F19="","",IF(MONTH(F19+1)&lt;&gt;MONTH(F19),"",F19+1))</f>
        <v>43568</v>
      </c>
      <c r="H19" s="6"/>
      <c r="I19" s="7">
        <f>IF(O18="","",IF(MONTH(O18+1)&lt;&gt;MONTH(O18),"",O18+1))</f>
        <v>43590</v>
      </c>
      <c r="J19" s="7">
        <f>IF(I19="","",IF(MONTH(I19+1)&lt;&gt;MONTH(I19),"",I19+1))</f>
        <v>43591</v>
      </c>
      <c r="K19" s="7">
        <f t="shared" ref="K19:K23" si="22">IF(J19="","",IF(MONTH(J19+1)&lt;&gt;MONTH(J19),"",J19+1))</f>
        <v>43592</v>
      </c>
      <c r="L19" s="7">
        <f t="shared" ref="L19:L23" si="23">IF(K19="","",IF(MONTH(K19+1)&lt;&gt;MONTH(K19),"",K19+1))</f>
        <v>43593</v>
      </c>
      <c r="M19" s="7">
        <f t="shared" ref="M19:M23" si="24">IF(L19="","",IF(MONTH(L19+1)&lt;&gt;MONTH(L19),"",L19+1))</f>
        <v>43594</v>
      </c>
      <c r="N19" s="7">
        <f t="shared" ref="N19:N23" si="25">IF(M19="","",IF(MONTH(M19+1)&lt;&gt;MONTH(M19),"",M19+1))</f>
        <v>43595</v>
      </c>
      <c r="O19" s="7">
        <f t="shared" ref="O19:O23" si="26">IF(N19="","",IF(MONTH(N19+1)&lt;&gt;MONTH(N19),"",N19+1))</f>
        <v>43596</v>
      </c>
      <c r="P19" s="6"/>
      <c r="Q19" s="7">
        <f>IF(W18="","",IF(MONTH(W18+1)&lt;&gt;MONTH(W18),"",W18+1))</f>
        <v>43618</v>
      </c>
      <c r="R19" s="7">
        <f>IF(Q19="","",IF(MONTH(Q19+1)&lt;&gt;MONTH(Q19),"",Q19+1))</f>
        <v>43619</v>
      </c>
      <c r="S19" s="7">
        <f t="shared" ref="S19:S23" si="27">IF(R19="","",IF(MONTH(R19+1)&lt;&gt;MONTH(R19),"",R19+1))</f>
        <v>43620</v>
      </c>
      <c r="T19" s="7">
        <f t="shared" ref="T19:T23" si="28">IF(S19="","",IF(MONTH(S19+1)&lt;&gt;MONTH(S19),"",S19+1))</f>
        <v>43621</v>
      </c>
      <c r="U19" s="7">
        <f t="shared" ref="U19:U23" si="29">IF(T19="","",IF(MONTH(T19+1)&lt;&gt;MONTH(T19),"",T19+1))</f>
        <v>43622</v>
      </c>
      <c r="V19" s="7">
        <f t="shared" ref="V19:V23" si="30">IF(U19="","",IF(MONTH(U19+1)&lt;&gt;MONTH(U19),"",U19+1))</f>
        <v>43623</v>
      </c>
      <c r="W19" s="7">
        <f t="shared" ref="W19:W23" si="31">IF(V19="","",IF(MONTH(V19+1)&lt;&gt;MONTH(V19),"",V19+1))</f>
        <v>43624</v>
      </c>
      <c r="Y19" s="9">
        <f>IF(AND($A$3&gt;1900,$A$3&lt;2199),IF(MONTH(ROUND(DATE($A$3,4,1)/7+MOD(19*MOD($A$3,19)-7,30)*0.14,0)*7-6)&lt;$E$3,ROUND(DATE($A$3+1,4,1)/7+MOD(19*MOD($A$3+1,19)-7,30)*0.14,0)*7-6,ROUND(DATE($A$3,4,1)/7+MOD(19*MOD($A$3,19)-7,30)*0.14,0)*7-6),"n/f")</f>
        <v>43576</v>
      </c>
      <c r="Z19" s="10" t="s">
        <v>33</v>
      </c>
    </row>
    <row r="20" spans="1:26" ht="14.25" customHeight="1" x14ac:dyDescent="0.3">
      <c r="A20" s="7">
        <f t="shared" ref="A20:A23" si="32">IF(G19="","",IF(MONTH(G19+1)&lt;&gt;MONTH(G19),"",G19+1))</f>
        <v>43569</v>
      </c>
      <c r="B20" s="7">
        <f t="shared" ref="B20:B23" si="33">IF(A20="","",IF(MONTH(A20+1)&lt;&gt;MONTH(A20),"",A20+1))</f>
        <v>43570</v>
      </c>
      <c r="C20" s="7">
        <f t="shared" si="17"/>
        <v>43571</v>
      </c>
      <c r="D20" s="7">
        <f t="shared" si="18"/>
        <v>43572</v>
      </c>
      <c r="E20" s="7">
        <f t="shared" si="19"/>
        <v>43573</v>
      </c>
      <c r="F20" s="7">
        <f t="shared" si="20"/>
        <v>43574</v>
      </c>
      <c r="G20" s="7">
        <f t="shared" si="21"/>
        <v>43575</v>
      </c>
      <c r="H20" s="6"/>
      <c r="I20" s="7">
        <f t="shared" ref="I20:I23" si="34">IF(O19="","",IF(MONTH(O19+1)&lt;&gt;MONTH(O19),"",O19+1))</f>
        <v>43597</v>
      </c>
      <c r="J20" s="7">
        <f t="shared" ref="J20:J23" si="35">IF(I20="","",IF(MONTH(I20+1)&lt;&gt;MONTH(I20),"",I20+1))</f>
        <v>43598</v>
      </c>
      <c r="K20" s="7">
        <f t="shared" si="22"/>
        <v>43599</v>
      </c>
      <c r="L20" s="7">
        <f t="shared" si="23"/>
        <v>43600</v>
      </c>
      <c r="M20" s="7">
        <f t="shared" si="24"/>
        <v>43601</v>
      </c>
      <c r="N20" s="7">
        <f t="shared" si="25"/>
        <v>43602</v>
      </c>
      <c r="O20" s="7">
        <f t="shared" si="26"/>
        <v>43603</v>
      </c>
      <c r="P20" s="6"/>
      <c r="Q20" s="7">
        <f t="shared" ref="Q20:Q23" si="36">IF(W19="","",IF(MONTH(W19+1)&lt;&gt;MONTH(W19),"",W19+1))</f>
        <v>43625</v>
      </c>
      <c r="R20" s="7">
        <f t="shared" ref="R20:R23" si="37">IF(Q20="","",IF(MONTH(Q20+1)&lt;&gt;MONTH(Q20),"",Q20+1))</f>
        <v>43626</v>
      </c>
      <c r="S20" s="7">
        <f t="shared" si="27"/>
        <v>43627</v>
      </c>
      <c r="T20" s="7">
        <f t="shared" si="28"/>
        <v>43628</v>
      </c>
      <c r="U20" s="7">
        <f t="shared" si="29"/>
        <v>43629</v>
      </c>
      <c r="V20" s="7">
        <f t="shared" si="30"/>
        <v>43630</v>
      </c>
      <c r="W20" s="7">
        <f t="shared" si="31"/>
        <v>43631</v>
      </c>
      <c r="Y20" s="9">
        <f>IF(WEEKDAY(DATE($A$3+IF($E$3&gt;4+1,1,0),4+1,0),1)=7,DATE($A$3+IF($E$3&gt;4+1,1,0),4+1,0)-(7-4),(DATE($A$3+IF($E$3&gt;4+1,1,0),4+1,0)-WEEKDAY(DATE($A$3+IF($E$3&gt;4+1,1,0),4+1,0),1))-(7-4))</f>
        <v>43579</v>
      </c>
      <c r="Z20" s="10" t="s">
        <v>8</v>
      </c>
    </row>
    <row r="21" spans="1:26" ht="14.25" customHeight="1" x14ac:dyDescent="0.3">
      <c r="A21" s="7">
        <f t="shared" si="32"/>
        <v>43576</v>
      </c>
      <c r="B21" s="7">
        <f t="shared" si="33"/>
        <v>43577</v>
      </c>
      <c r="C21" s="7">
        <f t="shared" si="17"/>
        <v>43578</v>
      </c>
      <c r="D21" s="7">
        <f t="shared" si="18"/>
        <v>43579</v>
      </c>
      <c r="E21" s="7">
        <f t="shared" si="19"/>
        <v>43580</v>
      </c>
      <c r="F21" s="7">
        <f t="shared" si="20"/>
        <v>43581</v>
      </c>
      <c r="G21" s="7">
        <f t="shared" si="21"/>
        <v>43582</v>
      </c>
      <c r="H21" s="6"/>
      <c r="I21" s="7">
        <f t="shared" si="34"/>
        <v>43604</v>
      </c>
      <c r="J21" s="7">
        <f t="shared" si="35"/>
        <v>43605</v>
      </c>
      <c r="K21" s="7">
        <f t="shared" si="22"/>
        <v>43606</v>
      </c>
      <c r="L21" s="7">
        <f t="shared" si="23"/>
        <v>43607</v>
      </c>
      <c r="M21" s="7">
        <f t="shared" si="24"/>
        <v>43608</v>
      </c>
      <c r="N21" s="7">
        <f t="shared" si="25"/>
        <v>43609</v>
      </c>
      <c r="O21" s="7">
        <f t="shared" si="26"/>
        <v>43610</v>
      </c>
      <c r="P21" s="6"/>
      <c r="Q21" s="7">
        <f t="shared" si="36"/>
        <v>43632</v>
      </c>
      <c r="R21" s="7">
        <f t="shared" si="37"/>
        <v>43633</v>
      </c>
      <c r="S21" s="7">
        <f t="shared" si="27"/>
        <v>43634</v>
      </c>
      <c r="T21" s="7">
        <f t="shared" si="28"/>
        <v>43635</v>
      </c>
      <c r="U21" s="7">
        <f t="shared" si="29"/>
        <v>43636</v>
      </c>
      <c r="V21" s="7">
        <f t="shared" si="30"/>
        <v>43637</v>
      </c>
      <c r="W21" s="7">
        <f t="shared" si="31"/>
        <v>43638</v>
      </c>
      <c r="Y21" s="9">
        <f>DATE($A$3+IF($E$3&gt;5,1,0),5,5)</f>
        <v>43590</v>
      </c>
      <c r="Z21" s="10" t="s">
        <v>39</v>
      </c>
    </row>
    <row r="22" spans="1:26" ht="14.25" customHeight="1" x14ac:dyDescent="0.3">
      <c r="A22" s="7">
        <f t="shared" si="32"/>
        <v>43583</v>
      </c>
      <c r="B22" s="7">
        <f t="shared" si="33"/>
        <v>43584</v>
      </c>
      <c r="C22" s="7">
        <f t="shared" si="17"/>
        <v>43585</v>
      </c>
      <c r="D22" s="7" t="str">
        <f t="shared" si="18"/>
        <v/>
      </c>
      <c r="E22" s="7" t="str">
        <f t="shared" si="19"/>
        <v/>
      </c>
      <c r="F22" s="7" t="str">
        <f t="shared" si="20"/>
        <v/>
      </c>
      <c r="G22" s="7" t="str">
        <f t="shared" si="21"/>
        <v/>
      </c>
      <c r="H22" s="6"/>
      <c r="I22" s="7">
        <f t="shared" si="34"/>
        <v>43611</v>
      </c>
      <c r="J22" s="7">
        <f t="shared" si="35"/>
        <v>43612</v>
      </c>
      <c r="K22" s="7">
        <f t="shared" si="22"/>
        <v>43613</v>
      </c>
      <c r="L22" s="7">
        <f t="shared" si="23"/>
        <v>43614</v>
      </c>
      <c r="M22" s="7">
        <f t="shared" si="24"/>
        <v>43615</v>
      </c>
      <c r="N22" s="7">
        <f t="shared" si="25"/>
        <v>43616</v>
      </c>
      <c r="O22" s="7" t="str">
        <f t="shared" si="26"/>
        <v/>
      </c>
      <c r="P22" s="6"/>
      <c r="Q22" s="7">
        <f t="shared" si="36"/>
        <v>43639</v>
      </c>
      <c r="R22" s="7">
        <f t="shared" si="37"/>
        <v>43640</v>
      </c>
      <c r="S22" s="7">
        <f t="shared" si="27"/>
        <v>43641</v>
      </c>
      <c r="T22" s="7">
        <f t="shared" si="28"/>
        <v>43642</v>
      </c>
      <c r="U22" s="7">
        <f t="shared" si="29"/>
        <v>43643</v>
      </c>
      <c r="V22" s="7">
        <f t="shared" si="30"/>
        <v>43644</v>
      </c>
      <c r="W22" s="7">
        <f t="shared" si="31"/>
        <v>43645</v>
      </c>
      <c r="Y22" s="9">
        <f>(DATE($A$3+IF($E$3&gt;5,1,0),5,1)+(2-1)*7)+1-WEEKDAY(DATE($A$3+IF($E$3&gt;5,1,0),5,1),1)+IF(1&lt;WEEKDAY(DATE($A$3+IF($E$3&gt;5,1,0),5,1),1),7,0)</f>
        <v>43597</v>
      </c>
      <c r="Z22" s="10" t="s">
        <v>11</v>
      </c>
    </row>
    <row r="23" spans="1:26" ht="14.25" customHeight="1" x14ac:dyDescent="0.3">
      <c r="A23" s="7" t="str">
        <f t="shared" si="32"/>
        <v/>
      </c>
      <c r="B23" s="7" t="str">
        <f t="shared" si="33"/>
        <v/>
      </c>
      <c r="C23" s="7" t="str">
        <f t="shared" si="17"/>
        <v/>
      </c>
      <c r="D23" s="7" t="str">
        <f t="shared" si="18"/>
        <v/>
      </c>
      <c r="E23" s="7" t="str">
        <f t="shared" si="19"/>
        <v/>
      </c>
      <c r="F23" s="7" t="str">
        <f t="shared" si="20"/>
        <v/>
      </c>
      <c r="G23" s="7" t="str">
        <f t="shared" si="21"/>
        <v/>
      </c>
      <c r="H23" s="6"/>
      <c r="I23" s="7" t="str">
        <f t="shared" si="34"/>
        <v/>
      </c>
      <c r="J23" s="7" t="str">
        <f t="shared" si="35"/>
        <v/>
      </c>
      <c r="K23" s="7" t="str">
        <f t="shared" si="22"/>
        <v/>
      </c>
      <c r="L23" s="7" t="str">
        <f t="shared" si="23"/>
        <v/>
      </c>
      <c r="M23" s="7" t="str">
        <f t="shared" si="24"/>
        <v/>
      </c>
      <c r="N23" s="7" t="str">
        <f t="shared" si="25"/>
        <v/>
      </c>
      <c r="O23" s="7" t="str">
        <f t="shared" si="26"/>
        <v/>
      </c>
      <c r="P23" s="8" t="s">
        <v>2</v>
      </c>
      <c r="Q23" s="7">
        <f t="shared" si="36"/>
        <v>43646</v>
      </c>
      <c r="R23" s="7" t="str">
        <f t="shared" si="37"/>
        <v/>
      </c>
      <c r="S23" s="7" t="str">
        <f t="shared" si="27"/>
        <v/>
      </c>
      <c r="T23" s="7" t="str">
        <f t="shared" si="28"/>
        <v/>
      </c>
      <c r="U23" s="7" t="str">
        <f t="shared" si="29"/>
        <v/>
      </c>
      <c r="V23" s="7" t="str">
        <f t="shared" si="30"/>
        <v/>
      </c>
      <c r="W23" s="7" t="str">
        <f t="shared" si="31"/>
        <v/>
      </c>
      <c r="Y23" s="9">
        <f>(DATE($A$3+IF($E$3&gt;5,1,0),6,1)+(0-1)*7)+2-WEEKDAY(DATE($A$3+IF($E$3&gt;5,1,0),6,1),1)+IF(2&lt;WEEKDAY(DATE($A$3+IF($E$3&gt;5,1,0),6,1),1),7,0)</f>
        <v>43612</v>
      </c>
      <c r="Z23" s="10" t="s">
        <v>16</v>
      </c>
    </row>
    <row r="24" spans="1:26" ht="14.25" customHeight="1" x14ac:dyDescent="0.3">
      <c r="Y24" s="9">
        <f>(DATE($A$3+IF($E$3&gt;6,1,0),6,1)+(3-1)*7)+1-WEEKDAY(DATE($A$3+IF($E$3&gt;6,1,0),6,1),1)+IF(1&lt;WEEKDAY(DATE($A$3+IF($E$3&gt;6,1,0),6,1),1),7,0)</f>
        <v>43632</v>
      </c>
      <c r="Z24" s="10" t="s">
        <v>12</v>
      </c>
    </row>
    <row r="25" spans="1:26" ht="15.75" x14ac:dyDescent="0.3">
      <c r="A25" s="23">
        <f>DATE(YEAR(Q16+35),MONTH(Q16+35),1)</f>
        <v>43647</v>
      </c>
      <c r="B25" s="24"/>
      <c r="C25" s="24"/>
      <c r="D25" s="24"/>
      <c r="E25" s="24"/>
      <c r="F25" s="24"/>
      <c r="G25" s="25"/>
      <c r="H25" s="6"/>
      <c r="I25" s="23">
        <f>DATE(YEAR(A25+35),MONTH(A25+35),1)</f>
        <v>43678</v>
      </c>
      <c r="J25" s="24"/>
      <c r="K25" s="24"/>
      <c r="L25" s="24"/>
      <c r="M25" s="24"/>
      <c r="N25" s="24"/>
      <c r="O25" s="25"/>
      <c r="P25" s="6"/>
      <c r="Q25" s="23">
        <f>DATE(YEAR(I25+35),MONTH(I25+35),1)</f>
        <v>43709</v>
      </c>
      <c r="R25" s="24"/>
      <c r="S25" s="24"/>
      <c r="T25" s="24"/>
      <c r="U25" s="24"/>
      <c r="V25" s="24"/>
      <c r="W25" s="25"/>
      <c r="Y25" s="9">
        <f>IF(AND($A$3&gt;1900,$A$3&lt;2099),IF(MONTH(ROUNDDOWN((DATE(2000,6,21)+TIME(1,36,0))+($A$3-2000)*365.24163,0))&lt;$E$3,ROUNDDOWN((DATE(2000,6,21)+TIME(1,36,0))+($A$3+1-2000)*365.24163,0),ROUNDDOWN((DATE(2000,6,21)+TIME(1,36,0))+($A$3-2000)*365.24163,0)),"n/f")</f>
        <v>43637</v>
      </c>
      <c r="Z25" s="10" t="s">
        <v>30</v>
      </c>
    </row>
    <row r="26" spans="1:26" ht="14.25" customHeight="1" x14ac:dyDescent="0.3">
      <c r="A26" s="5" t="str">
        <f>CHOOSE(1+MOD($I$3+1-2,7),"Su","M","Tu","W","Th","F","Sa")</f>
        <v>Su</v>
      </c>
      <c r="B26" s="5" t="str">
        <f>CHOOSE(1+MOD($I$3+2-2,7),"Su","M","Tu","W","Th","F","Sa")</f>
        <v>M</v>
      </c>
      <c r="C26" s="5" t="str">
        <f>CHOOSE(1+MOD($I$3+3-2,7),"Su","M","Tu","W","Th","F","Sa")</f>
        <v>Tu</v>
      </c>
      <c r="D26" s="5" t="str">
        <f>CHOOSE(1+MOD($I$3+4-2,7),"Su","M","Tu","W","Th","F","Sa")</f>
        <v>W</v>
      </c>
      <c r="E26" s="5" t="str">
        <f>CHOOSE(1+MOD($I$3+5-2,7),"Su","M","Tu","W","Th","F","Sa")</f>
        <v>Th</v>
      </c>
      <c r="F26" s="5" t="str">
        <f>CHOOSE(1+MOD($I$3+6-2,7),"Su","M","Tu","W","Th","F","Sa")</f>
        <v>F</v>
      </c>
      <c r="G26" s="5" t="str">
        <f>CHOOSE(1+MOD($I$3+7-2,7),"Su","M","Tu","W","Th","F","Sa")</f>
        <v>Sa</v>
      </c>
      <c r="H26" s="6"/>
      <c r="I26" s="5" t="str">
        <f>CHOOSE(1+MOD($I$3+1-2,7),"Su","M","Tu","W","Th","F","Sa")</f>
        <v>Su</v>
      </c>
      <c r="J26" s="5" t="str">
        <f>CHOOSE(1+MOD($I$3+2-2,7),"Su","M","Tu","W","Th","F","Sa")</f>
        <v>M</v>
      </c>
      <c r="K26" s="5" t="str">
        <f>CHOOSE(1+MOD($I$3+3-2,7),"Su","M","Tu","W","Th","F","Sa")</f>
        <v>Tu</v>
      </c>
      <c r="L26" s="5" t="str">
        <f>CHOOSE(1+MOD($I$3+4-2,7),"Su","M","Tu","W","Th","F","Sa")</f>
        <v>W</v>
      </c>
      <c r="M26" s="5" t="str">
        <f>CHOOSE(1+MOD($I$3+5-2,7),"Su","M","Tu","W","Th","F","Sa")</f>
        <v>Th</v>
      </c>
      <c r="N26" s="5" t="str">
        <f>CHOOSE(1+MOD($I$3+6-2,7),"Su","M","Tu","W","Th","F","Sa")</f>
        <v>F</v>
      </c>
      <c r="O26" s="5" t="str">
        <f>CHOOSE(1+MOD($I$3+7-2,7),"Su","M","Tu","W","Th","F","Sa")</f>
        <v>Sa</v>
      </c>
      <c r="P26" s="6"/>
      <c r="Q26" s="5" t="str">
        <f>CHOOSE(1+MOD($I$3+1-2,7),"Su","M","Tu","W","Th","F","Sa")</f>
        <v>Su</v>
      </c>
      <c r="R26" s="5" t="str">
        <f>CHOOSE(1+MOD($I$3+2-2,7),"Su","M","Tu","W","Th","F","Sa")</f>
        <v>M</v>
      </c>
      <c r="S26" s="5" t="str">
        <f>CHOOSE(1+MOD($I$3+3-2,7),"Su","M","Tu","W","Th","F","Sa")</f>
        <v>Tu</v>
      </c>
      <c r="T26" s="5" t="str">
        <f>CHOOSE(1+MOD($I$3+4-2,7),"Su","M","Tu","W","Th","F","Sa")</f>
        <v>W</v>
      </c>
      <c r="U26" s="5" t="str">
        <f>CHOOSE(1+MOD($I$3+5-2,7),"Su","M","Tu","W","Th","F","Sa")</f>
        <v>Th</v>
      </c>
      <c r="V26" s="5" t="str">
        <f>CHOOSE(1+MOD($I$3+6-2,7),"Su","M","Tu","W","Th","F","Sa")</f>
        <v>F</v>
      </c>
      <c r="W26" s="5" t="str">
        <f>CHOOSE(1+MOD($I$3+7-2,7),"Su","M","Tu","W","Th","F","Sa")</f>
        <v>Sa</v>
      </c>
      <c r="Y26" s="9">
        <f>IF(AND($A$3&gt;=2013,$A$3&lt;=2030),DATEVALUE(INDEX({"2013-07-09";"2014-06-28";"2015-06-18";"2016-06-06";"2017-05-27";"2018-05-16";"2019-05-06";"2020-04-24";"2021-04-13";"2022-04-03";"2023-03-23";"2024-03-11";"2025-03-01";"2026-02-18";"2027-02-08";"2028-01-28";"2029-01-16";"2030-01-06"},$A$3-2012+IF(MONTH(DATEVALUE(INDEX({"2013-07-09";"2014-06-28";"2015-06-18";"2016-06-06";"2017-05-27";"2018-05-16";"2019-05-06";"2020-04-24";"2021-04-13";"2022-04-03";"2023-03-23";"2024-03-11";"2025-03-01";"2026-02-18";"2027-02-08";"2028-01-28";"2029-01-16";"2030-01-06"},$A$3-2012)))&lt;$E$3,1,0),1)),"---")</f>
        <v>43591</v>
      </c>
      <c r="Z26" s="10" t="s">
        <v>40</v>
      </c>
    </row>
    <row r="27" spans="1:26" ht="14.25" customHeight="1" x14ac:dyDescent="0.3">
      <c r="A27" s="7" t="str">
        <f>IF(WEEKDAY(A25,1)=$I$3,A25,"")</f>
        <v/>
      </c>
      <c r="B27" s="7">
        <f>IF(A27="",IF(WEEKDAY(A25,1)=MOD($I$3,7)+1,A25,""),A27+1)</f>
        <v>43647</v>
      </c>
      <c r="C27" s="7">
        <f>IF(B27="",IF(WEEKDAY(A25,1)=MOD($I$3+1,7)+1,A25,""),B27+1)</f>
        <v>43648</v>
      </c>
      <c r="D27" s="7">
        <f>IF(C27="",IF(WEEKDAY(A25,1)=MOD($I$3+2,7)+1,A25,""),C27+1)</f>
        <v>43649</v>
      </c>
      <c r="E27" s="7">
        <f>IF(D27="",IF(WEEKDAY(A25,1)=MOD($I$3+3,7)+1,A25,""),D27+1)</f>
        <v>43650</v>
      </c>
      <c r="F27" s="7">
        <f>IF(E27="",IF(WEEKDAY(A25,1)=MOD($I$3+4,7)+1,A25,""),E27+1)</f>
        <v>43651</v>
      </c>
      <c r="G27" s="7">
        <f>IF(F27="",IF(WEEKDAY(A25,1)=MOD($I$3+5,7)+1,A25,""),F27+1)</f>
        <v>43652</v>
      </c>
      <c r="H27" s="6"/>
      <c r="I27" s="7" t="str">
        <f>IF(WEEKDAY(I25,1)=$I$3,I25,"")</f>
        <v/>
      </c>
      <c r="J27" s="7" t="str">
        <f>IF(I27="",IF(WEEKDAY(I25,1)=MOD($I$3,7)+1,I25,""),I27+1)</f>
        <v/>
      </c>
      <c r="K27" s="7" t="str">
        <f>IF(J27="",IF(WEEKDAY(I25,1)=MOD($I$3+1,7)+1,I25,""),J27+1)</f>
        <v/>
      </c>
      <c r="L27" s="7" t="str">
        <f>IF(K27="",IF(WEEKDAY(I25,1)=MOD($I$3+2,7)+1,I25,""),K27+1)</f>
        <v/>
      </c>
      <c r="M27" s="7">
        <f>IF(L27="",IF(WEEKDAY(I25,1)=MOD($I$3+3,7)+1,I25,""),L27+1)</f>
        <v>43678</v>
      </c>
      <c r="N27" s="7">
        <f>IF(M27="",IF(WEEKDAY(I25,1)=MOD($I$3+4,7)+1,I25,""),M27+1)</f>
        <v>43679</v>
      </c>
      <c r="O27" s="7">
        <f>IF(N27="",IF(WEEKDAY(I25,1)=MOD($I$3+5,7)+1,I25,""),N27+1)</f>
        <v>43680</v>
      </c>
      <c r="P27" s="6"/>
      <c r="Q27" s="7">
        <f>IF(WEEKDAY(Q25,1)=$I$3,Q25,"")</f>
        <v>43709</v>
      </c>
      <c r="R27" s="7">
        <f>IF(Q27="",IF(WEEKDAY(Q25,1)=MOD($I$3,7)+1,Q25,""),Q27+1)</f>
        <v>43710</v>
      </c>
      <c r="S27" s="7">
        <f>IF(R27="",IF(WEEKDAY(Q25,1)=MOD($I$3+1,7)+1,Q25,""),R27+1)</f>
        <v>43711</v>
      </c>
      <c r="T27" s="7">
        <f>IF(S27="",IF(WEEKDAY(Q25,1)=MOD($I$3+2,7)+1,Q25,""),S27+1)</f>
        <v>43712</v>
      </c>
      <c r="U27" s="7">
        <f>IF(T27="",IF(WEEKDAY(Q25,1)=MOD($I$3+3,7)+1,Q25,""),T27+1)</f>
        <v>43713</v>
      </c>
      <c r="V27" s="7">
        <f>IF(U27="",IF(WEEKDAY(Q25,1)=MOD($I$3+4,7)+1,Q25,""),U27+1)</f>
        <v>43714</v>
      </c>
      <c r="W27" s="7">
        <f>IF(V27="",IF(WEEKDAY(Q25,1)=MOD($I$3+5,7)+1,Q25,""),V27+1)</f>
        <v>43715</v>
      </c>
      <c r="Y27" s="9">
        <f>DATE($A$3+IF($E$3&gt;7,1,0),7,4)</f>
        <v>43650</v>
      </c>
      <c r="Z27" s="10" t="s">
        <v>24</v>
      </c>
    </row>
    <row r="28" spans="1:26" ht="14.25" customHeight="1" x14ac:dyDescent="0.3">
      <c r="A28" s="7">
        <f>IF(G27="","",IF(MONTH(G27+1)&lt;&gt;MONTH(G27),"",G27+1))</f>
        <v>43653</v>
      </c>
      <c r="B28" s="7">
        <f>IF(A28="","",IF(MONTH(A28+1)&lt;&gt;MONTH(A28),"",A28+1))</f>
        <v>43654</v>
      </c>
      <c r="C28" s="7">
        <f t="shared" ref="C28:C32" si="38">IF(B28="","",IF(MONTH(B28+1)&lt;&gt;MONTH(B28),"",B28+1))</f>
        <v>43655</v>
      </c>
      <c r="D28" s="7">
        <f t="shared" ref="D28:D32" si="39">IF(C28="","",IF(MONTH(C28+1)&lt;&gt;MONTH(C28),"",C28+1))</f>
        <v>43656</v>
      </c>
      <c r="E28" s="7">
        <f t="shared" ref="E28:E32" si="40">IF(D28="","",IF(MONTH(D28+1)&lt;&gt;MONTH(D28),"",D28+1))</f>
        <v>43657</v>
      </c>
      <c r="F28" s="7">
        <f t="shared" ref="F28:F32" si="41">IF(E28="","",IF(MONTH(E28+1)&lt;&gt;MONTH(E28),"",E28+1))</f>
        <v>43658</v>
      </c>
      <c r="G28" s="7">
        <f t="shared" ref="G28:G32" si="42">IF(F28="","",IF(MONTH(F28+1)&lt;&gt;MONTH(F28),"",F28+1))</f>
        <v>43659</v>
      </c>
      <c r="H28" s="6"/>
      <c r="I28" s="7">
        <f>IF(O27="","",IF(MONTH(O27+1)&lt;&gt;MONTH(O27),"",O27+1))</f>
        <v>43681</v>
      </c>
      <c r="J28" s="7">
        <f>IF(I28="","",IF(MONTH(I28+1)&lt;&gt;MONTH(I28),"",I28+1))</f>
        <v>43682</v>
      </c>
      <c r="K28" s="7">
        <f t="shared" ref="K28:K32" si="43">IF(J28="","",IF(MONTH(J28+1)&lt;&gt;MONTH(J28),"",J28+1))</f>
        <v>43683</v>
      </c>
      <c r="L28" s="7">
        <f t="shared" ref="L28:L32" si="44">IF(K28="","",IF(MONTH(K28+1)&lt;&gt;MONTH(K28),"",K28+1))</f>
        <v>43684</v>
      </c>
      <c r="M28" s="7">
        <f t="shared" ref="M28:M32" si="45">IF(L28="","",IF(MONTH(L28+1)&lt;&gt;MONTH(L28),"",L28+1))</f>
        <v>43685</v>
      </c>
      <c r="N28" s="7">
        <f t="shared" ref="N28:N32" si="46">IF(M28="","",IF(MONTH(M28+1)&lt;&gt;MONTH(M28),"",M28+1))</f>
        <v>43686</v>
      </c>
      <c r="O28" s="7">
        <f t="shared" ref="O28:O32" si="47">IF(N28="","",IF(MONTH(N28+1)&lt;&gt;MONTH(N28),"",N28+1))</f>
        <v>43687</v>
      </c>
      <c r="P28" s="6"/>
      <c r="Q28" s="7">
        <f>IF(W27="","",IF(MONTH(W27+1)&lt;&gt;MONTH(W27),"",W27+1))</f>
        <v>43716</v>
      </c>
      <c r="R28" s="7">
        <f>IF(Q28="","",IF(MONTH(Q28+1)&lt;&gt;MONTH(Q28),"",Q28+1))</f>
        <v>43717</v>
      </c>
      <c r="S28" s="7">
        <f t="shared" ref="S28:S32" si="48">IF(R28="","",IF(MONTH(R28+1)&lt;&gt;MONTH(R28),"",R28+1))</f>
        <v>43718</v>
      </c>
      <c r="T28" s="7">
        <f t="shared" ref="T28:T32" si="49">IF(S28="","",IF(MONTH(S28+1)&lt;&gt;MONTH(S28),"",S28+1))</f>
        <v>43719</v>
      </c>
      <c r="U28" s="7">
        <f t="shared" ref="U28:U32" si="50">IF(T28="","",IF(MONTH(T28+1)&lt;&gt;MONTH(T28),"",T28+1))</f>
        <v>43720</v>
      </c>
      <c r="V28" s="7">
        <f t="shared" ref="V28:V32" si="51">IF(U28="","",IF(MONTH(U28+1)&lt;&gt;MONTH(U28),"",U28+1))</f>
        <v>43721</v>
      </c>
      <c r="W28" s="7">
        <f t="shared" ref="W28:W32" si="52">IF(V28="","",IF(MONTH(V28+1)&lt;&gt;MONTH(V28),"",V28+1))</f>
        <v>43722</v>
      </c>
      <c r="Y28" s="9">
        <f>(DATE($A$3+IF($E$3&gt;9,1,0),9,1)+(1-1)*7)+2-WEEKDAY(DATE($A$3+IF($E$3&gt;9,1,0),9,1),1)+IF(2&lt;WEEKDAY(DATE($A$3+IF($E$3&gt;9,1,0),9,1),1),7,0)</f>
        <v>43710</v>
      </c>
      <c r="Z28" s="10" t="s">
        <v>13</v>
      </c>
    </row>
    <row r="29" spans="1:26" ht="14.25" customHeight="1" x14ac:dyDescent="0.3">
      <c r="A29" s="7">
        <f t="shared" ref="A29:A32" si="53">IF(G28="","",IF(MONTH(G28+1)&lt;&gt;MONTH(G28),"",G28+1))</f>
        <v>43660</v>
      </c>
      <c r="B29" s="7">
        <f t="shared" ref="B29:B32" si="54">IF(A29="","",IF(MONTH(A29+1)&lt;&gt;MONTH(A29),"",A29+1))</f>
        <v>43661</v>
      </c>
      <c r="C29" s="7">
        <f t="shared" si="38"/>
        <v>43662</v>
      </c>
      <c r="D29" s="7">
        <f t="shared" si="39"/>
        <v>43663</v>
      </c>
      <c r="E29" s="7">
        <f t="shared" si="40"/>
        <v>43664</v>
      </c>
      <c r="F29" s="7">
        <f t="shared" si="41"/>
        <v>43665</v>
      </c>
      <c r="G29" s="7">
        <f t="shared" si="42"/>
        <v>43666</v>
      </c>
      <c r="H29" s="6"/>
      <c r="I29" s="7">
        <f t="shared" ref="I29:I32" si="55">IF(O28="","",IF(MONTH(O28+1)&lt;&gt;MONTH(O28),"",O28+1))</f>
        <v>43688</v>
      </c>
      <c r="J29" s="7">
        <f t="shared" ref="J29:J32" si="56">IF(I29="","",IF(MONTH(I29+1)&lt;&gt;MONTH(I29),"",I29+1))</f>
        <v>43689</v>
      </c>
      <c r="K29" s="7">
        <f t="shared" si="43"/>
        <v>43690</v>
      </c>
      <c r="L29" s="7">
        <f t="shared" si="44"/>
        <v>43691</v>
      </c>
      <c r="M29" s="7">
        <f t="shared" si="45"/>
        <v>43692</v>
      </c>
      <c r="N29" s="7">
        <f t="shared" si="46"/>
        <v>43693</v>
      </c>
      <c r="O29" s="7">
        <f t="shared" si="47"/>
        <v>43694</v>
      </c>
      <c r="P29" s="6"/>
      <c r="Q29" s="7">
        <f t="shared" ref="Q29:Q32" si="57">IF(W28="","",IF(MONTH(W28+1)&lt;&gt;MONTH(W28),"",W28+1))</f>
        <v>43723</v>
      </c>
      <c r="R29" s="7">
        <f t="shared" ref="R29:R32" si="58">IF(Q29="","",IF(MONTH(Q29+1)&lt;&gt;MONTH(Q29),"",Q29+1))</f>
        <v>43724</v>
      </c>
      <c r="S29" s="7">
        <f t="shared" si="48"/>
        <v>43725</v>
      </c>
      <c r="T29" s="7">
        <f t="shared" si="49"/>
        <v>43726</v>
      </c>
      <c r="U29" s="7">
        <f t="shared" si="50"/>
        <v>43727</v>
      </c>
      <c r="V29" s="7">
        <f t="shared" si="51"/>
        <v>43728</v>
      </c>
      <c r="W29" s="7">
        <f t="shared" si="52"/>
        <v>43729</v>
      </c>
      <c r="Y29" s="9">
        <f>DATE($A$3+IF($E$3&gt;9,1,0),9,11)</f>
        <v>43719</v>
      </c>
      <c r="Z29" s="10" t="s">
        <v>27</v>
      </c>
    </row>
    <row r="30" spans="1:26" ht="14.25" customHeight="1" x14ac:dyDescent="0.3">
      <c r="A30" s="7">
        <f t="shared" si="53"/>
        <v>43667</v>
      </c>
      <c r="B30" s="7">
        <f t="shared" si="54"/>
        <v>43668</v>
      </c>
      <c r="C30" s="7">
        <f t="shared" si="38"/>
        <v>43669</v>
      </c>
      <c r="D30" s="7">
        <f t="shared" si="39"/>
        <v>43670</v>
      </c>
      <c r="E30" s="7">
        <f t="shared" si="40"/>
        <v>43671</v>
      </c>
      <c r="F30" s="7">
        <f t="shared" si="41"/>
        <v>43672</v>
      </c>
      <c r="G30" s="7">
        <f t="shared" si="42"/>
        <v>43673</v>
      </c>
      <c r="H30" s="6"/>
      <c r="I30" s="7">
        <f t="shared" si="55"/>
        <v>43695</v>
      </c>
      <c r="J30" s="7">
        <f t="shared" si="56"/>
        <v>43696</v>
      </c>
      <c r="K30" s="7">
        <f t="shared" si="43"/>
        <v>43697</v>
      </c>
      <c r="L30" s="7">
        <f t="shared" si="44"/>
        <v>43698</v>
      </c>
      <c r="M30" s="7">
        <f t="shared" si="45"/>
        <v>43699</v>
      </c>
      <c r="N30" s="7">
        <f t="shared" si="46"/>
        <v>43700</v>
      </c>
      <c r="O30" s="7">
        <f t="shared" si="47"/>
        <v>43701</v>
      </c>
      <c r="P30" s="6"/>
      <c r="Q30" s="7">
        <f t="shared" si="57"/>
        <v>43730</v>
      </c>
      <c r="R30" s="7">
        <f t="shared" si="58"/>
        <v>43731</v>
      </c>
      <c r="S30" s="7">
        <f t="shared" si="48"/>
        <v>43732</v>
      </c>
      <c r="T30" s="7">
        <f t="shared" si="49"/>
        <v>43733</v>
      </c>
      <c r="U30" s="7">
        <f t="shared" si="50"/>
        <v>43734</v>
      </c>
      <c r="V30" s="7">
        <f t="shared" si="51"/>
        <v>43735</v>
      </c>
      <c r="W30" s="7">
        <f t="shared" si="52"/>
        <v>43736</v>
      </c>
      <c r="Y30" s="9">
        <f>IF(AND($A$3&gt;1900,$A$3&lt;2099),IF(MONTH(ROUNDDOWN((DATE(2000,9,22)+TIME(17,17,0))+($A$3-2000)*365.24205,0))&lt;$E$3,ROUNDDOWN((DATE(2000,9,22)+TIME(17,17,0))+($A$3+1-2000)*365.24205,0),ROUNDDOWN((DATE(2000,9,22)+TIME(17,17,0))+($A$3-2000)*365.24205,0)),"n/f")</f>
        <v>43731</v>
      </c>
      <c r="Z30" s="10" t="s">
        <v>31</v>
      </c>
    </row>
    <row r="31" spans="1:26" ht="14.25" customHeight="1" x14ac:dyDescent="0.3">
      <c r="A31" s="7">
        <f t="shared" si="53"/>
        <v>43674</v>
      </c>
      <c r="B31" s="7">
        <f t="shared" si="54"/>
        <v>43675</v>
      </c>
      <c r="C31" s="7">
        <f t="shared" si="38"/>
        <v>43676</v>
      </c>
      <c r="D31" s="7">
        <f t="shared" si="39"/>
        <v>43677</v>
      </c>
      <c r="E31" s="7" t="str">
        <f t="shared" si="40"/>
        <v/>
      </c>
      <c r="F31" s="7" t="str">
        <f t="shared" si="41"/>
        <v/>
      </c>
      <c r="G31" s="7" t="str">
        <f t="shared" si="42"/>
        <v/>
      </c>
      <c r="H31" s="6"/>
      <c r="I31" s="7">
        <f t="shared" si="55"/>
        <v>43702</v>
      </c>
      <c r="J31" s="7">
        <f t="shared" si="56"/>
        <v>43703</v>
      </c>
      <c r="K31" s="7">
        <f t="shared" si="43"/>
        <v>43704</v>
      </c>
      <c r="L31" s="7">
        <f t="shared" si="44"/>
        <v>43705</v>
      </c>
      <c r="M31" s="7">
        <f t="shared" si="45"/>
        <v>43706</v>
      </c>
      <c r="N31" s="7">
        <f t="shared" si="46"/>
        <v>43707</v>
      </c>
      <c r="O31" s="7">
        <f t="shared" si="47"/>
        <v>43708</v>
      </c>
      <c r="P31" s="6"/>
      <c r="Q31" s="7">
        <f t="shared" si="57"/>
        <v>43737</v>
      </c>
      <c r="R31" s="7">
        <f t="shared" si="58"/>
        <v>43738</v>
      </c>
      <c r="S31" s="7" t="str">
        <f t="shared" si="48"/>
        <v/>
      </c>
      <c r="T31" s="7" t="str">
        <f t="shared" si="49"/>
        <v/>
      </c>
      <c r="U31" s="7" t="str">
        <f t="shared" si="50"/>
        <v/>
      </c>
      <c r="V31" s="7" t="str">
        <f t="shared" si="51"/>
        <v/>
      </c>
      <c r="W31" s="7" t="str">
        <f t="shared" si="52"/>
        <v/>
      </c>
      <c r="Y31" s="9">
        <f>IF(AND($A$3&gt;=2013,$A$3&lt;=2030),DATEVALUE(INDEX({"2013-09-05";"2014-09-25";"2015-09-14";"2016-10-03";"2017-09-21";"2018-09-10";"2019-09-30";"2020-09-19";"2021-09-07";"2022-09-26";"2023-09-16";"2024-10-03";"2025-09-23";"2026-09-12";"2027-10-02";"2028-09-21";"2029-09-10";"2030-09-28"},$A$3-2012+IF(MONTH(DATEVALUE(INDEX({"2013-09-05";"2014-09-25";"2015-09-14";"2016-10-03";"2017-09-21";"2018-09-10";"2019-09-30";"2020-09-19";"2021-09-07";"2022-09-26";"2023-09-16";"2024-10-03";"2025-09-23";"2026-09-12";"2027-10-02";"2028-09-21";"2029-09-10";"2030-09-28"},$A$3-2012)))&lt;$E$3,1,0),1)),"---")</f>
        <v>43738</v>
      </c>
      <c r="Z31" s="10" t="s">
        <v>41</v>
      </c>
    </row>
    <row r="32" spans="1:26" ht="14.25" customHeight="1" x14ac:dyDescent="0.3">
      <c r="A32" s="7" t="str">
        <f t="shared" si="53"/>
        <v/>
      </c>
      <c r="B32" s="7" t="str">
        <f t="shared" si="54"/>
        <v/>
      </c>
      <c r="C32" s="7" t="str">
        <f t="shared" si="38"/>
        <v/>
      </c>
      <c r="D32" s="7" t="str">
        <f t="shared" si="39"/>
        <v/>
      </c>
      <c r="E32" s="7" t="str">
        <f t="shared" si="40"/>
        <v/>
      </c>
      <c r="F32" s="7" t="str">
        <f t="shared" si="41"/>
        <v/>
      </c>
      <c r="G32" s="7" t="str">
        <f t="shared" si="42"/>
        <v/>
      </c>
      <c r="H32" s="6"/>
      <c r="I32" s="7" t="str">
        <f t="shared" si="55"/>
        <v/>
      </c>
      <c r="J32" s="7" t="str">
        <f t="shared" si="56"/>
        <v/>
      </c>
      <c r="K32" s="7" t="str">
        <f t="shared" si="43"/>
        <v/>
      </c>
      <c r="L32" s="7" t="str">
        <f t="shared" si="44"/>
        <v/>
      </c>
      <c r="M32" s="7" t="str">
        <f t="shared" si="45"/>
        <v/>
      </c>
      <c r="N32" s="7" t="str">
        <f t="shared" si="46"/>
        <v/>
      </c>
      <c r="O32" s="7" t="str">
        <f t="shared" si="47"/>
        <v/>
      </c>
      <c r="P32" s="8" t="s">
        <v>2</v>
      </c>
      <c r="Q32" s="7" t="str">
        <f t="shared" si="57"/>
        <v/>
      </c>
      <c r="R32" s="7" t="str">
        <f t="shared" si="58"/>
        <v/>
      </c>
      <c r="S32" s="7" t="str">
        <f t="shared" si="48"/>
        <v/>
      </c>
      <c r="T32" s="7" t="str">
        <f t="shared" si="49"/>
        <v/>
      </c>
      <c r="U32" s="7" t="str">
        <f t="shared" si="50"/>
        <v/>
      </c>
      <c r="V32" s="7" t="str">
        <f t="shared" si="51"/>
        <v/>
      </c>
      <c r="W32" s="7" t="str">
        <f t="shared" si="52"/>
        <v/>
      </c>
      <c r="Y32" s="9">
        <f>(DATE($A$3+IF($E$3&gt;10,1,0),10,1)+(2-1)*7)+2-WEEKDAY(DATE($A$3+IF($E$3&gt;10,1,0),10,1),1)+IF(2&lt;WEEKDAY(DATE($A$3+IF($E$3&gt;10,1,0),10,1),1),7,0)</f>
        <v>43752</v>
      </c>
      <c r="Z32" s="10" t="s">
        <v>15</v>
      </c>
    </row>
    <row r="33" spans="1:26" ht="14.25" customHeight="1" x14ac:dyDescent="0.3">
      <c r="Y33" s="9">
        <f>DATE($A$3+IF($E$3&gt;10,1,0),10,31)</f>
        <v>43769</v>
      </c>
      <c r="Z33" s="10" t="s">
        <v>18</v>
      </c>
    </row>
    <row r="34" spans="1:26" ht="15.75" x14ac:dyDescent="0.3">
      <c r="A34" s="23">
        <f>DATE(YEAR(Q25+35),MONTH(Q25+35),1)</f>
        <v>43739</v>
      </c>
      <c r="B34" s="24"/>
      <c r="C34" s="24"/>
      <c r="D34" s="24"/>
      <c r="E34" s="24"/>
      <c r="F34" s="24"/>
      <c r="G34" s="25"/>
      <c r="I34" s="23">
        <f>DATE(YEAR(A34+35),MONTH(A34+35),1)</f>
        <v>43770</v>
      </c>
      <c r="J34" s="24"/>
      <c r="K34" s="24"/>
      <c r="L34" s="24"/>
      <c r="M34" s="24"/>
      <c r="N34" s="24"/>
      <c r="O34" s="25"/>
      <c r="Q34" s="23">
        <f>DATE(YEAR(I34+35),MONTH(I34+35),1)</f>
        <v>43800</v>
      </c>
      <c r="R34" s="24"/>
      <c r="S34" s="24"/>
      <c r="T34" s="24"/>
      <c r="U34" s="24"/>
      <c r="V34" s="24"/>
      <c r="W34" s="25"/>
      <c r="Y34" s="9">
        <f>IF($A$3+IF($E$3&gt;11,1,0)&lt;2007,(DATE($A$3+IF($E$3&gt;11,1,0),11,1)+(-1)*7)+IF(1&lt;WEEKDAY(DATE($A$3+IF($E$3&gt;11,1,0),11,1),1),1+7-WEEKDAY(DATE($A$3+IF($E$3&gt;11,1,0),11,1),1),1-WEEKDAY(DATE($A$3+IF($E$3&gt;11,1,0),11,1),1)),(DATE($A$3+IF($E$3&gt;11,1,0),11,1)+(1-1)*7)+IF(1&lt;WEEKDAY(DATE($A$3+IF($E$3&gt;11,1,0),11,1),1),1+7-WEEKDAY(DATE($A$3+IF($E$3&gt;11,1,0),11,1),1),1-WEEKDAY(DATE($A$3+IF($E$3&gt;11,1,0),11,1),1)))</f>
        <v>43772</v>
      </c>
      <c r="Z34" s="10" t="s">
        <v>42</v>
      </c>
    </row>
    <row r="35" spans="1:26" ht="14.25" customHeight="1" x14ac:dyDescent="0.3">
      <c r="A35" s="5" t="str">
        <f>CHOOSE(1+MOD($I$3+1-2,7),"Su","M","Tu","W","Th","F","Sa")</f>
        <v>Su</v>
      </c>
      <c r="B35" s="5" t="str">
        <f>CHOOSE(1+MOD($I$3+2-2,7),"Su","M","Tu","W","Th","F","Sa")</f>
        <v>M</v>
      </c>
      <c r="C35" s="5" t="str">
        <f>CHOOSE(1+MOD($I$3+3-2,7),"Su","M","Tu","W","Th","F","Sa")</f>
        <v>Tu</v>
      </c>
      <c r="D35" s="5" t="str">
        <f>CHOOSE(1+MOD($I$3+4-2,7),"Su","M","Tu","W","Th","F","Sa")</f>
        <v>W</v>
      </c>
      <c r="E35" s="5" t="str">
        <f>CHOOSE(1+MOD($I$3+5-2,7),"Su","M","Tu","W","Th","F","Sa")</f>
        <v>Th</v>
      </c>
      <c r="F35" s="5" t="str">
        <f>CHOOSE(1+MOD($I$3+6-2,7),"Su","M","Tu","W","Th","F","Sa")</f>
        <v>F</v>
      </c>
      <c r="G35" s="5" t="str">
        <f>CHOOSE(1+MOD($I$3+7-2,7),"Su","M","Tu","W","Th","F","Sa")</f>
        <v>Sa</v>
      </c>
      <c r="H35" s="6"/>
      <c r="I35" s="5" t="str">
        <f>CHOOSE(1+MOD($I$3+1-2,7),"Su","M","Tu","W","Th","F","Sa")</f>
        <v>Su</v>
      </c>
      <c r="J35" s="5" t="str">
        <f>CHOOSE(1+MOD($I$3+2-2,7),"Su","M","Tu","W","Th","F","Sa")</f>
        <v>M</v>
      </c>
      <c r="K35" s="5" t="str">
        <f>CHOOSE(1+MOD($I$3+3-2,7),"Su","M","Tu","W","Th","F","Sa")</f>
        <v>Tu</v>
      </c>
      <c r="L35" s="5" t="str">
        <f>CHOOSE(1+MOD($I$3+4-2,7),"Su","M","Tu","W","Th","F","Sa")</f>
        <v>W</v>
      </c>
      <c r="M35" s="5" t="str">
        <f>CHOOSE(1+MOD($I$3+5-2,7),"Su","M","Tu","W","Th","F","Sa")</f>
        <v>Th</v>
      </c>
      <c r="N35" s="5" t="str">
        <f>CHOOSE(1+MOD($I$3+6-2,7),"Su","M","Tu","W","Th","F","Sa")</f>
        <v>F</v>
      </c>
      <c r="O35" s="5" t="str">
        <f>CHOOSE(1+MOD($I$3+7-2,7),"Su","M","Tu","W","Th","F","Sa")</f>
        <v>Sa</v>
      </c>
      <c r="P35" s="6"/>
      <c r="Q35" s="5" t="str">
        <f>CHOOSE(1+MOD($I$3+1-2,7),"Su","M","Tu","W","Th","F","Sa")</f>
        <v>Su</v>
      </c>
      <c r="R35" s="5" t="str">
        <f>CHOOSE(1+MOD($I$3+2-2,7),"Su","M","Tu","W","Th","F","Sa")</f>
        <v>M</v>
      </c>
      <c r="S35" s="5" t="str">
        <f>CHOOSE(1+MOD($I$3+3-2,7),"Su","M","Tu","W","Th","F","Sa")</f>
        <v>Tu</v>
      </c>
      <c r="T35" s="5" t="str">
        <f>CHOOSE(1+MOD($I$3+4-2,7),"Su","M","Tu","W","Th","F","Sa")</f>
        <v>W</v>
      </c>
      <c r="U35" s="5" t="str">
        <f>CHOOSE(1+MOD($I$3+5-2,7),"Su","M","Tu","W","Th","F","Sa")</f>
        <v>Th</v>
      </c>
      <c r="V35" s="5" t="str">
        <f>CHOOSE(1+MOD($I$3+6-2,7),"Su","M","Tu","W","Th","F","Sa")</f>
        <v>F</v>
      </c>
      <c r="W35" s="5" t="str">
        <f>CHOOSE(1+MOD($I$3+7-2,7),"Su","M","Tu","W","Th","F","Sa")</f>
        <v>Sa</v>
      </c>
      <c r="Y35" s="9">
        <f>DATE($A$3+IF($E$3&gt;11,1,0),11,11)</f>
        <v>43780</v>
      </c>
      <c r="Z35" s="10" t="s">
        <v>25</v>
      </c>
    </row>
    <row r="36" spans="1:26" ht="14.25" customHeight="1" x14ac:dyDescent="0.3">
      <c r="A36" s="7" t="str">
        <f>IF(WEEKDAY(A34,1)=$I$3,A34,"")</f>
        <v/>
      </c>
      <c r="B36" s="7" t="str">
        <f>IF(A36="",IF(WEEKDAY(A34,1)=MOD($I$3,7)+1,A34,""),A36+1)</f>
        <v/>
      </c>
      <c r="C36" s="7">
        <f>IF(B36="",IF(WEEKDAY(A34,1)=MOD($I$3+1,7)+1,A34,""),B36+1)</f>
        <v>43739</v>
      </c>
      <c r="D36" s="7">
        <f>IF(C36="",IF(WEEKDAY(A34,1)=MOD($I$3+2,7)+1,A34,""),C36+1)</f>
        <v>43740</v>
      </c>
      <c r="E36" s="7">
        <f>IF(D36="",IF(WEEKDAY(A34,1)=MOD($I$3+3,7)+1,A34,""),D36+1)</f>
        <v>43741</v>
      </c>
      <c r="F36" s="7">
        <f>IF(E36="",IF(WEEKDAY(A34,1)=MOD($I$3+4,7)+1,A34,""),E36+1)</f>
        <v>43742</v>
      </c>
      <c r="G36" s="7">
        <f>IF(F36="",IF(WEEKDAY(A34,1)=MOD($I$3+5,7)+1,A34,""),F36+1)</f>
        <v>43743</v>
      </c>
      <c r="H36" s="6"/>
      <c r="I36" s="7" t="str">
        <f>IF(WEEKDAY(I34,1)=$I$3,I34,"")</f>
        <v/>
      </c>
      <c r="J36" s="7" t="str">
        <f>IF(I36="",IF(WEEKDAY(I34,1)=MOD($I$3,7)+1,I34,""),I36+1)</f>
        <v/>
      </c>
      <c r="K36" s="7" t="str">
        <f>IF(J36="",IF(WEEKDAY(I34,1)=MOD($I$3+1,7)+1,I34,""),J36+1)</f>
        <v/>
      </c>
      <c r="L36" s="7" t="str">
        <f>IF(K36="",IF(WEEKDAY(I34,1)=MOD($I$3+2,7)+1,I34,""),K36+1)</f>
        <v/>
      </c>
      <c r="M36" s="7" t="str">
        <f>IF(L36="",IF(WEEKDAY(I34,1)=MOD($I$3+3,7)+1,I34,""),L36+1)</f>
        <v/>
      </c>
      <c r="N36" s="7">
        <f>IF(M36="",IF(WEEKDAY(I34,1)=MOD($I$3+4,7)+1,I34,""),M36+1)</f>
        <v>43770</v>
      </c>
      <c r="O36" s="7">
        <f>IF(N36="",IF(WEEKDAY(I34,1)=MOD($I$3+5,7)+1,I34,""),N36+1)</f>
        <v>43771</v>
      </c>
      <c r="P36" s="6"/>
      <c r="Q36" s="7">
        <f>IF(WEEKDAY(Q34,1)=$I$3,Q34,"")</f>
        <v>43800</v>
      </c>
      <c r="R36" s="7">
        <f>IF(Q36="",IF(WEEKDAY(Q34,1)=MOD($I$3,7)+1,Q34,""),Q36+1)</f>
        <v>43801</v>
      </c>
      <c r="S36" s="7">
        <f>IF(R36="",IF(WEEKDAY(Q34,1)=MOD($I$3+1,7)+1,Q34,""),R36+1)</f>
        <v>43802</v>
      </c>
      <c r="T36" s="7">
        <f>IF(S36="",IF(WEEKDAY(Q34,1)=MOD($I$3+2,7)+1,Q34,""),S36+1)</f>
        <v>43803</v>
      </c>
      <c r="U36" s="7">
        <f>IF(T36="",IF(WEEKDAY(Q34,1)=MOD($I$3+3,7)+1,Q34,""),T36+1)</f>
        <v>43804</v>
      </c>
      <c r="V36" s="7">
        <f>IF(U36="",IF(WEEKDAY(Q34,1)=MOD($I$3+4,7)+1,Q34,""),U36+1)</f>
        <v>43805</v>
      </c>
      <c r="W36" s="7">
        <f>IF(V36="",IF(WEEKDAY(Q34,1)=MOD($I$3+5,7)+1,Q34,""),V36+1)</f>
        <v>43806</v>
      </c>
      <c r="Y36" s="9">
        <f>(DATE($A$3+IF($E$3&gt;11,1,0),11,1)+(4-1)*7)+5-WEEKDAY(DATE($A$3+IF($E$3&gt;11,1,0),11,1),1)+IF(5&lt;WEEKDAY(DATE($A$3+IF($E$3&gt;11,1,0),11,1),1),7,0)</f>
        <v>43797</v>
      </c>
      <c r="Z36" s="10" t="s">
        <v>9</v>
      </c>
    </row>
    <row r="37" spans="1:26" ht="14.25" customHeight="1" x14ac:dyDescent="0.3">
      <c r="A37" s="7">
        <f>IF(G36="","",IF(MONTH(G36+1)&lt;&gt;MONTH(G36),"",G36+1))</f>
        <v>43744</v>
      </c>
      <c r="B37" s="7">
        <f>IF(A37="","",IF(MONTH(A37+1)&lt;&gt;MONTH(A37),"",A37+1))</f>
        <v>43745</v>
      </c>
      <c r="C37" s="7">
        <f t="shared" ref="C37:C41" si="59">IF(B37="","",IF(MONTH(B37+1)&lt;&gt;MONTH(B37),"",B37+1))</f>
        <v>43746</v>
      </c>
      <c r="D37" s="7">
        <f t="shared" ref="D37:D41" si="60">IF(C37="","",IF(MONTH(C37+1)&lt;&gt;MONTH(C37),"",C37+1))</f>
        <v>43747</v>
      </c>
      <c r="E37" s="7">
        <f t="shared" ref="E37:E41" si="61">IF(D37="","",IF(MONTH(D37+1)&lt;&gt;MONTH(D37),"",D37+1))</f>
        <v>43748</v>
      </c>
      <c r="F37" s="7">
        <f t="shared" ref="F37:F41" si="62">IF(E37="","",IF(MONTH(E37+1)&lt;&gt;MONTH(E37),"",E37+1))</f>
        <v>43749</v>
      </c>
      <c r="G37" s="7">
        <f t="shared" ref="G37:G41" si="63">IF(F37="","",IF(MONTH(F37+1)&lt;&gt;MONTH(F37),"",F37+1))</f>
        <v>43750</v>
      </c>
      <c r="H37" s="6"/>
      <c r="I37" s="7">
        <f>IF(O36="","",IF(MONTH(O36+1)&lt;&gt;MONTH(O36),"",O36+1))</f>
        <v>43772</v>
      </c>
      <c r="J37" s="7">
        <f>IF(I37="","",IF(MONTH(I37+1)&lt;&gt;MONTH(I37),"",I37+1))</f>
        <v>43773</v>
      </c>
      <c r="K37" s="7">
        <f t="shared" ref="K37:K41" si="64">IF(J37="","",IF(MONTH(J37+1)&lt;&gt;MONTH(J37),"",J37+1))</f>
        <v>43774</v>
      </c>
      <c r="L37" s="7">
        <f t="shared" ref="L37:L41" si="65">IF(K37="","",IF(MONTH(K37+1)&lt;&gt;MONTH(K37),"",K37+1))</f>
        <v>43775</v>
      </c>
      <c r="M37" s="7">
        <f t="shared" ref="M37:M41" si="66">IF(L37="","",IF(MONTH(L37+1)&lt;&gt;MONTH(L37),"",L37+1))</f>
        <v>43776</v>
      </c>
      <c r="N37" s="7">
        <f t="shared" ref="N37:N41" si="67">IF(M37="","",IF(MONTH(M37+1)&lt;&gt;MONTH(M37),"",M37+1))</f>
        <v>43777</v>
      </c>
      <c r="O37" s="7">
        <f t="shared" ref="O37:O41" si="68">IF(N37="","",IF(MONTH(N37+1)&lt;&gt;MONTH(N37),"",N37+1))</f>
        <v>43778</v>
      </c>
      <c r="P37" s="6"/>
      <c r="Q37" s="7">
        <f>IF(W36="","",IF(MONTH(W36+1)&lt;&gt;MONTH(W36),"",W36+1))</f>
        <v>43807</v>
      </c>
      <c r="R37" s="7">
        <f>IF(Q37="","",IF(MONTH(Q37+1)&lt;&gt;MONTH(Q37),"",Q37+1))</f>
        <v>43808</v>
      </c>
      <c r="S37" s="7">
        <f t="shared" ref="S37:S41" si="69">IF(R37="","",IF(MONTH(R37+1)&lt;&gt;MONTH(R37),"",R37+1))</f>
        <v>43809</v>
      </c>
      <c r="T37" s="7">
        <f t="shared" ref="T37:T41" si="70">IF(S37="","",IF(MONTH(S37+1)&lt;&gt;MONTH(S37),"",S37+1))</f>
        <v>43810</v>
      </c>
      <c r="U37" s="7">
        <f t="shared" ref="U37:U41" si="71">IF(T37="","",IF(MONTH(T37+1)&lt;&gt;MONTH(T37),"",T37+1))</f>
        <v>43811</v>
      </c>
      <c r="V37" s="7">
        <f t="shared" ref="V37:V41" si="72">IF(U37="","",IF(MONTH(U37+1)&lt;&gt;MONTH(U37),"",U37+1))</f>
        <v>43812</v>
      </c>
      <c r="W37" s="7">
        <f t="shared" ref="W37:W41" si="73">IF(V37="","",IF(MONTH(V37+1)&lt;&gt;MONTH(V37),"",V37+1))</f>
        <v>43813</v>
      </c>
      <c r="Y37" s="9">
        <f>IF(AND($A$3&gt;1900,$A$3&lt;2099),IF(MONTH(ROUNDDOWN((DATE(2000,12,21)+TIME(13,30,0))+($A$3-2000)*365.242743,0))&lt;$E$3,ROUNDDOWN((DATE(2000,12,21)+TIME(13,30,0))+($A$3+1-2000)*365.242743,0),ROUNDDOWN((DATE(2000,12,21)+TIME(13,30,0))+($A$3-2000)*365.242743,0)),"n/f")</f>
        <v>43821</v>
      </c>
      <c r="Z37" s="10" t="s">
        <v>32</v>
      </c>
    </row>
    <row r="38" spans="1:26" ht="14.25" customHeight="1" x14ac:dyDescent="0.3">
      <c r="A38" s="7">
        <f t="shared" ref="A38:A41" si="74">IF(G37="","",IF(MONTH(G37+1)&lt;&gt;MONTH(G37),"",G37+1))</f>
        <v>43751</v>
      </c>
      <c r="B38" s="7">
        <f t="shared" ref="B38:B41" si="75">IF(A38="","",IF(MONTH(A38+1)&lt;&gt;MONTH(A38),"",A38+1))</f>
        <v>43752</v>
      </c>
      <c r="C38" s="7">
        <f t="shared" si="59"/>
        <v>43753</v>
      </c>
      <c r="D38" s="7">
        <f t="shared" si="60"/>
        <v>43754</v>
      </c>
      <c r="E38" s="7">
        <f t="shared" si="61"/>
        <v>43755</v>
      </c>
      <c r="F38" s="7">
        <f t="shared" si="62"/>
        <v>43756</v>
      </c>
      <c r="G38" s="7">
        <f t="shared" si="63"/>
        <v>43757</v>
      </c>
      <c r="H38" s="6"/>
      <c r="I38" s="7">
        <f t="shared" ref="I38:I41" si="76">IF(O37="","",IF(MONTH(O37+1)&lt;&gt;MONTH(O37),"",O37+1))</f>
        <v>43779</v>
      </c>
      <c r="J38" s="7">
        <f t="shared" ref="J38:J41" si="77">IF(I38="","",IF(MONTH(I38+1)&lt;&gt;MONTH(I38),"",I38+1))</f>
        <v>43780</v>
      </c>
      <c r="K38" s="7">
        <f t="shared" si="64"/>
        <v>43781</v>
      </c>
      <c r="L38" s="7">
        <f t="shared" si="65"/>
        <v>43782</v>
      </c>
      <c r="M38" s="7">
        <f t="shared" si="66"/>
        <v>43783</v>
      </c>
      <c r="N38" s="7">
        <f t="shared" si="67"/>
        <v>43784</v>
      </c>
      <c r="O38" s="7">
        <f t="shared" si="68"/>
        <v>43785</v>
      </c>
      <c r="P38" s="6"/>
      <c r="Q38" s="7">
        <f t="shared" ref="Q38:Q41" si="78">IF(W37="","",IF(MONTH(W37+1)&lt;&gt;MONTH(W37),"",W37+1))</f>
        <v>43814</v>
      </c>
      <c r="R38" s="7">
        <f t="shared" ref="R38:R41" si="79">IF(Q38="","",IF(MONTH(Q38+1)&lt;&gt;MONTH(Q38),"",Q38+1))</f>
        <v>43815</v>
      </c>
      <c r="S38" s="7">
        <f t="shared" si="69"/>
        <v>43816</v>
      </c>
      <c r="T38" s="7">
        <f t="shared" si="70"/>
        <v>43817</v>
      </c>
      <c r="U38" s="7">
        <f t="shared" si="71"/>
        <v>43818</v>
      </c>
      <c r="V38" s="7">
        <f t="shared" si="72"/>
        <v>43819</v>
      </c>
      <c r="W38" s="7">
        <f t="shared" si="73"/>
        <v>43820</v>
      </c>
      <c r="Y38" s="9">
        <f>DATE($A$3+IF($E$3&gt;12,1,0),12,24)</f>
        <v>43823</v>
      </c>
      <c r="Z38" s="10" t="s">
        <v>17</v>
      </c>
    </row>
    <row r="39" spans="1:26" ht="14.25" customHeight="1" x14ac:dyDescent="0.3">
      <c r="A39" s="7">
        <f t="shared" si="74"/>
        <v>43758</v>
      </c>
      <c r="B39" s="7">
        <f t="shared" si="75"/>
        <v>43759</v>
      </c>
      <c r="C39" s="7">
        <f t="shared" si="59"/>
        <v>43760</v>
      </c>
      <c r="D39" s="7">
        <f t="shared" si="60"/>
        <v>43761</v>
      </c>
      <c r="E39" s="7">
        <f t="shared" si="61"/>
        <v>43762</v>
      </c>
      <c r="F39" s="7">
        <f t="shared" si="62"/>
        <v>43763</v>
      </c>
      <c r="G39" s="7">
        <f t="shared" si="63"/>
        <v>43764</v>
      </c>
      <c r="H39" s="6"/>
      <c r="I39" s="7">
        <f t="shared" si="76"/>
        <v>43786</v>
      </c>
      <c r="J39" s="7">
        <f t="shared" si="77"/>
        <v>43787</v>
      </c>
      <c r="K39" s="7">
        <f t="shared" si="64"/>
        <v>43788</v>
      </c>
      <c r="L39" s="7">
        <f t="shared" si="65"/>
        <v>43789</v>
      </c>
      <c r="M39" s="7">
        <f t="shared" si="66"/>
        <v>43790</v>
      </c>
      <c r="N39" s="7">
        <f t="shared" si="67"/>
        <v>43791</v>
      </c>
      <c r="O39" s="7">
        <f t="shared" si="68"/>
        <v>43792</v>
      </c>
      <c r="P39" s="6"/>
      <c r="Q39" s="7">
        <f t="shared" si="78"/>
        <v>43821</v>
      </c>
      <c r="R39" s="7">
        <f t="shared" si="79"/>
        <v>43822</v>
      </c>
      <c r="S39" s="7">
        <f t="shared" si="69"/>
        <v>43823</v>
      </c>
      <c r="T39" s="7">
        <f t="shared" si="70"/>
        <v>43824</v>
      </c>
      <c r="U39" s="7">
        <f t="shared" si="71"/>
        <v>43825</v>
      </c>
      <c r="V39" s="7">
        <f t="shared" si="72"/>
        <v>43826</v>
      </c>
      <c r="W39" s="7">
        <f t="shared" si="73"/>
        <v>43827</v>
      </c>
      <c r="Y39" s="9">
        <f>DATE($A$3+IF($E$3&gt;12,1,0),12,25)</f>
        <v>43824</v>
      </c>
      <c r="Z39" s="10" t="s">
        <v>19</v>
      </c>
    </row>
    <row r="40" spans="1:26" ht="14.25" customHeight="1" x14ac:dyDescent="0.3">
      <c r="A40" s="7">
        <f t="shared" si="74"/>
        <v>43765</v>
      </c>
      <c r="B40" s="7">
        <f t="shared" si="75"/>
        <v>43766</v>
      </c>
      <c r="C40" s="7">
        <f t="shared" si="59"/>
        <v>43767</v>
      </c>
      <c r="D40" s="7">
        <f t="shared" si="60"/>
        <v>43768</v>
      </c>
      <c r="E40" s="7">
        <f t="shared" si="61"/>
        <v>43769</v>
      </c>
      <c r="F40" s="7" t="str">
        <f t="shared" si="62"/>
        <v/>
      </c>
      <c r="G40" s="7" t="str">
        <f t="shared" si="63"/>
        <v/>
      </c>
      <c r="H40" s="6"/>
      <c r="I40" s="7">
        <f t="shared" si="76"/>
        <v>43793</v>
      </c>
      <c r="J40" s="7">
        <f t="shared" si="77"/>
        <v>43794</v>
      </c>
      <c r="K40" s="7">
        <f t="shared" si="64"/>
        <v>43795</v>
      </c>
      <c r="L40" s="7">
        <f t="shared" si="65"/>
        <v>43796</v>
      </c>
      <c r="M40" s="7">
        <f t="shared" si="66"/>
        <v>43797</v>
      </c>
      <c r="N40" s="7">
        <f t="shared" si="67"/>
        <v>43798</v>
      </c>
      <c r="O40" s="7">
        <f t="shared" si="68"/>
        <v>43799</v>
      </c>
      <c r="P40" s="6"/>
      <c r="Q40" s="7">
        <f t="shared" si="78"/>
        <v>43828</v>
      </c>
      <c r="R40" s="7">
        <f t="shared" si="79"/>
        <v>43829</v>
      </c>
      <c r="S40" s="7">
        <f t="shared" si="69"/>
        <v>43830</v>
      </c>
      <c r="T40" s="7" t="str">
        <f t="shared" si="70"/>
        <v/>
      </c>
      <c r="U40" s="7" t="str">
        <f t="shared" si="71"/>
        <v/>
      </c>
      <c r="V40" s="7" t="str">
        <f t="shared" si="72"/>
        <v/>
      </c>
      <c r="W40" s="7" t="str">
        <f t="shared" si="73"/>
        <v/>
      </c>
      <c r="Y40" s="9">
        <f>DATE($A$3+IF($E$3&gt;12,1,0),12,26)</f>
        <v>43825</v>
      </c>
      <c r="Z40" s="10" t="s">
        <v>28</v>
      </c>
    </row>
    <row r="41" spans="1:26" ht="14.25" customHeight="1" x14ac:dyDescent="0.3">
      <c r="A41" s="7" t="str">
        <f t="shared" si="74"/>
        <v/>
      </c>
      <c r="B41" s="7" t="str">
        <f t="shared" si="75"/>
        <v/>
      </c>
      <c r="C41" s="7" t="str">
        <f t="shared" si="59"/>
        <v/>
      </c>
      <c r="D41" s="7" t="str">
        <f t="shared" si="60"/>
        <v/>
      </c>
      <c r="E41" s="7" t="str">
        <f t="shared" si="61"/>
        <v/>
      </c>
      <c r="F41" s="7" t="str">
        <f t="shared" si="62"/>
        <v/>
      </c>
      <c r="G41" s="7" t="str">
        <f t="shared" si="63"/>
        <v/>
      </c>
      <c r="H41" s="6"/>
      <c r="I41" s="7" t="str">
        <f t="shared" si="76"/>
        <v/>
      </c>
      <c r="J41" s="7" t="str">
        <f t="shared" si="77"/>
        <v/>
      </c>
      <c r="K41" s="7" t="str">
        <f t="shared" si="64"/>
        <v/>
      </c>
      <c r="L41" s="7" t="str">
        <f t="shared" si="65"/>
        <v/>
      </c>
      <c r="M41" s="7" t="str">
        <f t="shared" si="66"/>
        <v/>
      </c>
      <c r="N41" s="7" t="str">
        <f t="shared" si="67"/>
        <v/>
      </c>
      <c r="O41" s="7" t="str">
        <f t="shared" si="68"/>
        <v/>
      </c>
      <c r="P41" s="8" t="s">
        <v>2</v>
      </c>
      <c r="Q41" s="7" t="str">
        <f t="shared" si="78"/>
        <v/>
      </c>
      <c r="R41" s="7" t="str">
        <f t="shared" si="79"/>
        <v/>
      </c>
      <c r="S41" s="7" t="str">
        <f t="shared" si="69"/>
        <v/>
      </c>
      <c r="T41" s="7" t="str">
        <f t="shared" si="70"/>
        <v/>
      </c>
      <c r="U41" s="7" t="str">
        <f t="shared" si="71"/>
        <v/>
      </c>
      <c r="V41" s="7" t="str">
        <f t="shared" si="72"/>
        <v/>
      </c>
      <c r="W41" s="7" t="str">
        <f t="shared" si="73"/>
        <v/>
      </c>
      <c r="Y41" s="9">
        <f>DATE($A$3+IF($E$3&gt;12,1,0),12,31)</f>
        <v>43830</v>
      </c>
      <c r="Z41" s="10" t="s">
        <v>20</v>
      </c>
    </row>
  </sheetData>
  <mergeCells count="19">
    <mergeCell ref="A5:W5"/>
    <mergeCell ref="A7:G7"/>
    <mergeCell ref="I7:O7"/>
    <mergeCell ref="Q7:W7"/>
    <mergeCell ref="A34:G34"/>
    <mergeCell ref="I34:O34"/>
    <mergeCell ref="Q34:W34"/>
    <mergeCell ref="A16:G16"/>
    <mergeCell ref="I16:O16"/>
    <mergeCell ref="Q16:W16"/>
    <mergeCell ref="A25:G25"/>
    <mergeCell ref="I25:O25"/>
    <mergeCell ref="Q25:W25"/>
    <mergeCell ref="E3:G3"/>
    <mergeCell ref="E2:G2"/>
    <mergeCell ref="A3:C3"/>
    <mergeCell ref="A2:C2"/>
    <mergeCell ref="I3:K3"/>
    <mergeCell ref="I2:K2"/>
  </mergeCells>
  <phoneticPr fontId="1" type="noConversion"/>
  <conditionalFormatting sqref="A9:G14 I9:O14 Q9:W14 A18:G23 I18:O23 Q18:W23 A27:G32 I27:O32 Q27:W32 A36:G41 I36:O41 Q36:W41">
    <cfRule type="cellIs" dxfId="1" priority="5" stopIfTrue="1" operator="equal">
      <formula>""</formula>
    </cfRule>
    <cfRule type="expression" dxfId="0" priority="6" stopIfTrue="1">
      <formula>MATCH(A9,$Y$8:$Y$299,0)</formula>
    </cfRule>
  </conditionalFormatting>
  <printOptions horizontalCentered="1"/>
  <pageMargins left="0.75" right="0.75" top="0.35" bottom="0.35" header="0.5" footer="0.25"/>
  <pageSetup orientation="landscape" r:id="rId1"/>
  <headerFooter alignWithMargins="0">
    <oddFooter>&amp;L&amp;8&amp;K01+030https://www.vertex42.com/ExcelTemplates/yearly-calendar.html&amp;R&amp;8&amp;K01+031© 2005-2019 Vertex42 LLC. Free to print.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YearlyEventCalendar</vt:lpstr>
      <vt:lpstr>YearlyEventCalendar!Print_Area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Event Calendar</dc:title>
  <dc:creator>Vertex42.com</dc:creator>
  <dc:description>(c) 2005-2019 Vertex42 LLC. All rights reserved.</dc:description>
  <cp:lastModifiedBy>Ghasli @ Ghazali, Mohamad Amir</cp:lastModifiedBy>
  <cp:lastPrinted>2019-04-26T17:08:33Z</cp:lastPrinted>
  <dcterms:created xsi:type="dcterms:W3CDTF">2008-12-11T21:42:43Z</dcterms:created>
  <dcterms:modified xsi:type="dcterms:W3CDTF">2022-11-14T14:34:11Z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2005-2019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https://www.vertex42.com/ExcelTemplates/yearly-calendar.html</vt:lpwstr>
  </property>
</Properties>
</file>