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LoanCalculator" sheetId="1" r:id="rId1"/>
    <sheet name="LoanAmount" sheetId="7" r:id="rId2"/>
    <sheet name="HomeEquity" sheetId="8" r:id="rId3"/>
    <sheet name="Help" sheetId="9" r:id="rId4"/>
    <sheet name="Regular" sheetId="6" state="hidden" r:id="rId5"/>
  </sheets>
  <definedNames>
    <definedName name="chart_balance">OFFSET(LoanCalculator!$H$27,2,0,LoanCalculator!$D$22,1)</definedName>
    <definedName name="chart_balance_noextra">FV(rate,chart_nper,payment,-loan_amount)</definedName>
    <definedName name="chart_date">OFFSET(LoanCalculator!$B$27,2,0,LoanCalculator!$D$22,1)</definedName>
    <definedName name="chart_date_noextra">OFFSET(Regular!$B$2,2,0,nper,1)</definedName>
    <definedName name="chart_nper">ROW(OFFSET(LoanCalculator!$A$1,0,0,nper,1))</definedName>
    <definedName name="chart_taxreturned">OFFSET(LoanCalculator!$L$27,2,0,LoanCalculator!$D$22,1)</definedName>
    <definedName name="compound_period">INDEX({2,12,4,1},MATCH(LoanCalculator!$D$9,compound_periods,0))</definedName>
    <definedName name="compound_periods">{"Semi-Annually";"Monthly";"Quarterly";"Annually"}</definedName>
    <definedName name="fpdate">LoanCalculator!$D$8</definedName>
    <definedName name="int">LoanCalculator!$D$15</definedName>
    <definedName name="loan_amount">LoanCalculator!$D$5</definedName>
    <definedName name="nper">term*12</definedName>
    <definedName name="payment">LoanCalculator!$D$11</definedName>
    <definedName name="_xlnm.Print_Area" localSheetId="2">HomeEquity!$A:$J</definedName>
    <definedName name="_xlnm.Print_Area" localSheetId="1">LoanAmount!$A:$F</definedName>
    <definedName name="_xlnm.Print_Area" localSheetId="0">OFFSET(LoanCalculator!$A$1,0,0,ROW(LoanCalculator!$A$27)+1+LoanCalculator!$D$22,COLUMN(LoanCalculator!$L$1))</definedName>
    <definedName name="_xlnm.Print_Titles" localSheetId="2">HomeEquity!$25:$25</definedName>
    <definedName name="_xlnm.Print_Titles" localSheetId="0">LoanCalculator!$27:$27</definedName>
    <definedName name="rate">LoanCalculator!$D$19</definedName>
    <definedName name="term">LoanCalculator!$D$7</definedName>
    <definedName name="valuevx">42.314159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8" l="1"/>
  <c r="E27" i="8"/>
  <c r="F27" i="8"/>
  <c r="G27" i="8"/>
  <c r="E28" i="8"/>
  <c r="F28" i="8"/>
  <c r="G28" i="8"/>
  <c r="E29" i="8"/>
  <c r="F29" i="8"/>
  <c r="G29" i="8"/>
  <c r="E30" i="8"/>
  <c r="F30" i="8"/>
  <c r="G30" i="8"/>
  <c r="E31" i="8"/>
  <c r="F31" i="8"/>
  <c r="G31" i="8"/>
  <c r="D26" i="8"/>
  <c r="B27" i="8"/>
  <c r="C27" i="8"/>
  <c r="D27" i="8"/>
  <c r="B28" i="8"/>
  <c r="C28" i="8"/>
  <c r="D28" i="8"/>
  <c r="F15" i="8"/>
  <c r="F11" i="8"/>
  <c r="I26" i="8"/>
  <c r="I27" i="8"/>
  <c r="I28" i="8" s="1"/>
  <c r="F17" i="8"/>
  <c r="H27" i="8"/>
  <c r="J27" i="8" s="1"/>
  <c r="H26" i="8"/>
  <c r="J26" i="8" s="1"/>
  <c r="A28" i="8"/>
  <c r="A29" i="8"/>
  <c r="A30" i="8"/>
  <c r="A31" i="8" s="1"/>
  <c r="A32" i="8" s="1"/>
  <c r="A33" i="8" s="1"/>
  <c r="A34" i="8" s="1"/>
  <c r="A35" i="8" s="1"/>
  <c r="A36" i="8" s="1"/>
  <c r="A37" i="8" s="1"/>
  <c r="A38" i="8" s="1"/>
  <c r="A39" i="8" s="1"/>
  <c r="A40" i="8"/>
  <c r="A41" i="8" s="1"/>
  <c r="A42" i="8" s="1"/>
  <c r="A43" i="8" s="1"/>
  <c r="A44" i="8"/>
  <c r="A45" i="8"/>
  <c r="A46" i="8"/>
  <c r="A47" i="8"/>
  <c r="A48" i="8"/>
  <c r="A49" i="8"/>
  <c r="A50" i="8"/>
  <c r="A51" i="8"/>
  <c r="A52" i="8" s="1"/>
  <c r="A53" i="8" s="1"/>
  <c r="A54" i="8" s="1"/>
  <c r="A55" i="8" s="1"/>
  <c r="A56" i="8" s="1"/>
  <c r="A57" i="8" s="1"/>
  <c r="A58" i="8" s="1"/>
  <c r="A59" i="8" s="1"/>
  <c r="A60" i="8" s="1"/>
  <c r="A61" i="8" s="1"/>
  <c r="A62" i="8" s="1"/>
  <c r="A63" i="8" s="1"/>
  <c r="A64" i="8"/>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H28" i="1"/>
  <c r="A29" i="1"/>
  <c r="B29" i="1" s="1"/>
  <c r="D19" i="1"/>
  <c r="D11" i="1"/>
  <c r="L23" i="1"/>
  <c r="F3" i="6"/>
  <c r="A4" i="6" s="1"/>
  <c r="D4" i="6" s="1"/>
  <c r="D10" i="1"/>
  <c r="D8" i="7"/>
  <c r="D13" i="7"/>
  <c r="D15" i="7"/>
  <c r="I29" i="8" l="1"/>
  <c r="E32" i="8"/>
  <c r="F32" i="8" s="1"/>
  <c r="G32" i="8" s="1"/>
  <c r="B4" i="6"/>
  <c r="B29" i="8"/>
  <c r="C29" i="8"/>
  <c r="D29" i="8"/>
  <c r="H28" i="8"/>
  <c r="J28" i="8" s="1"/>
  <c r="F29" i="1"/>
  <c r="K29" i="1"/>
  <c r="L29" i="1" s="1"/>
  <c r="C29" i="1"/>
  <c r="D29" i="1" s="1"/>
  <c r="G29" i="1" s="1"/>
  <c r="H29" i="1" s="1"/>
  <c r="A30" i="1" s="1"/>
  <c r="C4" i="6"/>
  <c r="E4" i="6" s="1"/>
  <c r="F4" i="6" s="1"/>
  <c r="A5" i="6" s="1"/>
  <c r="E33" i="8" l="1"/>
  <c r="F33" i="8"/>
  <c r="G33" i="8"/>
  <c r="I30" i="8"/>
  <c r="B30" i="8"/>
  <c r="C30" i="8"/>
  <c r="D30" i="8"/>
  <c r="H29" i="8"/>
  <c r="J29" i="8" s="1"/>
  <c r="B30" i="1"/>
  <c r="F30" i="1"/>
  <c r="K30" i="1" s="1"/>
  <c r="L30" i="1" s="1"/>
  <c r="C5" i="6"/>
  <c r="D5" i="6"/>
  <c r="B5" i="6"/>
  <c r="C30" i="1"/>
  <c r="B31" i="8" l="1"/>
  <c r="C31" i="8"/>
  <c r="D31" i="8" s="1"/>
  <c r="H30" i="8"/>
  <c r="J30" i="8"/>
  <c r="I31" i="8"/>
  <c r="E34" i="8"/>
  <c r="F34" i="8"/>
  <c r="G34" i="8"/>
  <c r="E5" i="6"/>
  <c r="F5" i="6" s="1"/>
  <c r="A6" i="6" s="1"/>
  <c r="C6" i="6" s="1"/>
  <c r="D6" i="6"/>
  <c r="D30" i="1"/>
  <c r="G30" i="1" s="1"/>
  <c r="H30" i="1" s="1"/>
  <c r="A31" i="1" s="1"/>
  <c r="B32" i="8" l="1"/>
  <c r="C32" i="8" s="1"/>
  <c r="D32" i="8" s="1"/>
  <c r="H31" i="8"/>
  <c r="B6" i="6"/>
  <c r="E35" i="8"/>
  <c r="F35" i="8"/>
  <c r="G35" i="8"/>
  <c r="J31" i="8"/>
  <c r="I32" i="8"/>
  <c r="E6" i="6"/>
  <c r="F6" i="6" s="1"/>
  <c r="A7" i="6" s="1"/>
  <c r="C7" i="6" s="1"/>
  <c r="D7" i="6"/>
  <c r="F31" i="1"/>
  <c r="K31" i="1" s="1"/>
  <c r="L31" i="1" s="1"/>
  <c r="C31" i="1"/>
  <c r="B31" i="1"/>
  <c r="B33" i="8" l="1"/>
  <c r="C33" i="8"/>
  <c r="D33" i="8"/>
  <c r="H32" i="8"/>
  <c r="I33" i="8"/>
  <c r="J32" i="8"/>
  <c r="E36" i="8"/>
  <c r="F36" i="8"/>
  <c r="G36" i="8"/>
  <c r="B7" i="6"/>
  <c r="D31" i="1"/>
  <c r="G31" i="1" s="1"/>
  <c r="E7" i="6"/>
  <c r="F7" i="6" s="1"/>
  <c r="A8" i="6" s="1"/>
  <c r="C8" i="6" s="1"/>
  <c r="B8" i="6"/>
  <c r="D8" i="6"/>
  <c r="E37" i="8" l="1"/>
  <c r="F37" i="8" s="1"/>
  <c r="G37" i="8" s="1"/>
  <c r="I34" i="8"/>
  <c r="B34" i="8"/>
  <c r="C34" i="8" s="1"/>
  <c r="D34" i="8" s="1"/>
  <c r="H33" i="8"/>
  <c r="J33" i="8" s="1"/>
  <c r="E8" i="6"/>
  <c r="F8" i="6" s="1"/>
  <c r="A9" i="6" s="1"/>
  <c r="C9" i="6"/>
  <c r="D9" i="6"/>
  <c r="B9" i="6"/>
  <c r="H31" i="1"/>
  <c r="A32" i="1" s="1"/>
  <c r="B35" i="8" l="1"/>
  <c r="C35" i="8"/>
  <c r="D35" i="8"/>
  <c r="H34" i="8"/>
  <c r="E38" i="8"/>
  <c r="F38" i="8"/>
  <c r="G38" i="8"/>
  <c r="I35" i="8"/>
  <c r="J34" i="8"/>
  <c r="E9" i="6"/>
  <c r="F9" i="6" s="1"/>
  <c r="A10" i="6" s="1"/>
  <c r="C10" i="6" s="1"/>
  <c r="F32" i="1"/>
  <c r="K32" i="1" s="1"/>
  <c r="L32" i="1" s="1"/>
  <c r="C32" i="1"/>
  <c r="D32" i="1" s="1"/>
  <c r="B32" i="1"/>
  <c r="D10" i="6" l="1"/>
  <c r="B10" i="6"/>
  <c r="I36" i="8"/>
  <c r="E39" i="8"/>
  <c r="F39" i="8"/>
  <c r="G39" i="8" s="1"/>
  <c r="B36" i="8"/>
  <c r="C36" i="8" s="1"/>
  <c r="D36" i="8" s="1"/>
  <c r="H35" i="8"/>
  <c r="J35" i="8" s="1"/>
  <c r="E10" i="6"/>
  <c r="F10" i="6" s="1"/>
  <c r="A11" i="6" s="1"/>
  <c r="C11" i="6" s="1"/>
  <c r="G32" i="1"/>
  <c r="B37" i="8" l="1"/>
  <c r="C37" i="8"/>
  <c r="D37" i="8"/>
  <c r="H36" i="8"/>
  <c r="E40" i="8"/>
  <c r="F40" i="8"/>
  <c r="G40" i="8"/>
  <c r="B11" i="6"/>
  <c r="D11" i="6"/>
  <c r="J36" i="8"/>
  <c r="I37" i="8"/>
  <c r="E11" i="6"/>
  <c r="F11" i="6" s="1"/>
  <c r="A12" i="6" s="1"/>
  <c r="C12" i="6" s="1"/>
  <c r="H32" i="1"/>
  <c r="A33" i="1" s="1"/>
  <c r="D12" i="6" l="1"/>
  <c r="B12" i="6"/>
  <c r="I38" i="8"/>
  <c r="E41" i="8"/>
  <c r="F41" i="8"/>
  <c r="G41" i="8"/>
  <c r="B38" i="8"/>
  <c r="C38" i="8"/>
  <c r="D38" i="8" s="1"/>
  <c r="H37" i="8"/>
  <c r="J37" i="8" s="1"/>
  <c r="E12" i="6"/>
  <c r="F12" i="6" s="1"/>
  <c r="A13" i="6" s="1"/>
  <c r="C13" i="6"/>
  <c r="D13" i="6"/>
  <c r="B13" i="6"/>
  <c r="F33" i="1"/>
  <c r="K33" i="1" s="1"/>
  <c r="L33" i="1" s="1"/>
  <c r="C33" i="1"/>
  <c r="D33" i="1" s="1"/>
  <c r="B33" i="1"/>
  <c r="B39" i="8" l="1"/>
  <c r="C39" i="8"/>
  <c r="D39" i="8" s="1"/>
  <c r="H38" i="8"/>
  <c r="I5" i="8" s="1"/>
  <c r="I39" i="8"/>
  <c r="J38" i="8"/>
  <c r="J5" i="8" s="1"/>
  <c r="E42" i="8"/>
  <c r="F42" i="8"/>
  <c r="G42" i="8" s="1"/>
  <c r="E13" i="6"/>
  <c r="F13" i="6" s="1"/>
  <c r="A14" i="6" s="1"/>
  <c r="C14" i="6"/>
  <c r="B14" i="6"/>
  <c r="D14" i="6"/>
  <c r="E14" i="6" s="1"/>
  <c r="F14" i="6" s="1"/>
  <c r="A15" i="6" s="1"/>
  <c r="G33" i="1"/>
  <c r="E43" i="8" l="1"/>
  <c r="F43" i="8"/>
  <c r="G43" i="8"/>
  <c r="B40" i="8"/>
  <c r="C40" i="8"/>
  <c r="D40" i="8"/>
  <c r="H39" i="8"/>
  <c r="I40" i="8"/>
  <c r="J39" i="8"/>
  <c r="C15" i="6"/>
  <c r="D15" i="6"/>
  <c r="B15" i="6"/>
  <c r="H33" i="1"/>
  <c r="A34" i="1" s="1"/>
  <c r="I41" i="8" l="1"/>
  <c r="B41" i="8"/>
  <c r="C41" i="8" s="1"/>
  <c r="D41" i="8" s="1"/>
  <c r="H40" i="8"/>
  <c r="J40" i="8" s="1"/>
  <c r="E44" i="8"/>
  <c r="F44" i="8"/>
  <c r="G44" i="8"/>
  <c r="E15" i="6"/>
  <c r="F15" i="6" s="1"/>
  <c r="A16" i="6" s="1"/>
  <c r="C16" i="6" s="1"/>
  <c r="F34" i="1"/>
  <c r="K34" i="1" s="1"/>
  <c r="L34" i="1" s="1"/>
  <c r="C34" i="1"/>
  <c r="D34" i="1" s="1"/>
  <c r="B34" i="1"/>
  <c r="B42" i="8" l="1"/>
  <c r="C42" i="8" s="1"/>
  <c r="D42" i="8" s="1"/>
  <c r="H41" i="8"/>
  <c r="D16" i="6"/>
  <c r="B16" i="6"/>
  <c r="E45" i="8"/>
  <c r="F45" i="8" s="1"/>
  <c r="G45" i="8" s="1"/>
  <c r="I42" i="8"/>
  <c r="J41" i="8"/>
  <c r="E16" i="6"/>
  <c r="F16" i="6" s="1"/>
  <c r="A17" i="6" s="1"/>
  <c r="C17" i="6" s="1"/>
  <c r="G34" i="1"/>
  <c r="E46" i="8" l="1"/>
  <c r="F46" i="8"/>
  <c r="G46" i="8"/>
  <c r="B43" i="8"/>
  <c r="C43" i="8"/>
  <c r="D43" i="8"/>
  <c r="H42" i="8"/>
  <c r="B17" i="6"/>
  <c r="D17" i="6"/>
  <c r="I43" i="8"/>
  <c r="J42" i="8"/>
  <c r="E17" i="6"/>
  <c r="F17" i="6" s="1"/>
  <c r="A18" i="6" s="1"/>
  <c r="C18" i="6" s="1"/>
  <c r="H34" i="1"/>
  <c r="A35" i="1" s="1"/>
  <c r="D18" i="6" l="1"/>
  <c r="B18" i="6"/>
  <c r="I44" i="8"/>
  <c r="B44" i="8"/>
  <c r="C44" i="8"/>
  <c r="D44" i="8"/>
  <c r="H43" i="8"/>
  <c r="J43" i="8" s="1"/>
  <c r="E47" i="8"/>
  <c r="F47" i="8"/>
  <c r="G47" i="8" s="1"/>
  <c r="E18" i="6"/>
  <c r="F18" i="6" s="1"/>
  <c r="A19" i="6" s="1"/>
  <c r="C19" i="6" s="1"/>
  <c r="F35" i="1"/>
  <c r="K35" i="1" s="1"/>
  <c r="L35" i="1" s="1"/>
  <c r="C35" i="1"/>
  <c r="D35" i="1" s="1"/>
  <c r="B35" i="1"/>
  <c r="E48" i="8" l="1"/>
  <c r="F48" i="8"/>
  <c r="G48" i="8"/>
  <c r="B19" i="6"/>
  <c r="D19" i="6"/>
  <c r="B45" i="8"/>
  <c r="C45" i="8"/>
  <c r="D45" i="8"/>
  <c r="H44" i="8"/>
  <c r="J44" i="8"/>
  <c r="I45" i="8"/>
  <c r="E19" i="6"/>
  <c r="F19" i="6" s="1"/>
  <c r="A20" i="6" s="1"/>
  <c r="C20" i="6" s="1"/>
  <c r="G35" i="1"/>
  <c r="H35" i="1" s="1"/>
  <c r="A36" i="1" s="1"/>
  <c r="D20" i="6" l="1"/>
  <c r="B20" i="6"/>
  <c r="B46" i="8"/>
  <c r="C46" i="8"/>
  <c r="D46" i="8"/>
  <c r="H45" i="8"/>
  <c r="J45" i="8"/>
  <c r="I46" i="8"/>
  <c r="E49" i="8"/>
  <c r="F49" i="8"/>
  <c r="G49" i="8"/>
  <c r="E20" i="6"/>
  <c r="F20" i="6" s="1"/>
  <c r="A21" i="6" s="1"/>
  <c r="C21" i="6" s="1"/>
  <c r="F36" i="1"/>
  <c r="K36" i="1" s="1"/>
  <c r="L36" i="1" s="1"/>
  <c r="C36" i="1"/>
  <c r="D36" i="1" s="1"/>
  <c r="B36" i="1"/>
  <c r="B21" i="6" l="1"/>
  <c r="D21" i="6"/>
  <c r="I47" i="8"/>
  <c r="B47" i="8"/>
  <c r="C47" i="8"/>
  <c r="D47" i="8"/>
  <c r="H46" i="8"/>
  <c r="J46" i="8" s="1"/>
  <c r="E50" i="8"/>
  <c r="F50" i="8"/>
  <c r="G50" i="8"/>
  <c r="E21" i="6"/>
  <c r="F21" i="6" s="1"/>
  <c r="A22" i="6" s="1"/>
  <c r="C22" i="6" s="1"/>
  <c r="G36" i="1"/>
  <c r="H36" i="1" s="1"/>
  <c r="A37" i="1" s="1"/>
  <c r="B48" i="8" l="1"/>
  <c r="C48" i="8"/>
  <c r="D48" i="8" s="1"/>
  <c r="H47" i="8"/>
  <c r="D22" i="6"/>
  <c r="E22" i="6" s="1"/>
  <c r="F22" i="6" s="1"/>
  <c r="A23" i="6" s="1"/>
  <c r="B22" i="6"/>
  <c r="E51" i="8"/>
  <c r="F51" i="8" s="1"/>
  <c r="G51" i="8" s="1"/>
  <c r="I48" i="8"/>
  <c r="J47" i="8"/>
  <c r="C23" i="6"/>
  <c r="D23" i="6"/>
  <c r="B23" i="6"/>
  <c r="F37" i="1"/>
  <c r="K37" i="1" s="1"/>
  <c r="L37" i="1" s="1"/>
  <c r="C37" i="1"/>
  <c r="B37" i="1"/>
  <c r="E52" i="8" l="1"/>
  <c r="F52" i="8"/>
  <c r="G52" i="8"/>
  <c r="B49" i="8"/>
  <c r="C49" i="8"/>
  <c r="D49" i="8"/>
  <c r="H48" i="8"/>
  <c r="J48" i="8"/>
  <c r="I49" i="8"/>
  <c r="D37" i="1"/>
  <c r="E23" i="6"/>
  <c r="F23" i="6" s="1"/>
  <c r="A24" i="6" s="1"/>
  <c r="C24" i="6"/>
  <c r="B24" i="6"/>
  <c r="D24" i="6"/>
  <c r="G37" i="1"/>
  <c r="H37" i="1" s="1"/>
  <c r="A38" i="1" s="1"/>
  <c r="I50" i="8" l="1"/>
  <c r="B50" i="8"/>
  <c r="C50" i="8" s="1"/>
  <c r="D50" i="8" s="1"/>
  <c r="H49" i="8"/>
  <c r="J49" i="8" s="1"/>
  <c r="E53" i="8"/>
  <c r="F53" i="8" s="1"/>
  <c r="G53" i="8" s="1"/>
  <c r="E24" i="6"/>
  <c r="F24" i="6" s="1"/>
  <c r="A25" i="6" s="1"/>
  <c r="C25" i="6" s="1"/>
  <c r="D25" i="6"/>
  <c r="B25" i="6"/>
  <c r="F38" i="1"/>
  <c r="K38" i="1" s="1"/>
  <c r="L38" i="1" s="1"/>
  <c r="C38" i="1"/>
  <c r="D38" i="1" s="1"/>
  <c r="B38" i="1"/>
  <c r="E54" i="8" l="1"/>
  <c r="F54" i="8"/>
  <c r="G54" i="8"/>
  <c r="B51" i="8"/>
  <c r="C51" i="8"/>
  <c r="D51" i="8"/>
  <c r="H50" i="8"/>
  <c r="I6" i="8" s="1"/>
  <c r="I51" i="8"/>
  <c r="J50" i="8"/>
  <c r="J6" i="8" s="1"/>
  <c r="E25" i="6"/>
  <c r="F25" i="6" s="1"/>
  <c r="A26" i="6" s="1"/>
  <c r="C26" i="6"/>
  <c r="B26" i="6"/>
  <c r="D26" i="6"/>
  <c r="G38" i="1"/>
  <c r="H38" i="1" s="1"/>
  <c r="A39" i="1" s="1"/>
  <c r="I52" i="8" l="1"/>
  <c r="B52" i="8"/>
  <c r="C52" i="8" s="1"/>
  <c r="D52" i="8" s="1"/>
  <c r="H51" i="8"/>
  <c r="J51" i="8" s="1"/>
  <c r="E55" i="8"/>
  <c r="F55" i="8"/>
  <c r="G55" i="8"/>
  <c r="E26" i="6"/>
  <c r="F26" i="6" s="1"/>
  <c r="A27" i="6" s="1"/>
  <c r="C27" i="6" s="1"/>
  <c r="F39" i="1"/>
  <c r="C39" i="1"/>
  <c r="B39" i="1"/>
  <c r="B53" i="8" l="1"/>
  <c r="C53" i="8"/>
  <c r="D53" i="8"/>
  <c r="H52" i="8"/>
  <c r="B27" i="6"/>
  <c r="D27" i="6"/>
  <c r="D39" i="1"/>
  <c r="G39" i="1" s="1"/>
  <c r="H39" i="1" s="1"/>
  <c r="A40" i="1" s="1"/>
  <c r="E56" i="8"/>
  <c r="F56" i="8"/>
  <c r="G56" i="8"/>
  <c r="I53" i="8"/>
  <c r="J52" i="8"/>
  <c r="E27" i="6"/>
  <c r="F27" i="6" s="1"/>
  <c r="A28" i="6" s="1"/>
  <c r="D28" i="6" s="1"/>
  <c r="K39" i="1"/>
  <c r="L39" i="1" s="1"/>
  <c r="B28" i="6" l="1"/>
  <c r="C28" i="6"/>
  <c r="I54" i="8"/>
  <c r="E57" i="8"/>
  <c r="F57" i="8"/>
  <c r="G57" i="8"/>
  <c r="B54" i="8"/>
  <c r="C54" i="8"/>
  <c r="D54" i="8"/>
  <c r="H53" i="8"/>
  <c r="J53" i="8" s="1"/>
  <c r="E28" i="6"/>
  <c r="F28" i="6" s="1"/>
  <c r="A29" i="6" s="1"/>
  <c r="C29" i="6" s="1"/>
  <c r="F40" i="1"/>
  <c r="C40" i="1"/>
  <c r="D40" i="1" s="1"/>
  <c r="B40" i="1"/>
  <c r="B55" i="8" l="1"/>
  <c r="C55" i="8"/>
  <c r="D55" i="8" s="1"/>
  <c r="H54" i="8"/>
  <c r="E58" i="8"/>
  <c r="F58" i="8"/>
  <c r="G58" i="8" s="1"/>
  <c r="I55" i="8"/>
  <c r="J54" i="8"/>
  <c r="B29" i="6"/>
  <c r="D29" i="6"/>
  <c r="E29" i="6"/>
  <c r="F29" i="6" s="1"/>
  <c r="A30" i="6" s="1"/>
  <c r="C30" i="6" s="1"/>
  <c r="K40" i="1"/>
  <c r="L40" i="1" s="1"/>
  <c r="G40" i="1"/>
  <c r="E59" i="8" l="1"/>
  <c r="F59" i="8"/>
  <c r="G59" i="8"/>
  <c r="B56" i="8"/>
  <c r="C56" i="8"/>
  <c r="D56" i="8"/>
  <c r="H55" i="8"/>
  <c r="D30" i="6"/>
  <c r="B30" i="6"/>
  <c r="I56" i="8"/>
  <c r="J55" i="8"/>
  <c r="E30" i="6"/>
  <c r="F30" i="6" s="1"/>
  <c r="A31" i="6" s="1"/>
  <c r="C31" i="6" s="1"/>
  <c r="D31" i="6"/>
  <c r="B31" i="6"/>
  <c r="H40" i="1"/>
  <c r="I57" i="8" l="1"/>
  <c r="B57" i="8"/>
  <c r="C57" i="8"/>
  <c r="D57" i="8"/>
  <c r="H56" i="8"/>
  <c r="J56" i="8" s="1"/>
  <c r="E60" i="8"/>
  <c r="F60" i="8"/>
  <c r="G60" i="8"/>
  <c r="E31" i="6"/>
  <c r="F31" i="6" s="1"/>
  <c r="A32" i="6" s="1"/>
  <c r="C32" i="6"/>
  <c r="B32" i="6"/>
  <c r="D32" i="6"/>
  <c r="A41" i="1"/>
  <c r="E61" i="8" l="1"/>
  <c r="F61" i="8"/>
  <c r="G61" i="8"/>
  <c r="B58" i="8"/>
  <c r="C58" i="8" s="1"/>
  <c r="D58" i="8" s="1"/>
  <c r="H57" i="8"/>
  <c r="I58" i="8"/>
  <c r="J57" i="8"/>
  <c r="E32" i="6"/>
  <c r="F32" i="6" s="1"/>
  <c r="A33" i="6" s="1"/>
  <c r="C33" i="6"/>
  <c r="D33" i="6"/>
  <c r="B33" i="6"/>
  <c r="F41" i="1"/>
  <c r="C41" i="1"/>
  <c r="B41" i="1"/>
  <c r="B59" i="8" l="1"/>
  <c r="C59" i="8"/>
  <c r="D59" i="8"/>
  <c r="H58" i="8"/>
  <c r="I59" i="8"/>
  <c r="J58" i="8"/>
  <c r="E62" i="8"/>
  <c r="F62" i="8"/>
  <c r="G62" i="8"/>
  <c r="K41" i="1"/>
  <c r="L41" i="1" s="1"/>
  <c r="E33" i="6"/>
  <c r="F33" i="6" s="1"/>
  <c r="A34" i="6" s="1"/>
  <c r="C34" i="6"/>
  <c r="B34" i="6"/>
  <c r="D34" i="6"/>
  <c r="D41" i="1"/>
  <c r="G41" i="1" s="1"/>
  <c r="E63" i="8" l="1"/>
  <c r="F63" i="8" s="1"/>
  <c r="G63" i="8" s="1"/>
  <c r="I60" i="8"/>
  <c r="B60" i="8"/>
  <c r="C60" i="8"/>
  <c r="D60" i="8"/>
  <c r="H59" i="8"/>
  <c r="J59" i="8" s="1"/>
  <c r="H41" i="1"/>
  <c r="A42" i="1" s="1"/>
  <c r="F42" i="1" s="1"/>
  <c r="E34" i="6"/>
  <c r="F34" i="6" s="1"/>
  <c r="A35" i="6" s="1"/>
  <c r="C35" i="6" s="1"/>
  <c r="C42" i="1"/>
  <c r="E64" i="8" l="1"/>
  <c r="F64" i="8"/>
  <c r="G64" i="8"/>
  <c r="B35" i="6"/>
  <c r="D35" i="6"/>
  <c r="B61" i="8"/>
  <c r="C61" i="8"/>
  <c r="D61" i="8"/>
  <c r="H60" i="8"/>
  <c r="I61" i="8"/>
  <c r="J60" i="8"/>
  <c r="B42" i="1"/>
  <c r="K42" i="1"/>
  <c r="L42" i="1" s="1"/>
  <c r="E35" i="6"/>
  <c r="F35" i="6" s="1"/>
  <c r="A36" i="6" s="1"/>
  <c r="B36" i="6" s="1"/>
  <c r="C36" i="6"/>
  <c r="D42" i="1"/>
  <c r="G42" i="1" s="1"/>
  <c r="I62" i="8" l="1"/>
  <c r="B62" i="8"/>
  <c r="C62" i="8"/>
  <c r="D62" i="8"/>
  <c r="H61" i="8"/>
  <c r="J61" i="8" s="1"/>
  <c r="E65" i="8"/>
  <c r="F65" i="8"/>
  <c r="G65" i="8"/>
  <c r="D36" i="6"/>
  <c r="H42" i="1"/>
  <c r="A43" i="1" s="1"/>
  <c r="F43" i="1" s="1"/>
  <c r="E36" i="6"/>
  <c r="F36" i="6" s="1"/>
  <c r="A37" i="6" s="1"/>
  <c r="C37" i="6"/>
  <c r="D37" i="6"/>
  <c r="B37" i="6"/>
  <c r="E66" i="8" l="1"/>
  <c r="F66" i="8"/>
  <c r="G66" i="8"/>
  <c r="B63" i="8"/>
  <c r="C63" i="8"/>
  <c r="D63" i="8"/>
  <c r="H62" i="8"/>
  <c r="I7" i="8" s="1"/>
  <c r="B43" i="1"/>
  <c r="C43" i="1"/>
  <c r="D43" i="1" s="1"/>
  <c r="I63" i="8"/>
  <c r="J62" i="8"/>
  <c r="J7" i="8" s="1"/>
  <c r="K43" i="1"/>
  <c r="L43" i="1" s="1"/>
  <c r="E37" i="6"/>
  <c r="F37" i="6" s="1"/>
  <c r="A38" i="6" s="1"/>
  <c r="D38" i="6" s="1"/>
  <c r="B38" i="6"/>
  <c r="C38" i="6" l="1"/>
  <c r="I64" i="8"/>
  <c r="B64" i="8"/>
  <c r="C64" i="8"/>
  <c r="D64" i="8"/>
  <c r="H63" i="8"/>
  <c r="J63" i="8" s="1"/>
  <c r="E67" i="8"/>
  <c r="F67" i="8"/>
  <c r="G67" i="8"/>
  <c r="G43" i="1"/>
  <c r="H43" i="1"/>
  <c r="A44" i="1" s="1"/>
  <c r="C44" i="1" s="1"/>
  <c r="E38" i="6"/>
  <c r="F38" i="6" s="1"/>
  <c r="A39" i="6" s="1"/>
  <c r="B39" i="6" s="1"/>
  <c r="D39" i="6" l="1"/>
  <c r="C39" i="6"/>
  <c r="E68" i="8"/>
  <c r="F68" i="8"/>
  <c r="G68" i="8"/>
  <c r="B65" i="8"/>
  <c r="C65" i="8"/>
  <c r="D65" i="8"/>
  <c r="H64" i="8"/>
  <c r="B44" i="1"/>
  <c r="F44" i="1"/>
  <c r="D44" i="1" s="1"/>
  <c r="G44" i="1" s="1"/>
  <c r="J64" i="8"/>
  <c r="I65" i="8"/>
  <c r="K44" i="1"/>
  <c r="L44" i="1" s="1"/>
  <c r="E39" i="6"/>
  <c r="F39" i="6" s="1"/>
  <c r="A40" i="6" s="1"/>
  <c r="C40" i="6" s="1"/>
  <c r="I66" i="8" l="1"/>
  <c r="B66" i="8"/>
  <c r="C66" i="8" s="1"/>
  <c r="D66" i="8" s="1"/>
  <c r="H65" i="8"/>
  <c r="J65" i="8" s="1"/>
  <c r="E69" i="8"/>
  <c r="F69" i="8" s="1"/>
  <c r="G69" i="8" s="1"/>
  <c r="D40" i="6"/>
  <c r="E40" i="6" s="1"/>
  <c r="F40" i="6" s="1"/>
  <c r="A41" i="6" s="1"/>
  <c r="B40" i="6"/>
  <c r="H44" i="1"/>
  <c r="A45" i="1" s="1"/>
  <c r="F45" i="1" s="1"/>
  <c r="K45" i="1" s="1"/>
  <c r="L45" i="1" s="1"/>
  <c r="C41" i="6"/>
  <c r="D41" i="6"/>
  <c r="B41" i="6"/>
  <c r="E70" i="8" l="1"/>
  <c r="F70" i="8"/>
  <c r="G70" i="8"/>
  <c r="B67" i="8"/>
  <c r="C67" i="8"/>
  <c r="D67" i="8"/>
  <c r="H66" i="8"/>
  <c r="B45" i="1"/>
  <c r="C45" i="1"/>
  <c r="D45" i="1" s="1"/>
  <c r="J66" i="8"/>
  <c r="I67" i="8"/>
  <c r="E41" i="6"/>
  <c r="F41" i="6" s="1"/>
  <c r="A42" i="6" s="1"/>
  <c r="C42" i="6" s="1"/>
  <c r="D42" i="6" l="1"/>
  <c r="B42" i="6"/>
  <c r="I68" i="8"/>
  <c r="B68" i="8"/>
  <c r="C68" i="8"/>
  <c r="D68" i="8" s="1"/>
  <c r="H67" i="8"/>
  <c r="J67" i="8" s="1"/>
  <c r="E71" i="8"/>
  <c r="F71" i="8"/>
  <c r="G71" i="8"/>
  <c r="G45" i="1"/>
  <c r="H45" i="1"/>
  <c r="A46" i="1" s="1"/>
  <c r="C46" i="1" s="1"/>
  <c r="E42" i="6"/>
  <c r="F42" i="6" s="1"/>
  <c r="A43" i="6" s="1"/>
  <c r="D43" i="6" s="1"/>
  <c r="C43" i="6"/>
  <c r="B69" i="8" l="1"/>
  <c r="C69" i="8"/>
  <c r="D69" i="8"/>
  <c r="H68" i="8"/>
  <c r="E72" i="8"/>
  <c r="F72" i="8"/>
  <c r="G72" i="8"/>
  <c r="B46" i="1"/>
  <c r="F46" i="1"/>
  <c r="K46" i="1" s="1"/>
  <c r="L46" i="1" s="1"/>
  <c r="I69" i="8"/>
  <c r="J68" i="8"/>
  <c r="B43" i="6"/>
  <c r="E43" i="6"/>
  <c r="F43" i="6" s="1"/>
  <c r="A44" i="6" s="1"/>
  <c r="D44" i="6" s="1"/>
  <c r="I70" i="8" l="1"/>
  <c r="B44" i="6"/>
  <c r="C44" i="6"/>
  <c r="E73" i="8"/>
  <c r="F73" i="8"/>
  <c r="G73" i="8" s="1"/>
  <c r="B70" i="8"/>
  <c r="C70" i="8"/>
  <c r="D70" i="8"/>
  <c r="H69" i="8"/>
  <c r="J69" i="8" s="1"/>
  <c r="D46" i="1"/>
  <c r="G46" i="1" s="1"/>
  <c r="H46" i="1" s="1"/>
  <c r="A47" i="1" s="1"/>
  <c r="F47" i="1" s="1"/>
  <c r="K47" i="1" s="1"/>
  <c r="L47" i="1" s="1"/>
  <c r="E44" i="6"/>
  <c r="F44" i="6" s="1"/>
  <c r="A45" i="6" s="1"/>
  <c r="B45" i="6" s="1"/>
  <c r="C45" i="6"/>
  <c r="D45" i="6"/>
  <c r="E74" i="8" l="1"/>
  <c r="F74" i="8"/>
  <c r="G74" i="8" s="1"/>
  <c r="B71" i="8"/>
  <c r="C71" i="8" s="1"/>
  <c r="D71" i="8" s="1"/>
  <c r="H70" i="8"/>
  <c r="B47" i="1"/>
  <c r="C47" i="1"/>
  <c r="D47" i="1" s="1"/>
  <c r="I71" i="8"/>
  <c r="J70" i="8"/>
  <c r="E45" i="6"/>
  <c r="F45" i="6" s="1"/>
  <c r="A46" i="6" s="1"/>
  <c r="C46" i="6"/>
  <c r="B46" i="6"/>
  <c r="D46" i="6"/>
  <c r="E46" i="6" s="1"/>
  <c r="F46" i="6" s="1"/>
  <c r="A47" i="6" s="1"/>
  <c r="B72" i="8" l="1"/>
  <c r="C72" i="8"/>
  <c r="D72" i="8"/>
  <c r="H71" i="8"/>
  <c r="E75" i="8"/>
  <c r="F75" i="8"/>
  <c r="G75" i="8"/>
  <c r="J71" i="8"/>
  <c r="I72" i="8"/>
  <c r="G47" i="1"/>
  <c r="H47" i="1" s="1"/>
  <c r="A48" i="1" s="1"/>
  <c r="B48" i="1" s="1"/>
  <c r="C47" i="6"/>
  <c r="D47" i="6"/>
  <c r="B47" i="6"/>
  <c r="C48" i="1"/>
  <c r="F48" i="1"/>
  <c r="K48" i="1" s="1"/>
  <c r="L48" i="1" s="1"/>
  <c r="I73" i="8" l="1"/>
  <c r="E76" i="8"/>
  <c r="F76" i="8"/>
  <c r="G76" i="8"/>
  <c r="B73" i="8"/>
  <c r="C73" i="8"/>
  <c r="D73" i="8"/>
  <c r="H72" i="8"/>
  <c r="J72" i="8" s="1"/>
  <c r="E47" i="6"/>
  <c r="F47" i="6" s="1"/>
  <c r="A48" i="6" s="1"/>
  <c r="C48" i="6"/>
  <c r="B48" i="6"/>
  <c r="D48" i="6"/>
  <c r="D48" i="1"/>
  <c r="G48" i="1" s="1"/>
  <c r="H48" i="1" s="1"/>
  <c r="A49" i="1" s="1"/>
  <c r="B74" i="8" l="1"/>
  <c r="C74" i="8"/>
  <c r="D74" i="8"/>
  <c r="H73" i="8"/>
  <c r="E77" i="8"/>
  <c r="F77" i="8" s="1"/>
  <c r="G77" i="8" s="1"/>
  <c r="I74" i="8"/>
  <c r="J73" i="8"/>
  <c r="E48" i="6"/>
  <c r="F48" i="6" s="1"/>
  <c r="A49" i="6" s="1"/>
  <c r="C49" i="6"/>
  <c r="D49" i="6"/>
  <c r="B49" i="6"/>
  <c r="F49" i="1"/>
  <c r="K49" i="1" s="1"/>
  <c r="L49" i="1" s="1"/>
  <c r="C49" i="1"/>
  <c r="B49" i="1"/>
  <c r="E78" i="8" l="1"/>
  <c r="F78" i="8"/>
  <c r="G78" i="8"/>
  <c r="I75" i="8"/>
  <c r="B75" i="8"/>
  <c r="C75" i="8"/>
  <c r="D75" i="8"/>
  <c r="H74" i="8"/>
  <c r="E49" i="6"/>
  <c r="F49" i="6" s="1"/>
  <c r="A50" i="6" s="1"/>
  <c r="C50" i="6"/>
  <c r="B50" i="6"/>
  <c r="D50" i="6"/>
  <c r="D49" i="1"/>
  <c r="G49" i="1" s="1"/>
  <c r="H49" i="1" s="1"/>
  <c r="A50" i="1" s="1"/>
  <c r="I8" i="8" l="1"/>
  <c r="E20" i="8"/>
  <c r="B76" i="8"/>
  <c r="C76" i="8" s="1"/>
  <c r="D76" i="8" s="1"/>
  <c r="H75" i="8"/>
  <c r="J74" i="8"/>
  <c r="I76" i="8"/>
  <c r="J75" i="8"/>
  <c r="E79" i="8"/>
  <c r="F79" i="8"/>
  <c r="G79" i="8" s="1"/>
  <c r="E50" i="6"/>
  <c r="F50" i="6" s="1"/>
  <c r="A51" i="6" s="1"/>
  <c r="B51" i="6" s="1"/>
  <c r="C50" i="1"/>
  <c r="F50" i="1"/>
  <c r="K50" i="1" s="1"/>
  <c r="L50" i="1" s="1"/>
  <c r="B50" i="1"/>
  <c r="E80" i="8" l="1"/>
  <c r="F80" i="8"/>
  <c r="G80" i="8"/>
  <c r="B77" i="8"/>
  <c r="C77" i="8"/>
  <c r="D77" i="8"/>
  <c r="H76" i="8"/>
  <c r="D51" i="6"/>
  <c r="C51" i="6"/>
  <c r="I77" i="8"/>
  <c r="J76" i="8"/>
  <c r="E22" i="8"/>
  <c r="J8" i="8"/>
  <c r="D50" i="1"/>
  <c r="G50" i="1" s="1"/>
  <c r="H50" i="1" s="1"/>
  <c r="A51" i="1" s="1"/>
  <c r="F51" i="1" s="1"/>
  <c r="E51" i="6"/>
  <c r="F51" i="6" s="1"/>
  <c r="A52" i="6" s="1"/>
  <c r="C52" i="6" s="1"/>
  <c r="I78" i="8" l="1"/>
  <c r="B78" i="8"/>
  <c r="C78" i="8"/>
  <c r="D78" i="8" s="1"/>
  <c r="H77" i="8"/>
  <c r="J77" i="8" s="1"/>
  <c r="D52" i="6"/>
  <c r="E81" i="8"/>
  <c r="F81" i="8"/>
  <c r="G81" i="8"/>
  <c r="B52" i="6"/>
  <c r="E52" i="6"/>
  <c r="F52" i="6" s="1"/>
  <c r="A53" i="6" s="1"/>
  <c r="C53" i="6"/>
  <c r="D53" i="6"/>
  <c r="B53" i="6"/>
  <c r="B51" i="1"/>
  <c r="C51" i="1"/>
  <c r="D51" i="1" s="1"/>
  <c r="G51" i="1" s="1"/>
  <c r="H51" i="1" s="1"/>
  <c r="A52" i="1" s="1"/>
  <c r="K51" i="1"/>
  <c r="L51" i="1" s="1"/>
  <c r="B79" i="8" l="1"/>
  <c r="C79" i="8"/>
  <c r="D79" i="8"/>
  <c r="H78" i="8"/>
  <c r="E82" i="8"/>
  <c r="F82" i="8"/>
  <c r="G82" i="8"/>
  <c r="I79" i="8"/>
  <c r="J78" i="8"/>
  <c r="E53" i="6"/>
  <c r="F53" i="6" s="1"/>
  <c r="A54" i="6" s="1"/>
  <c r="C54" i="6" s="1"/>
  <c r="C52" i="1"/>
  <c r="F52" i="1"/>
  <c r="K52" i="1" s="1"/>
  <c r="L52" i="1" s="1"/>
  <c r="B52" i="1"/>
  <c r="D54" i="6" l="1"/>
  <c r="E54" i="6" s="1"/>
  <c r="F54" i="6" s="1"/>
  <c r="A55" i="6" s="1"/>
  <c r="B54" i="6"/>
  <c r="I80" i="8"/>
  <c r="E83" i="8"/>
  <c r="F83" i="8" s="1"/>
  <c r="G83" i="8" s="1"/>
  <c r="B80" i="8"/>
  <c r="C80" i="8"/>
  <c r="D80" i="8"/>
  <c r="H79" i="8"/>
  <c r="J79" i="8" s="1"/>
  <c r="C55" i="6"/>
  <c r="D55" i="6"/>
  <c r="B55" i="6"/>
  <c r="D52" i="1"/>
  <c r="G52" i="1" s="1"/>
  <c r="H52" i="1" s="1"/>
  <c r="A53" i="1" s="1"/>
  <c r="E84" i="8" l="1"/>
  <c r="F84" i="8"/>
  <c r="G84" i="8" s="1"/>
  <c r="B81" i="8"/>
  <c r="C81" i="8"/>
  <c r="D81" i="8"/>
  <c r="H80" i="8"/>
  <c r="I81" i="8"/>
  <c r="J80" i="8"/>
  <c r="E55" i="6"/>
  <c r="F55" i="6" s="1"/>
  <c r="A56" i="6" s="1"/>
  <c r="C56" i="6" s="1"/>
  <c r="B56" i="6"/>
  <c r="D56" i="6"/>
  <c r="F53" i="1"/>
  <c r="K53" i="1" s="1"/>
  <c r="L53" i="1" s="1"/>
  <c r="C53" i="1"/>
  <c r="D53" i="1" s="1"/>
  <c r="B53" i="1"/>
  <c r="E85" i="8" l="1"/>
  <c r="F85" i="8" s="1"/>
  <c r="G85" i="8" s="1"/>
  <c r="I82" i="8"/>
  <c r="B82" i="8"/>
  <c r="C82" i="8" s="1"/>
  <c r="D82" i="8" s="1"/>
  <c r="H81" i="8"/>
  <c r="J81" i="8" s="1"/>
  <c r="E56" i="6"/>
  <c r="F56" i="6" s="1"/>
  <c r="A57" i="6" s="1"/>
  <c r="C57" i="6"/>
  <c r="D57" i="6"/>
  <c r="B57" i="6"/>
  <c r="G53" i="1"/>
  <c r="H53" i="1" s="1"/>
  <c r="A54" i="1" s="1"/>
  <c r="B83" i="8" l="1"/>
  <c r="C83" i="8"/>
  <c r="D83" i="8"/>
  <c r="H82" i="8"/>
  <c r="E86" i="8"/>
  <c r="F86" i="8"/>
  <c r="G86" i="8"/>
  <c r="J82" i="8"/>
  <c r="I83" i="8"/>
  <c r="E57" i="6"/>
  <c r="F57" i="6" s="1"/>
  <c r="A58" i="6" s="1"/>
  <c r="C58" i="6"/>
  <c r="B58" i="6"/>
  <c r="D58" i="6"/>
  <c r="C54" i="1"/>
  <c r="F54" i="1"/>
  <c r="K54" i="1" s="1"/>
  <c r="L54" i="1" s="1"/>
  <c r="B54" i="1"/>
  <c r="I84" i="8" l="1"/>
  <c r="E87" i="8"/>
  <c r="F87" i="8"/>
  <c r="G87" i="8"/>
  <c r="B84" i="8"/>
  <c r="C84" i="8"/>
  <c r="D84" i="8"/>
  <c r="H83" i="8"/>
  <c r="J83" i="8" s="1"/>
  <c r="E58" i="6"/>
  <c r="F58" i="6" s="1"/>
  <c r="A59" i="6" s="1"/>
  <c r="C59" i="6"/>
  <c r="B59" i="6"/>
  <c r="D59" i="6"/>
  <c r="D54" i="1"/>
  <c r="G54" i="1" s="1"/>
  <c r="H54" i="1" s="1"/>
  <c r="A55" i="1" s="1"/>
  <c r="B85" i="8" l="1"/>
  <c r="C85" i="8"/>
  <c r="D85" i="8"/>
  <c r="H84" i="8"/>
  <c r="E88" i="8"/>
  <c r="F88" i="8"/>
  <c r="G88" i="8" s="1"/>
  <c r="J84" i="8"/>
  <c r="I85" i="8"/>
  <c r="E59" i="6"/>
  <c r="F59" i="6" s="1"/>
  <c r="A60" i="6" s="1"/>
  <c r="B60" i="6" s="1"/>
  <c r="F55" i="1"/>
  <c r="K55" i="1" s="1"/>
  <c r="L55" i="1" s="1"/>
  <c r="C55" i="1"/>
  <c r="B55" i="1"/>
  <c r="E89" i="8" l="1"/>
  <c r="F89" i="8"/>
  <c r="G89" i="8"/>
  <c r="C60" i="6"/>
  <c r="D60" i="6"/>
  <c r="I86" i="8"/>
  <c r="B86" i="8"/>
  <c r="C86" i="8"/>
  <c r="D86" i="8"/>
  <c r="H85" i="8"/>
  <c r="J85" i="8" s="1"/>
  <c r="D55" i="1"/>
  <c r="G55" i="1" s="1"/>
  <c r="H55" i="1" s="1"/>
  <c r="A56" i="1" s="1"/>
  <c r="B87" i="8" l="1"/>
  <c r="C87" i="8"/>
  <c r="D87" i="8" s="1"/>
  <c r="H86" i="8"/>
  <c r="I9" i="8" s="1"/>
  <c r="I87" i="8"/>
  <c r="J86" i="8"/>
  <c r="J9" i="8" s="1"/>
  <c r="E60" i="6"/>
  <c r="F60" i="6" s="1"/>
  <c r="A61" i="6" s="1"/>
  <c r="E90" i="8"/>
  <c r="F90" i="8"/>
  <c r="G90" i="8" s="1"/>
  <c r="C56" i="1"/>
  <c r="F56" i="1"/>
  <c r="K56" i="1" s="1"/>
  <c r="L56" i="1" s="1"/>
  <c r="B56" i="1"/>
  <c r="E91" i="8" l="1"/>
  <c r="F91" i="8"/>
  <c r="G91" i="8"/>
  <c r="B88" i="8"/>
  <c r="C88" i="8"/>
  <c r="D88" i="8"/>
  <c r="H87" i="8"/>
  <c r="B61" i="6"/>
  <c r="D61" i="6"/>
  <c r="C61" i="6"/>
  <c r="E61" i="6" s="1"/>
  <c r="F61" i="6" s="1"/>
  <c r="A62" i="6" s="1"/>
  <c r="I88" i="8"/>
  <c r="J87" i="8"/>
  <c r="D56" i="1"/>
  <c r="G56" i="1" s="1"/>
  <c r="H56" i="1" s="1"/>
  <c r="A57" i="1" s="1"/>
  <c r="B62" i="6" l="1"/>
  <c r="D62" i="6"/>
  <c r="C62" i="6"/>
  <c r="E62" i="6" s="1"/>
  <c r="F62" i="6" s="1"/>
  <c r="A63" i="6" s="1"/>
  <c r="I89" i="8"/>
  <c r="B89" i="8"/>
  <c r="C89" i="8"/>
  <c r="D89" i="8" s="1"/>
  <c r="H88" i="8"/>
  <c r="J88" i="8" s="1"/>
  <c r="E92" i="8"/>
  <c r="F92" i="8"/>
  <c r="G92" i="8" s="1"/>
  <c r="F57" i="1"/>
  <c r="K57" i="1" s="1"/>
  <c r="L57" i="1" s="1"/>
  <c r="C57" i="1"/>
  <c r="D57" i="1" s="1"/>
  <c r="B57" i="1"/>
  <c r="E93" i="8" l="1"/>
  <c r="F93" i="8"/>
  <c r="G93" i="8"/>
  <c r="B90" i="8"/>
  <c r="C90" i="8"/>
  <c r="D90" i="8"/>
  <c r="H89" i="8"/>
  <c r="I90" i="8"/>
  <c r="J89" i="8"/>
  <c r="D63" i="6"/>
  <c r="B63" i="6"/>
  <c r="C63" i="6"/>
  <c r="E63" i="6" s="1"/>
  <c r="F63" i="6" s="1"/>
  <c r="A64" i="6" s="1"/>
  <c r="G57" i="1"/>
  <c r="H57" i="1" s="1"/>
  <c r="A58" i="1" s="1"/>
  <c r="B64" i="6" l="1"/>
  <c r="D64" i="6"/>
  <c r="C64" i="6"/>
  <c r="E64" i="6" s="1"/>
  <c r="F64" i="6" s="1"/>
  <c r="A65" i="6" s="1"/>
  <c r="I91" i="8"/>
  <c r="B91" i="8"/>
  <c r="C91" i="8" s="1"/>
  <c r="D91" i="8" s="1"/>
  <c r="H90" i="8"/>
  <c r="J90" i="8" s="1"/>
  <c r="E94" i="8"/>
  <c r="F94" i="8" s="1"/>
  <c r="G94" i="8" s="1"/>
  <c r="C58" i="1"/>
  <c r="F58" i="1"/>
  <c r="K58" i="1" s="1"/>
  <c r="L58" i="1" s="1"/>
  <c r="B58" i="1"/>
  <c r="E95" i="8" l="1"/>
  <c r="F95" i="8"/>
  <c r="G95" i="8"/>
  <c r="B92" i="8"/>
  <c r="C92" i="8"/>
  <c r="D92" i="8"/>
  <c r="H91" i="8"/>
  <c r="J91" i="8"/>
  <c r="I92" i="8"/>
  <c r="D65" i="6"/>
  <c r="B65" i="6"/>
  <c r="C65" i="6"/>
  <c r="E65" i="6" s="1"/>
  <c r="F65" i="6" s="1"/>
  <c r="A66" i="6" s="1"/>
  <c r="D58" i="1"/>
  <c r="G58" i="1" s="1"/>
  <c r="H58" i="1" s="1"/>
  <c r="A59" i="1" s="1"/>
  <c r="D66" i="6" l="1"/>
  <c r="B66" i="6"/>
  <c r="C66" i="6"/>
  <c r="E66" i="6" s="1"/>
  <c r="F66" i="6" s="1"/>
  <c r="A67" i="6" s="1"/>
  <c r="I93" i="8"/>
  <c r="B93" i="8"/>
  <c r="C93" i="8"/>
  <c r="D93" i="8" s="1"/>
  <c r="H92" i="8"/>
  <c r="J92" i="8" s="1"/>
  <c r="E96" i="8"/>
  <c r="F96" i="8" s="1"/>
  <c r="G96" i="8" s="1"/>
  <c r="F59" i="1"/>
  <c r="K59" i="1" s="1"/>
  <c r="L59" i="1" s="1"/>
  <c r="C59" i="1"/>
  <c r="D59" i="1" s="1"/>
  <c r="B59" i="1"/>
  <c r="E97" i="8" l="1"/>
  <c r="F97" i="8"/>
  <c r="G97" i="8"/>
  <c r="B94" i="8"/>
  <c r="C94" i="8"/>
  <c r="D94" i="8" s="1"/>
  <c r="H93" i="8"/>
  <c r="D67" i="6"/>
  <c r="B67" i="6"/>
  <c r="C67" i="6"/>
  <c r="E67" i="6" s="1"/>
  <c r="F67" i="6" s="1"/>
  <c r="A68" i="6" s="1"/>
  <c r="I94" i="8"/>
  <c r="J93" i="8"/>
  <c r="G59" i="1"/>
  <c r="H59" i="1" s="1"/>
  <c r="A60" i="1" s="1"/>
  <c r="B95" i="8" l="1"/>
  <c r="C95" i="8"/>
  <c r="D95" i="8"/>
  <c r="H94" i="8"/>
  <c r="B68" i="6"/>
  <c r="D68" i="6"/>
  <c r="C68" i="6"/>
  <c r="E68" i="6" s="1"/>
  <c r="F68" i="6" s="1"/>
  <c r="A69" i="6" s="1"/>
  <c r="J94" i="8"/>
  <c r="I95" i="8"/>
  <c r="E98" i="8"/>
  <c r="F98" i="8"/>
  <c r="G98" i="8"/>
  <c r="C60" i="1"/>
  <c r="F60" i="1"/>
  <c r="K60" i="1" s="1"/>
  <c r="L60" i="1" s="1"/>
  <c r="B60" i="1"/>
  <c r="E99" i="8" l="1"/>
  <c r="F99" i="8"/>
  <c r="G99" i="8"/>
  <c r="I96" i="8"/>
  <c r="D69" i="6"/>
  <c r="B69" i="6"/>
  <c r="C69" i="6"/>
  <c r="E69" i="6" s="1"/>
  <c r="F69" i="6" s="1"/>
  <c r="A70" i="6" s="1"/>
  <c r="B96" i="8"/>
  <c r="C96" i="8" s="1"/>
  <c r="D96" i="8" s="1"/>
  <c r="H95" i="8"/>
  <c r="J95" i="8" s="1"/>
  <c r="D60" i="1"/>
  <c r="G60" i="1" s="1"/>
  <c r="H60" i="1" s="1"/>
  <c r="A61" i="1" s="1"/>
  <c r="B97" i="8" l="1"/>
  <c r="C97" i="8"/>
  <c r="D97" i="8" s="1"/>
  <c r="H96" i="8"/>
  <c r="B70" i="6"/>
  <c r="C70" i="6"/>
  <c r="E70" i="6" s="1"/>
  <c r="F70" i="6" s="1"/>
  <c r="A71" i="6" s="1"/>
  <c r="D70" i="6"/>
  <c r="I97" i="8"/>
  <c r="J96" i="8"/>
  <c r="E100" i="8"/>
  <c r="F100" i="8"/>
  <c r="G100" i="8" s="1"/>
  <c r="F61" i="1"/>
  <c r="K61" i="1" s="1"/>
  <c r="L61" i="1" s="1"/>
  <c r="C61" i="1"/>
  <c r="B61" i="1"/>
  <c r="E101" i="8" l="1"/>
  <c r="F101" i="8" s="1"/>
  <c r="G101" i="8" s="1"/>
  <c r="C71" i="6"/>
  <c r="D71" i="6"/>
  <c r="B71" i="6"/>
  <c r="B98" i="8"/>
  <c r="C98" i="8" s="1"/>
  <c r="D98" i="8" s="1"/>
  <c r="H97" i="8"/>
  <c r="J97" i="8"/>
  <c r="I98" i="8"/>
  <c r="D61" i="1"/>
  <c r="G61" i="1" s="1"/>
  <c r="H61" i="1" s="1"/>
  <c r="A62" i="1" s="1"/>
  <c r="B62" i="1" s="1"/>
  <c r="B99" i="8" l="1"/>
  <c r="C99" i="8"/>
  <c r="D99" i="8"/>
  <c r="H98" i="8"/>
  <c r="I10" i="8" s="1"/>
  <c r="E102" i="8"/>
  <c r="F102" i="8"/>
  <c r="G102" i="8"/>
  <c r="J98" i="8"/>
  <c r="J10" i="8" s="1"/>
  <c r="I99" i="8"/>
  <c r="E71" i="6"/>
  <c r="F71" i="6" s="1"/>
  <c r="A72" i="6" s="1"/>
  <c r="F62" i="1"/>
  <c r="K62" i="1" s="1"/>
  <c r="L62" i="1" s="1"/>
  <c r="C62" i="1"/>
  <c r="D62" i="1" s="1"/>
  <c r="G62" i="1" s="1"/>
  <c r="H62" i="1" s="1"/>
  <c r="A63" i="1" s="1"/>
  <c r="D72" i="6" l="1"/>
  <c r="C72" i="6"/>
  <c r="B72" i="6"/>
  <c r="E72" i="6"/>
  <c r="F72" i="6" s="1"/>
  <c r="A73" i="6" s="1"/>
  <c r="I100" i="8"/>
  <c r="E103" i="8"/>
  <c r="F103" i="8"/>
  <c r="G103" i="8"/>
  <c r="B100" i="8"/>
  <c r="C100" i="8" s="1"/>
  <c r="D100" i="8" s="1"/>
  <c r="H99" i="8"/>
  <c r="J99" i="8" s="1"/>
  <c r="F63" i="1"/>
  <c r="K63" i="1" s="1"/>
  <c r="L63" i="1" s="1"/>
  <c r="C63" i="1"/>
  <c r="D63" i="1" s="1"/>
  <c r="B63" i="1"/>
  <c r="B101" i="8" l="1"/>
  <c r="C101" i="8" s="1"/>
  <c r="D101" i="8" s="1"/>
  <c r="H100" i="8"/>
  <c r="E104" i="8"/>
  <c r="F104" i="8"/>
  <c r="G104" i="8"/>
  <c r="I101" i="8"/>
  <c r="J100" i="8"/>
  <c r="C73" i="6"/>
  <c r="D73" i="6"/>
  <c r="B73" i="6"/>
  <c r="G63" i="1"/>
  <c r="H63" i="1" s="1"/>
  <c r="A64" i="1" s="1"/>
  <c r="B102" i="8" l="1"/>
  <c r="C102" i="8"/>
  <c r="D102" i="8" s="1"/>
  <c r="H101" i="8"/>
  <c r="E73" i="6"/>
  <c r="F73" i="6" s="1"/>
  <c r="A74" i="6" s="1"/>
  <c r="I102" i="8"/>
  <c r="J101" i="8"/>
  <c r="E105" i="8"/>
  <c r="F105" i="8"/>
  <c r="G105" i="8"/>
  <c r="C64" i="1"/>
  <c r="F64" i="1"/>
  <c r="K64" i="1" s="1"/>
  <c r="L64" i="1" s="1"/>
  <c r="B64" i="1"/>
  <c r="B103" i="8" l="1"/>
  <c r="C103" i="8"/>
  <c r="D103" i="8" s="1"/>
  <c r="H102" i="8"/>
  <c r="E106" i="8"/>
  <c r="F106" i="8"/>
  <c r="G106" i="8" s="1"/>
  <c r="I103" i="8"/>
  <c r="J102" i="8"/>
  <c r="B74" i="6"/>
  <c r="D74" i="6"/>
  <c r="C74" i="6"/>
  <c r="E74" i="6" s="1"/>
  <c r="F74" i="6" s="1"/>
  <c r="A75" i="6" s="1"/>
  <c r="D64" i="1"/>
  <c r="G64" i="1" s="1"/>
  <c r="H64" i="1" s="1"/>
  <c r="A65" i="1" s="1"/>
  <c r="E107" i="8" l="1"/>
  <c r="F107" i="8"/>
  <c r="G107" i="8"/>
  <c r="B104" i="8"/>
  <c r="C104" i="8"/>
  <c r="D104" i="8"/>
  <c r="H103" i="8"/>
  <c r="B75" i="6"/>
  <c r="C75" i="6"/>
  <c r="D75" i="6"/>
  <c r="J103" i="8"/>
  <c r="I104" i="8"/>
  <c r="F65" i="1"/>
  <c r="K65" i="1" s="1"/>
  <c r="L65" i="1" s="1"/>
  <c r="C65" i="1"/>
  <c r="D65" i="1" s="1"/>
  <c r="B65" i="1"/>
  <c r="I105" i="8" l="1"/>
  <c r="E75" i="6"/>
  <c r="F75" i="6" s="1"/>
  <c r="A76" i="6" s="1"/>
  <c r="B105" i="8"/>
  <c r="C105" i="8"/>
  <c r="D105" i="8"/>
  <c r="H104" i="8"/>
  <c r="J104" i="8" s="1"/>
  <c r="E108" i="8"/>
  <c r="F108" i="8"/>
  <c r="G108" i="8"/>
  <c r="G65" i="1"/>
  <c r="H65" i="1" s="1"/>
  <c r="A66" i="1" s="1"/>
  <c r="E109" i="8" l="1"/>
  <c r="F109" i="8"/>
  <c r="G109" i="8"/>
  <c r="B106" i="8"/>
  <c r="C106" i="8"/>
  <c r="D106" i="8" s="1"/>
  <c r="H105" i="8"/>
  <c r="B76" i="6"/>
  <c r="D76" i="6"/>
  <c r="C76" i="6"/>
  <c r="E76" i="6" s="1"/>
  <c r="F76" i="6" s="1"/>
  <c r="A77" i="6" s="1"/>
  <c r="J105" i="8"/>
  <c r="I106" i="8"/>
  <c r="C66" i="1"/>
  <c r="F66" i="1"/>
  <c r="K66" i="1" s="1"/>
  <c r="L66" i="1" s="1"/>
  <c r="B66" i="1"/>
  <c r="B107" i="8" l="1"/>
  <c r="C107" i="8" s="1"/>
  <c r="D107" i="8" s="1"/>
  <c r="H106" i="8"/>
  <c r="I107" i="8"/>
  <c r="J106" i="8"/>
  <c r="D77" i="6"/>
  <c r="C77" i="6"/>
  <c r="E77" i="6" s="1"/>
  <c r="F77" i="6" s="1"/>
  <c r="A78" i="6" s="1"/>
  <c r="B77" i="6"/>
  <c r="E110" i="8"/>
  <c r="F110" i="8"/>
  <c r="G110" i="8" s="1"/>
  <c r="D66" i="1"/>
  <c r="G66" i="1" s="1"/>
  <c r="H66" i="1" s="1"/>
  <c r="A67" i="1" s="1"/>
  <c r="F67" i="1" l="1"/>
  <c r="K67" i="1" s="1"/>
  <c r="L67" i="1" s="1"/>
  <c r="C67" i="1"/>
  <c r="D67" i="1" s="1"/>
  <c r="B67" i="1"/>
  <c r="E111" i="8"/>
  <c r="F111" i="8"/>
  <c r="G111" i="8"/>
  <c r="B108" i="8"/>
  <c r="C108" i="8"/>
  <c r="D108" i="8" s="1"/>
  <c r="H107" i="8"/>
  <c r="B78" i="6"/>
  <c r="C78" i="6"/>
  <c r="E78" i="6" s="1"/>
  <c r="F78" i="6" s="1"/>
  <c r="A79" i="6" s="1"/>
  <c r="D78" i="6"/>
  <c r="J107" i="8"/>
  <c r="I108" i="8"/>
  <c r="G67" i="1"/>
  <c r="H67" i="1" s="1"/>
  <c r="A68" i="1" s="1"/>
  <c r="D79" i="6" l="1"/>
  <c r="B79" i="6"/>
  <c r="C79" i="6"/>
  <c r="E79" i="6" s="1"/>
  <c r="F79" i="6" s="1"/>
  <c r="A80" i="6" s="1"/>
  <c r="B109" i="8"/>
  <c r="C109" i="8"/>
  <c r="D109" i="8"/>
  <c r="H108" i="8"/>
  <c r="E112" i="8"/>
  <c r="F112" i="8"/>
  <c r="G112" i="8"/>
  <c r="J108" i="8"/>
  <c r="I109" i="8"/>
  <c r="C68" i="1"/>
  <c r="F68" i="1"/>
  <c r="K68" i="1" s="1"/>
  <c r="L68" i="1" s="1"/>
  <c r="B68" i="1"/>
  <c r="C80" i="6" l="1"/>
  <c r="D80" i="6"/>
  <c r="B80" i="6"/>
  <c r="E80" i="6"/>
  <c r="F80" i="6" s="1"/>
  <c r="A81" i="6" s="1"/>
  <c r="I110" i="8"/>
  <c r="E113" i="8"/>
  <c r="F113" i="8"/>
  <c r="G113" i="8"/>
  <c r="B110" i="8"/>
  <c r="C110" i="8"/>
  <c r="D110" i="8" s="1"/>
  <c r="H109" i="8"/>
  <c r="J109" i="8" s="1"/>
  <c r="D68" i="1"/>
  <c r="G68" i="1" s="1"/>
  <c r="H68" i="1" s="1"/>
  <c r="A69" i="1" s="1"/>
  <c r="B111" i="8" l="1"/>
  <c r="C111" i="8" s="1"/>
  <c r="D111" i="8" s="1"/>
  <c r="H110" i="8"/>
  <c r="I11" i="8" s="1"/>
  <c r="I111" i="8"/>
  <c r="J110" i="8"/>
  <c r="J11" i="8" s="1"/>
  <c r="C81" i="6"/>
  <c r="E81" i="6" s="1"/>
  <c r="F81" i="6" s="1"/>
  <c r="A82" i="6" s="1"/>
  <c r="D81" i="6"/>
  <c r="B81" i="6"/>
  <c r="E114" i="8"/>
  <c r="F114" i="8"/>
  <c r="G114" i="8"/>
  <c r="C69" i="1"/>
  <c r="F69" i="1"/>
  <c r="K69" i="1" s="1"/>
  <c r="L69" i="1" s="1"/>
  <c r="B69" i="1"/>
  <c r="B112" i="8" l="1"/>
  <c r="C112" i="8"/>
  <c r="D112" i="8"/>
  <c r="H111" i="8"/>
  <c r="I112" i="8"/>
  <c r="J111" i="8"/>
  <c r="E115" i="8"/>
  <c r="F115" i="8"/>
  <c r="G115" i="8"/>
  <c r="C82" i="6"/>
  <c r="B82" i="6"/>
  <c r="D82" i="6"/>
  <c r="D69" i="1"/>
  <c r="G69" i="1" s="1"/>
  <c r="H69" i="1" s="1"/>
  <c r="A70" i="1" s="1"/>
  <c r="E82" i="6" l="1"/>
  <c r="F82" i="6" s="1"/>
  <c r="A83" i="6" s="1"/>
  <c r="E116" i="8"/>
  <c r="F116" i="8" s="1"/>
  <c r="G116" i="8" s="1"/>
  <c r="I113" i="8"/>
  <c r="B113" i="8"/>
  <c r="C113" i="8"/>
  <c r="D113" i="8" s="1"/>
  <c r="H112" i="8"/>
  <c r="J112" i="8" s="1"/>
  <c r="C70" i="1"/>
  <c r="F70" i="1"/>
  <c r="K70" i="1" s="1"/>
  <c r="L70" i="1" s="1"/>
  <c r="B70" i="1"/>
  <c r="B114" i="8" l="1"/>
  <c r="C114" i="8" s="1"/>
  <c r="D114" i="8" s="1"/>
  <c r="H113" i="8"/>
  <c r="E117" i="8"/>
  <c r="F117" i="8" s="1"/>
  <c r="G117" i="8" s="1"/>
  <c r="I114" i="8"/>
  <c r="J113" i="8"/>
  <c r="D83" i="6"/>
  <c r="B83" i="6"/>
  <c r="C83" i="6"/>
  <c r="E83" i="6" s="1"/>
  <c r="F83" i="6" s="1"/>
  <c r="A84" i="6" s="1"/>
  <c r="D70" i="1"/>
  <c r="G70" i="1" s="1"/>
  <c r="H70" i="1" s="1"/>
  <c r="A71" i="1" s="1"/>
  <c r="E118" i="8" l="1"/>
  <c r="F118" i="8"/>
  <c r="G118" i="8"/>
  <c r="B115" i="8"/>
  <c r="C115" i="8" s="1"/>
  <c r="D115" i="8" s="1"/>
  <c r="H114" i="8"/>
  <c r="D84" i="6"/>
  <c r="B84" i="6"/>
  <c r="C84" i="6"/>
  <c r="E84" i="6" s="1"/>
  <c r="F84" i="6" s="1"/>
  <c r="A85" i="6" s="1"/>
  <c r="I115" i="8"/>
  <c r="J114" i="8"/>
  <c r="C71" i="1"/>
  <c r="F71" i="1"/>
  <c r="K71" i="1" s="1"/>
  <c r="L71" i="1" s="1"/>
  <c r="B71" i="1"/>
  <c r="B116" i="8" l="1"/>
  <c r="C116" i="8" s="1"/>
  <c r="D116" i="8" s="1"/>
  <c r="H115" i="8"/>
  <c r="J115" i="8"/>
  <c r="I116" i="8"/>
  <c r="B85" i="6"/>
  <c r="C85" i="6"/>
  <c r="E85" i="6" s="1"/>
  <c r="F85" i="6" s="1"/>
  <c r="A86" i="6" s="1"/>
  <c r="D85" i="6"/>
  <c r="E119" i="8"/>
  <c r="F119" i="8"/>
  <c r="G119" i="8"/>
  <c r="D71" i="1"/>
  <c r="G71" i="1" s="1"/>
  <c r="H71" i="1" s="1"/>
  <c r="A72" i="1" s="1"/>
  <c r="B86" i="6" l="1"/>
  <c r="C86" i="6"/>
  <c r="E86" i="6" s="1"/>
  <c r="F86" i="6" s="1"/>
  <c r="A87" i="6" s="1"/>
  <c r="D86" i="6"/>
  <c r="B117" i="8"/>
  <c r="C117" i="8"/>
  <c r="D117" i="8" s="1"/>
  <c r="H116" i="8"/>
  <c r="E120" i="8"/>
  <c r="F120" i="8"/>
  <c r="G120" i="8" s="1"/>
  <c r="J116" i="8"/>
  <c r="I117" i="8"/>
  <c r="F72" i="1"/>
  <c r="K72" i="1" s="1"/>
  <c r="L72" i="1" s="1"/>
  <c r="C72" i="1"/>
  <c r="B72" i="1"/>
  <c r="E121" i="8" l="1"/>
  <c r="F121" i="8"/>
  <c r="G121" i="8"/>
  <c r="B118" i="8"/>
  <c r="C118" i="8"/>
  <c r="D118" i="8"/>
  <c r="H117" i="8"/>
  <c r="C87" i="6"/>
  <c r="D87" i="6"/>
  <c r="B87" i="6"/>
  <c r="I118" i="8"/>
  <c r="J117" i="8"/>
  <c r="D72" i="1"/>
  <c r="G72" i="1" s="1"/>
  <c r="H72" i="1" s="1"/>
  <c r="A73" i="1" s="1"/>
  <c r="I119" i="8" l="1"/>
  <c r="E87" i="6"/>
  <c r="F87" i="6" s="1"/>
  <c r="A88" i="6" s="1"/>
  <c r="B119" i="8"/>
  <c r="C119" i="8"/>
  <c r="D119" i="8" s="1"/>
  <c r="H118" i="8"/>
  <c r="J118" i="8" s="1"/>
  <c r="E122" i="8"/>
  <c r="F122" i="8"/>
  <c r="G122" i="8" s="1"/>
  <c r="C73" i="1"/>
  <c r="F73" i="1"/>
  <c r="K73" i="1" s="1"/>
  <c r="L73" i="1" s="1"/>
  <c r="B73" i="1"/>
  <c r="E123" i="8" l="1"/>
  <c r="F123" i="8"/>
  <c r="G123" i="8"/>
  <c r="B120" i="8"/>
  <c r="C120" i="8"/>
  <c r="D120" i="8"/>
  <c r="H119" i="8"/>
  <c r="C88" i="6"/>
  <c r="B88" i="6"/>
  <c r="D88" i="6"/>
  <c r="E88" i="6"/>
  <c r="F88" i="6" s="1"/>
  <c r="A89" i="6" s="1"/>
  <c r="I120" i="8"/>
  <c r="J119" i="8"/>
  <c r="D73" i="1"/>
  <c r="G73" i="1" s="1"/>
  <c r="H73" i="1" s="1"/>
  <c r="A74" i="1" s="1"/>
  <c r="I121" i="8" l="1"/>
  <c r="B89" i="6"/>
  <c r="D89" i="6"/>
  <c r="C89" i="6"/>
  <c r="E89" i="6" s="1"/>
  <c r="F89" i="6" s="1"/>
  <c r="A90" i="6" s="1"/>
  <c r="B121" i="8"/>
  <c r="C121" i="8"/>
  <c r="D121" i="8" s="1"/>
  <c r="H120" i="8"/>
  <c r="J120" i="8" s="1"/>
  <c r="E124" i="8"/>
  <c r="F124" i="8"/>
  <c r="G124" i="8" s="1"/>
  <c r="F74" i="1"/>
  <c r="K74" i="1" s="1"/>
  <c r="L74" i="1" s="1"/>
  <c r="C74" i="1"/>
  <c r="B74" i="1"/>
  <c r="E125" i="8" l="1"/>
  <c r="F125" i="8"/>
  <c r="G125" i="8" s="1"/>
  <c r="B122" i="8"/>
  <c r="C122" i="8" s="1"/>
  <c r="D122" i="8" s="1"/>
  <c r="H121" i="8"/>
  <c r="B90" i="6"/>
  <c r="C90" i="6"/>
  <c r="D90" i="6"/>
  <c r="E90" i="6"/>
  <c r="F90" i="6" s="1"/>
  <c r="A91" i="6" s="1"/>
  <c r="J121" i="8"/>
  <c r="I122" i="8"/>
  <c r="D74" i="1"/>
  <c r="G74" i="1" s="1"/>
  <c r="H74" i="1" s="1"/>
  <c r="A75" i="1" s="1"/>
  <c r="B123" i="8" l="1"/>
  <c r="C123" i="8"/>
  <c r="D123" i="8" s="1"/>
  <c r="H122" i="8"/>
  <c r="I12" i="8" s="1"/>
  <c r="E126" i="8"/>
  <c r="F126" i="8"/>
  <c r="G126" i="8"/>
  <c r="C91" i="6"/>
  <c r="B91" i="6"/>
  <c r="D91" i="6"/>
  <c r="J122" i="8"/>
  <c r="J12" i="8" s="1"/>
  <c r="I123" i="8"/>
  <c r="C75" i="1"/>
  <c r="F75" i="1"/>
  <c r="K75" i="1" s="1"/>
  <c r="L75" i="1" s="1"/>
  <c r="B75" i="1"/>
  <c r="B124" i="8" l="1"/>
  <c r="C124" i="8"/>
  <c r="D124" i="8"/>
  <c r="H123" i="8"/>
  <c r="E127" i="8"/>
  <c r="F127" i="8" s="1"/>
  <c r="G127" i="8" s="1"/>
  <c r="I124" i="8"/>
  <c r="J123" i="8"/>
  <c r="E91" i="6"/>
  <c r="F91" i="6" s="1"/>
  <c r="A92" i="6" s="1"/>
  <c r="D75" i="1"/>
  <c r="G75" i="1" s="1"/>
  <c r="H75" i="1" s="1"/>
  <c r="A76" i="1" s="1"/>
  <c r="E128" i="8" l="1"/>
  <c r="F128" i="8"/>
  <c r="G128" i="8"/>
  <c r="D92" i="6"/>
  <c r="B92" i="6"/>
  <c r="C92" i="6"/>
  <c r="E92" i="6" s="1"/>
  <c r="F92" i="6" s="1"/>
  <c r="A93" i="6" s="1"/>
  <c r="I125" i="8"/>
  <c r="B125" i="8"/>
  <c r="C125" i="8" s="1"/>
  <c r="D125" i="8" s="1"/>
  <c r="H124" i="8"/>
  <c r="J124" i="8" s="1"/>
  <c r="F76" i="1"/>
  <c r="K76" i="1" s="1"/>
  <c r="L76" i="1" s="1"/>
  <c r="C76" i="1"/>
  <c r="D76" i="1" s="1"/>
  <c r="B76" i="1"/>
  <c r="B126" i="8" l="1"/>
  <c r="C126" i="8"/>
  <c r="D126" i="8"/>
  <c r="H125" i="8"/>
  <c r="B93" i="6"/>
  <c r="D93" i="6"/>
  <c r="C93" i="6"/>
  <c r="E93" i="6" s="1"/>
  <c r="F93" i="6" s="1"/>
  <c r="A94" i="6" s="1"/>
  <c r="J125" i="8"/>
  <c r="I126" i="8"/>
  <c r="E129" i="8"/>
  <c r="F129" i="8"/>
  <c r="G129" i="8"/>
  <c r="G76" i="1"/>
  <c r="H76" i="1" s="1"/>
  <c r="A77" i="1" s="1"/>
  <c r="C77" i="1" s="1"/>
  <c r="C94" i="6" l="1"/>
  <c r="B94" i="6"/>
  <c r="D94" i="6"/>
  <c r="E94" i="6"/>
  <c r="F94" i="6" s="1"/>
  <c r="A95" i="6" s="1"/>
  <c r="E130" i="8"/>
  <c r="F130" i="8"/>
  <c r="G130" i="8"/>
  <c r="I127" i="8"/>
  <c r="B127" i="8"/>
  <c r="C127" i="8"/>
  <c r="D127" i="8"/>
  <c r="H126" i="8"/>
  <c r="J126" i="8" s="1"/>
  <c r="B77" i="1"/>
  <c r="F77" i="1"/>
  <c r="K77" i="1" s="1"/>
  <c r="L77" i="1" s="1"/>
  <c r="D77" i="1"/>
  <c r="G77" i="1" s="1"/>
  <c r="H77" i="1" s="1"/>
  <c r="A78" i="1" s="1"/>
  <c r="B128" i="8" l="1"/>
  <c r="C128" i="8" s="1"/>
  <c r="D128" i="8" s="1"/>
  <c r="H127" i="8"/>
  <c r="E131" i="8"/>
  <c r="F131" i="8" s="1"/>
  <c r="G131" i="8" s="1"/>
  <c r="I128" i="8"/>
  <c r="J127" i="8"/>
  <c r="C95" i="6"/>
  <c r="B95" i="6"/>
  <c r="D95" i="6"/>
  <c r="F78" i="1"/>
  <c r="K78" i="1" s="1"/>
  <c r="L78" i="1" s="1"/>
  <c r="C78" i="1"/>
  <c r="B78" i="1"/>
  <c r="E132" i="8" l="1"/>
  <c r="F132" i="8"/>
  <c r="G132" i="8"/>
  <c r="B129" i="8"/>
  <c r="C129" i="8"/>
  <c r="D129" i="8"/>
  <c r="H128" i="8"/>
  <c r="E95" i="6"/>
  <c r="F95" i="6" s="1"/>
  <c r="A96" i="6" s="1"/>
  <c r="I129" i="8"/>
  <c r="J128" i="8"/>
  <c r="D78" i="1"/>
  <c r="G78" i="1" s="1"/>
  <c r="H78" i="1" s="1"/>
  <c r="A79" i="1" s="1"/>
  <c r="I130" i="8" l="1"/>
  <c r="C96" i="6"/>
  <c r="D96" i="6"/>
  <c r="B96" i="6"/>
  <c r="E96" i="6"/>
  <c r="F96" i="6" s="1"/>
  <c r="A97" i="6" s="1"/>
  <c r="B130" i="8"/>
  <c r="C130" i="8" s="1"/>
  <c r="D130" i="8" s="1"/>
  <c r="H129" i="8"/>
  <c r="J129" i="8" s="1"/>
  <c r="E133" i="8"/>
  <c r="F133" i="8" s="1"/>
  <c r="G133" i="8" s="1"/>
  <c r="C79" i="1"/>
  <c r="F79" i="1"/>
  <c r="K79" i="1" s="1"/>
  <c r="L79" i="1" s="1"/>
  <c r="B79" i="1"/>
  <c r="E134" i="8" l="1"/>
  <c r="F134" i="8"/>
  <c r="G134" i="8"/>
  <c r="B131" i="8"/>
  <c r="C131" i="8"/>
  <c r="D131" i="8"/>
  <c r="H130" i="8"/>
  <c r="C97" i="6"/>
  <c r="B97" i="6"/>
  <c r="D97" i="6"/>
  <c r="I131" i="8"/>
  <c r="J130" i="8"/>
  <c r="D79" i="1"/>
  <c r="G79" i="1" s="1"/>
  <c r="H79" i="1" s="1"/>
  <c r="A80" i="1" s="1"/>
  <c r="I132" i="8" l="1"/>
  <c r="E97" i="6"/>
  <c r="F97" i="6" s="1"/>
  <c r="A98" i="6" s="1"/>
  <c r="B132" i="8"/>
  <c r="C132" i="8"/>
  <c r="D132" i="8"/>
  <c r="H131" i="8"/>
  <c r="J131" i="8" s="1"/>
  <c r="E135" i="8"/>
  <c r="F135" i="8"/>
  <c r="G135" i="8" s="1"/>
  <c r="F80" i="1"/>
  <c r="K80" i="1" s="1"/>
  <c r="L80" i="1" s="1"/>
  <c r="C80" i="1"/>
  <c r="B80" i="1"/>
  <c r="E136" i="8" l="1"/>
  <c r="F136" i="8"/>
  <c r="G136" i="8" s="1"/>
  <c r="B98" i="6"/>
  <c r="C98" i="6"/>
  <c r="E98" i="6" s="1"/>
  <c r="F98" i="6" s="1"/>
  <c r="A99" i="6" s="1"/>
  <c r="D98" i="6"/>
  <c r="B133" i="8"/>
  <c r="C133" i="8" s="1"/>
  <c r="D133" i="8" s="1"/>
  <c r="H132" i="8"/>
  <c r="I133" i="8"/>
  <c r="J132" i="8"/>
  <c r="D80" i="1"/>
  <c r="G80" i="1" s="1"/>
  <c r="H80" i="1" s="1"/>
  <c r="A81" i="1" s="1"/>
  <c r="B134" i="8" l="1"/>
  <c r="C134" i="8"/>
  <c r="D134" i="8"/>
  <c r="H133" i="8"/>
  <c r="D99" i="6"/>
  <c r="C99" i="6"/>
  <c r="E99" i="6" s="1"/>
  <c r="F99" i="6" s="1"/>
  <c r="A100" i="6" s="1"/>
  <c r="B99" i="6"/>
  <c r="E137" i="8"/>
  <c r="F137" i="8"/>
  <c r="G137" i="8"/>
  <c r="J133" i="8"/>
  <c r="I134" i="8"/>
  <c r="C81" i="1"/>
  <c r="F81" i="1"/>
  <c r="K81" i="1" s="1"/>
  <c r="L81" i="1" s="1"/>
  <c r="B81" i="1"/>
  <c r="I135" i="8" l="1"/>
  <c r="G138" i="8"/>
  <c r="E138" i="8"/>
  <c r="F138" i="8"/>
  <c r="D100" i="6"/>
  <c r="B100" i="6"/>
  <c r="C100" i="6"/>
  <c r="E100" i="6"/>
  <c r="F100" i="6" s="1"/>
  <c r="A101" i="6" s="1"/>
  <c r="B135" i="8"/>
  <c r="C135" i="8"/>
  <c r="D135" i="8" s="1"/>
  <c r="H134" i="8"/>
  <c r="J134" i="8" s="1"/>
  <c r="D81" i="1"/>
  <c r="G81" i="1" s="1"/>
  <c r="H81" i="1" s="1"/>
  <c r="A82" i="1" s="1"/>
  <c r="B136" i="8" l="1"/>
  <c r="C136" i="8"/>
  <c r="D136" i="8"/>
  <c r="H135" i="8"/>
  <c r="E139" i="8"/>
  <c r="F139" i="8"/>
  <c r="G139" i="8"/>
  <c r="B101" i="6"/>
  <c r="D101" i="6"/>
  <c r="C101" i="6"/>
  <c r="E101" i="6" s="1"/>
  <c r="F101" i="6" s="1"/>
  <c r="A102" i="6" s="1"/>
  <c r="J135" i="8"/>
  <c r="I136" i="8"/>
  <c r="F82" i="1"/>
  <c r="K82" i="1" s="1"/>
  <c r="L82" i="1" s="1"/>
  <c r="C82" i="1"/>
  <c r="B82" i="1"/>
  <c r="E140" i="8" l="1"/>
  <c r="F140" i="8"/>
  <c r="G140" i="8"/>
  <c r="I137" i="8"/>
  <c r="D102" i="6"/>
  <c r="B102" i="6"/>
  <c r="C102" i="6"/>
  <c r="E102" i="6" s="1"/>
  <c r="F102" i="6" s="1"/>
  <c r="A103" i="6" s="1"/>
  <c r="B137" i="8"/>
  <c r="C137" i="8" s="1"/>
  <c r="D137" i="8" s="1"/>
  <c r="H136" i="8"/>
  <c r="J136" i="8" s="1"/>
  <c r="D82" i="1"/>
  <c r="G82" i="1" s="1"/>
  <c r="H82" i="1" s="1"/>
  <c r="A83" i="1" s="1"/>
  <c r="B138" i="8" l="1"/>
  <c r="C138" i="8"/>
  <c r="D138" i="8"/>
  <c r="H137" i="8"/>
  <c r="B103" i="6"/>
  <c r="D103" i="6"/>
  <c r="C103" i="6"/>
  <c r="E103" i="6" s="1"/>
  <c r="F103" i="6" s="1"/>
  <c r="A104" i="6" s="1"/>
  <c r="I138" i="8"/>
  <c r="J137" i="8"/>
  <c r="E141" i="8"/>
  <c r="F141" i="8"/>
  <c r="G141" i="8"/>
  <c r="C83" i="1"/>
  <c r="F83" i="1"/>
  <c r="K83" i="1" s="1"/>
  <c r="L83" i="1" s="1"/>
  <c r="B83" i="1"/>
  <c r="B104" i="6" l="1"/>
  <c r="C104" i="6"/>
  <c r="D104" i="6"/>
  <c r="E104" i="6"/>
  <c r="F104" i="6" s="1"/>
  <c r="A105" i="6" s="1"/>
  <c r="E142" i="8"/>
  <c r="F142" i="8"/>
  <c r="G142" i="8" s="1"/>
  <c r="I139" i="8"/>
  <c r="B139" i="8"/>
  <c r="C139" i="8"/>
  <c r="D139" i="8" s="1"/>
  <c r="H138" i="8"/>
  <c r="J138" i="8" s="1"/>
  <c r="D83" i="1"/>
  <c r="G83" i="1" s="1"/>
  <c r="H83" i="1" s="1"/>
  <c r="A84" i="1" s="1"/>
  <c r="B140" i="8" l="1"/>
  <c r="C140" i="8"/>
  <c r="D140" i="8" s="1"/>
  <c r="H139" i="8"/>
  <c r="E143" i="8"/>
  <c r="F143" i="8" s="1"/>
  <c r="G143" i="8" s="1"/>
  <c r="C105" i="6"/>
  <c r="B105" i="6"/>
  <c r="D105" i="6"/>
  <c r="J139" i="8"/>
  <c r="I140" i="8"/>
  <c r="F84" i="1"/>
  <c r="K84" i="1" s="1"/>
  <c r="L84" i="1" s="1"/>
  <c r="C84" i="1"/>
  <c r="B84" i="1"/>
  <c r="E144" i="8" l="1"/>
  <c r="F144" i="8"/>
  <c r="G144" i="8"/>
  <c r="B141" i="8"/>
  <c r="C141" i="8"/>
  <c r="D141" i="8"/>
  <c r="H140" i="8"/>
  <c r="I141" i="8"/>
  <c r="J140" i="8"/>
  <c r="E105" i="6"/>
  <c r="F105" i="6" s="1"/>
  <c r="A106" i="6" s="1"/>
  <c r="D84" i="1"/>
  <c r="G84" i="1" s="1"/>
  <c r="H84" i="1" s="1"/>
  <c r="A85" i="1" s="1"/>
  <c r="B106" i="6" l="1"/>
  <c r="C106" i="6"/>
  <c r="D106" i="6"/>
  <c r="E106" i="6"/>
  <c r="F106" i="6" s="1"/>
  <c r="A107" i="6" s="1"/>
  <c r="I142" i="8"/>
  <c r="B142" i="8"/>
  <c r="C142" i="8"/>
  <c r="D142" i="8" s="1"/>
  <c r="H141" i="8"/>
  <c r="J141" i="8" s="1"/>
  <c r="E145" i="8"/>
  <c r="F145" i="8"/>
  <c r="G145" i="8" s="1"/>
  <c r="C85" i="1"/>
  <c r="F85" i="1"/>
  <c r="K85" i="1" s="1"/>
  <c r="L85" i="1" s="1"/>
  <c r="B85" i="1"/>
  <c r="E146" i="8" l="1"/>
  <c r="F146" i="8"/>
  <c r="G146" i="8"/>
  <c r="B143" i="8"/>
  <c r="C143" i="8"/>
  <c r="D143" i="8" s="1"/>
  <c r="H142" i="8"/>
  <c r="I143" i="8"/>
  <c r="J142" i="8"/>
  <c r="D107" i="6"/>
  <c r="C107" i="6"/>
  <c r="E107" i="6" s="1"/>
  <c r="F107" i="6" s="1"/>
  <c r="A108" i="6" s="1"/>
  <c r="B107" i="6"/>
  <c r="D85" i="1"/>
  <c r="G85" i="1" s="1"/>
  <c r="H85" i="1" s="1"/>
  <c r="A86" i="1" s="1"/>
  <c r="B144" i="8" l="1"/>
  <c r="C144" i="8"/>
  <c r="D144" i="8"/>
  <c r="H143" i="8"/>
  <c r="D108" i="6"/>
  <c r="C108" i="6"/>
  <c r="B108" i="6"/>
  <c r="E108" i="6"/>
  <c r="F108" i="6" s="1"/>
  <c r="A109" i="6" s="1"/>
  <c r="I144" i="8"/>
  <c r="J143" i="8"/>
  <c r="E147" i="8"/>
  <c r="F147" i="8" s="1"/>
  <c r="G147" i="8" s="1"/>
  <c r="F86" i="1"/>
  <c r="K86" i="1" s="1"/>
  <c r="L86" i="1" s="1"/>
  <c r="C86" i="1"/>
  <c r="B86" i="1"/>
  <c r="E148" i="8" l="1"/>
  <c r="F148" i="8"/>
  <c r="G148" i="8"/>
  <c r="I145" i="8"/>
  <c r="B109" i="6"/>
  <c r="D109" i="6"/>
  <c r="C109" i="6"/>
  <c r="E109" i="6" s="1"/>
  <c r="F109" i="6" s="1"/>
  <c r="A110" i="6" s="1"/>
  <c r="B145" i="8"/>
  <c r="C145" i="8"/>
  <c r="D145" i="8"/>
  <c r="H144" i="8"/>
  <c r="J144" i="8" s="1"/>
  <c r="D86" i="1"/>
  <c r="G86" i="1" s="1"/>
  <c r="H86" i="1" s="1"/>
  <c r="A87" i="1" s="1"/>
  <c r="D110" i="6" l="1"/>
  <c r="B110" i="6"/>
  <c r="C110" i="6"/>
  <c r="E110" i="6"/>
  <c r="F110" i="6" s="1"/>
  <c r="A111" i="6" s="1"/>
  <c r="B146" i="8"/>
  <c r="C146" i="8" s="1"/>
  <c r="D146" i="8" s="1"/>
  <c r="H145" i="8"/>
  <c r="J145" i="8"/>
  <c r="I146" i="8"/>
  <c r="E149" i="8"/>
  <c r="F149" i="8" s="1"/>
  <c r="G149" i="8" s="1"/>
  <c r="F87" i="1"/>
  <c r="K87" i="1" s="1"/>
  <c r="L87" i="1" s="1"/>
  <c r="C87" i="1"/>
  <c r="D87" i="1" s="1"/>
  <c r="B87" i="1"/>
  <c r="E150" i="8" l="1"/>
  <c r="F150" i="8"/>
  <c r="G150" i="8"/>
  <c r="B147" i="8"/>
  <c r="C147" i="8"/>
  <c r="D147" i="8" s="1"/>
  <c r="H146" i="8"/>
  <c r="B111" i="6"/>
  <c r="D111" i="6"/>
  <c r="C111" i="6"/>
  <c r="E111" i="6" s="1"/>
  <c r="F111" i="6" s="1"/>
  <c r="A112" i="6" s="1"/>
  <c r="I147" i="8"/>
  <c r="J146" i="8"/>
  <c r="G87" i="1"/>
  <c r="H87" i="1" s="1"/>
  <c r="A88" i="1" s="1"/>
  <c r="F88" i="1" s="1"/>
  <c r="K88" i="1" s="1"/>
  <c r="L88" i="1" s="1"/>
  <c r="B148" i="8" l="1"/>
  <c r="C148" i="8"/>
  <c r="D148" i="8"/>
  <c r="H147" i="8"/>
  <c r="J147" i="8"/>
  <c r="I148" i="8"/>
  <c r="D112" i="6"/>
  <c r="B112" i="6"/>
  <c r="C112" i="6"/>
  <c r="E112" i="6"/>
  <c r="F112" i="6" s="1"/>
  <c r="A113" i="6" s="1"/>
  <c r="E151" i="8"/>
  <c r="F151" i="8"/>
  <c r="G151" i="8"/>
  <c r="B88" i="1"/>
  <c r="C88" i="1"/>
  <c r="D88" i="1" s="1"/>
  <c r="D113" i="6" l="1"/>
  <c r="C113" i="6"/>
  <c r="B113" i="6"/>
  <c r="E113" i="6"/>
  <c r="F113" i="6" s="1"/>
  <c r="A114" i="6" s="1"/>
  <c r="I149" i="8"/>
  <c r="E152" i="8"/>
  <c r="F152" i="8"/>
  <c r="G152" i="8"/>
  <c r="B149" i="8"/>
  <c r="C149" i="8"/>
  <c r="D149" i="8" s="1"/>
  <c r="H148" i="8"/>
  <c r="J148" i="8" s="1"/>
  <c r="G88" i="1"/>
  <c r="H88" i="1" s="1"/>
  <c r="A89" i="1" s="1"/>
  <c r="B150" i="8" l="1"/>
  <c r="C150" i="8" s="1"/>
  <c r="D150" i="8" s="1"/>
  <c r="H149" i="8"/>
  <c r="J149" i="8"/>
  <c r="I150" i="8"/>
  <c r="E153" i="8"/>
  <c r="F153" i="8" s="1"/>
  <c r="G153" i="8" s="1"/>
  <c r="D114" i="6"/>
  <c r="C114" i="6"/>
  <c r="B114" i="6"/>
  <c r="E114" i="6"/>
  <c r="F114" i="6" s="1"/>
  <c r="A115" i="6" s="1"/>
  <c r="F89" i="1"/>
  <c r="K89" i="1" s="1"/>
  <c r="L89" i="1" s="1"/>
  <c r="B89" i="1"/>
  <c r="C89" i="1"/>
  <c r="E154" i="8" l="1"/>
  <c r="F154" i="8"/>
  <c r="G154" i="8" s="1"/>
  <c r="B151" i="8"/>
  <c r="C151" i="8"/>
  <c r="D151" i="8" s="1"/>
  <c r="H150" i="8"/>
  <c r="B115" i="6"/>
  <c r="C115" i="6"/>
  <c r="D115" i="6"/>
  <c r="E115" i="6"/>
  <c r="F115" i="6" s="1"/>
  <c r="A116" i="6" s="1"/>
  <c r="J150" i="8"/>
  <c r="I151" i="8"/>
  <c r="D89" i="1"/>
  <c r="G89" i="1" s="1"/>
  <c r="H89" i="1" s="1"/>
  <c r="A90" i="1" s="1"/>
  <c r="B152" i="8" l="1"/>
  <c r="C152" i="8" s="1"/>
  <c r="D152" i="8" s="1"/>
  <c r="H151" i="8"/>
  <c r="E155" i="8"/>
  <c r="F155" i="8"/>
  <c r="G155" i="8"/>
  <c r="C116" i="6"/>
  <c r="B116" i="6"/>
  <c r="D116" i="6"/>
  <c r="E116" i="6" s="1"/>
  <c r="F116" i="6" s="1"/>
  <c r="A117" i="6" s="1"/>
  <c r="I152" i="8"/>
  <c r="J151" i="8"/>
  <c r="C90" i="1"/>
  <c r="B90" i="1"/>
  <c r="F90" i="1"/>
  <c r="K90" i="1" s="1"/>
  <c r="L90" i="1" s="1"/>
  <c r="B153" i="8" l="1"/>
  <c r="C153" i="8"/>
  <c r="D153" i="8"/>
  <c r="H152" i="8"/>
  <c r="D117" i="6"/>
  <c r="C117" i="6"/>
  <c r="B117" i="6"/>
  <c r="E117" i="6"/>
  <c r="F117" i="6" s="1"/>
  <c r="A118" i="6" s="1"/>
  <c r="I153" i="8"/>
  <c r="J152" i="8"/>
  <c r="E156" i="8"/>
  <c r="F156" i="8" s="1"/>
  <c r="G156" i="8" s="1"/>
  <c r="D90" i="1"/>
  <c r="G90" i="1" s="1"/>
  <c r="H90" i="1" s="1"/>
  <c r="A91" i="1" s="1"/>
  <c r="F91" i="1" s="1"/>
  <c r="K91" i="1" s="1"/>
  <c r="L91" i="1" s="1"/>
  <c r="E157" i="8" l="1"/>
  <c r="F157" i="8"/>
  <c r="G157" i="8" s="1"/>
  <c r="B118" i="6"/>
  <c r="C118" i="6"/>
  <c r="D118" i="6"/>
  <c r="I154" i="8"/>
  <c r="B91" i="1"/>
  <c r="C91" i="1"/>
  <c r="D91" i="1" s="1"/>
  <c r="B154" i="8"/>
  <c r="C154" i="8" s="1"/>
  <c r="D154" i="8" s="1"/>
  <c r="H153" i="8"/>
  <c r="J153" i="8" s="1"/>
  <c r="B155" i="8" l="1"/>
  <c r="C155" i="8" s="1"/>
  <c r="D155" i="8" s="1"/>
  <c r="H154" i="8"/>
  <c r="E158" i="8"/>
  <c r="F158" i="8" s="1"/>
  <c r="G158" i="8" s="1"/>
  <c r="J154" i="8"/>
  <c r="I155" i="8"/>
  <c r="E118" i="6"/>
  <c r="F118" i="6" s="1"/>
  <c r="A119" i="6" s="1"/>
  <c r="G91" i="1"/>
  <c r="H91" i="1" s="1"/>
  <c r="A92" i="1" s="1"/>
  <c r="F92" i="1" s="1"/>
  <c r="K92" i="1" s="1"/>
  <c r="L92" i="1" s="1"/>
  <c r="E159" i="8" l="1"/>
  <c r="F159" i="8"/>
  <c r="G159" i="8"/>
  <c r="B156" i="8"/>
  <c r="C156" i="8"/>
  <c r="D156" i="8"/>
  <c r="H155" i="8"/>
  <c r="B119" i="6"/>
  <c r="C119" i="6"/>
  <c r="E119" i="6" s="1"/>
  <c r="F119" i="6" s="1"/>
  <c r="A120" i="6" s="1"/>
  <c r="D119" i="6"/>
  <c r="J155" i="8"/>
  <c r="I156" i="8"/>
  <c r="B92" i="1"/>
  <c r="C92" i="1"/>
  <c r="D92" i="1" s="1"/>
  <c r="D120" i="6" l="1"/>
  <c r="C120" i="6"/>
  <c r="B120" i="6"/>
  <c r="E120" i="6"/>
  <c r="F120" i="6" s="1"/>
  <c r="A121" i="6" s="1"/>
  <c r="I157" i="8"/>
  <c r="B157" i="8"/>
  <c r="C157" i="8"/>
  <c r="D157" i="8" s="1"/>
  <c r="H156" i="8"/>
  <c r="J156" i="8" s="1"/>
  <c r="G92" i="1"/>
  <c r="H92" i="1" s="1"/>
  <c r="A93" i="1" s="1"/>
  <c r="F93" i="1" s="1"/>
  <c r="K93" i="1" s="1"/>
  <c r="L93" i="1" s="1"/>
  <c r="E160" i="8"/>
  <c r="F160" i="8"/>
  <c r="G160" i="8"/>
  <c r="B158" i="8" l="1"/>
  <c r="C158" i="8"/>
  <c r="D158" i="8" s="1"/>
  <c r="H157" i="8"/>
  <c r="E161" i="8"/>
  <c r="F161" i="8"/>
  <c r="G161" i="8"/>
  <c r="B121" i="6"/>
  <c r="D121" i="6"/>
  <c r="C121" i="6"/>
  <c r="E121" i="6"/>
  <c r="F121" i="6" s="1"/>
  <c r="A122" i="6" s="1"/>
  <c r="B93" i="1"/>
  <c r="C93" i="1"/>
  <c r="D93" i="1" s="1"/>
  <c r="J157" i="8"/>
  <c r="I158" i="8"/>
  <c r="B159" i="8" l="1"/>
  <c r="C159" i="8"/>
  <c r="D159" i="8"/>
  <c r="H158" i="8"/>
  <c r="I159" i="8"/>
  <c r="J158" i="8"/>
  <c r="B122" i="6"/>
  <c r="C122" i="6"/>
  <c r="D122" i="6"/>
  <c r="E122" i="6" s="1"/>
  <c r="F122" i="6" s="1"/>
  <c r="A123" i="6" s="1"/>
  <c r="E162" i="8"/>
  <c r="F162" i="8"/>
  <c r="G162" i="8" s="1"/>
  <c r="G93" i="1"/>
  <c r="H93" i="1" s="1"/>
  <c r="A94" i="1" s="1"/>
  <c r="F94" i="1" s="1"/>
  <c r="K94" i="1" s="1"/>
  <c r="L94" i="1" s="1"/>
  <c r="E163" i="8" l="1"/>
  <c r="F163" i="8"/>
  <c r="G163" i="8"/>
  <c r="B123" i="6"/>
  <c r="D123" i="6"/>
  <c r="C123" i="6"/>
  <c r="E123" i="6"/>
  <c r="F123" i="6" s="1"/>
  <c r="A124" i="6" s="1"/>
  <c r="B94" i="1"/>
  <c r="I160" i="8"/>
  <c r="C94" i="1"/>
  <c r="D94" i="1" s="1"/>
  <c r="B160" i="8"/>
  <c r="C160" i="8"/>
  <c r="D160" i="8"/>
  <c r="H159" i="8"/>
  <c r="J159" i="8" s="1"/>
  <c r="B161" i="8" l="1"/>
  <c r="C161" i="8"/>
  <c r="D161" i="8"/>
  <c r="H160" i="8"/>
  <c r="B124" i="6"/>
  <c r="D124" i="6"/>
  <c r="C124" i="6"/>
  <c r="E124" i="6" s="1"/>
  <c r="F124" i="6" s="1"/>
  <c r="A125" i="6" s="1"/>
  <c r="I161" i="8"/>
  <c r="J160" i="8"/>
  <c r="G94" i="1"/>
  <c r="H94" i="1" s="1"/>
  <c r="A95" i="1" s="1"/>
  <c r="F95" i="1" s="1"/>
  <c r="K95" i="1" s="1"/>
  <c r="L95" i="1" s="1"/>
  <c r="E164" i="8"/>
  <c r="F164" i="8" s="1"/>
  <c r="G164" i="8" s="1"/>
  <c r="E165" i="8" l="1"/>
  <c r="F165" i="8" s="1"/>
  <c r="G165" i="8" s="1"/>
  <c r="B125" i="6"/>
  <c r="D125" i="6"/>
  <c r="C125" i="6"/>
  <c r="E125" i="6"/>
  <c r="F125" i="6" s="1"/>
  <c r="A126" i="6" s="1"/>
  <c r="B95" i="1"/>
  <c r="C95" i="1"/>
  <c r="D95" i="1" s="1"/>
  <c r="I162" i="8"/>
  <c r="B162" i="8"/>
  <c r="C162" i="8"/>
  <c r="D162" i="8"/>
  <c r="H161" i="8"/>
  <c r="J161" i="8" s="1"/>
  <c r="E166" i="8" l="1"/>
  <c r="F166" i="8"/>
  <c r="G166" i="8"/>
  <c r="D126" i="6"/>
  <c r="B126" i="6"/>
  <c r="C126" i="6"/>
  <c r="E126" i="6"/>
  <c r="F126" i="6" s="1"/>
  <c r="A127" i="6" s="1"/>
  <c r="B163" i="8"/>
  <c r="C163" i="8" s="1"/>
  <c r="D163" i="8" s="1"/>
  <c r="H162" i="8"/>
  <c r="I163" i="8"/>
  <c r="J162" i="8"/>
  <c r="G95" i="1"/>
  <c r="H95" i="1" s="1"/>
  <c r="A96" i="1" s="1"/>
  <c r="F96" i="1" s="1"/>
  <c r="K96" i="1" s="1"/>
  <c r="L96" i="1" s="1"/>
  <c r="B164" i="8" l="1"/>
  <c r="C164" i="8" s="1"/>
  <c r="D164" i="8" s="1"/>
  <c r="H163" i="8"/>
  <c r="J163" i="8"/>
  <c r="I164" i="8"/>
  <c r="C127" i="6"/>
  <c r="D127" i="6"/>
  <c r="B127" i="6"/>
  <c r="E127" i="6"/>
  <c r="F127" i="6" s="1"/>
  <c r="A128" i="6" s="1"/>
  <c r="B96" i="1"/>
  <c r="C96" i="1"/>
  <c r="D96" i="1" s="1"/>
  <c r="E167" i="8"/>
  <c r="F167" i="8"/>
  <c r="G167" i="8"/>
  <c r="B165" i="8" l="1"/>
  <c r="C165" i="8"/>
  <c r="D165" i="8"/>
  <c r="H164" i="8"/>
  <c r="C128" i="6"/>
  <c r="B128" i="6"/>
  <c r="D128" i="6"/>
  <c r="E128" i="6"/>
  <c r="F128" i="6" s="1"/>
  <c r="A129" i="6" s="1"/>
  <c r="E168" i="8"/>
  <c r="F168" i="8"/>
  <c r="G168" i="8"/>
  <c r="J164" i="8"/>
  <c r="I165" i="8"/>
  <c r="G96" i="1"/>
  <c r="H96" i="1" s="1"/>
  <c r="A97" i="1" s="1"/>
  <c r="F97" i="1" s="1"/>
  <c r="K97" i="1" s="1"/>
  <c r="L97" i="1" s="1"/>
  <c r="I166" i="8" l="1"/>
  <c r="E169" i="8"/>
  <c r="F169" i="8"/>
  <c r="G169" i="8" s="1"/>
  <c r="C129" i="6"/>
  <c r="B129" i="6"/>
  <c r="D129" i="6"/>
  <c r="E129" i="6" s="1"/>
  <c r="F129" i="6" s="1"/>
  <c r="A130" i="6" s="1"/>
  <c r="B97" i="1"/>
  <c r="C97" i="1"/>
  <c r="D97" i="1" s="1"/>
  <c r="B166" i="8"/>
  <c r="C166" i="8" s="1"/>
  <c r="D166" i="8" s="1"/>
  <c r="H165" i="8"/>
  <c r="J165" i="8" s="1"/>
  <c r="B167" i="8" l="1"/>
  <c r="C167" i="8"/>
  <c r="D167" i="8"/>
  <c r="H166" i="8"/>
  <c r="C130" i="6"/>
  <c r="D130" i="6"/>
  <c r="B130" i="6"/>
  <c r="E130" i="6"/>
  <c r="F130" i="6" s="1"/>
  <c r="A131" i="6" s="1"/>
  <c r="E170" i="8"/>
  <c r="F170" i="8"/>
  <c r="G170" i="8" s="1"/>
  <c r="G97" i="1"/>
  <c r="H97" i="1" s="1"/>
  <c r="A98" i="1" s="1"/>
  <c r="F98" i="1" s="1"/>
  <c r="K98" i="1" s="1"/>
  <c r="L98" i="1" s="1"/>
  <c r="J166" i="8"/>
  <c r="I167" i="8"/>
  <c r="E171" i="8" l="1"/>
  <c r="F171" i="8"/>
  <c r="G171" i="8"/>
  <c r="C131" i="6"/>
  <c r="D131" i="6"/>
  <c r="B131" i="6"/>
  <c r="E131" i="6"/>
  <c r="F131" i="6" s="1"/>
  <c r="A132" i="6" s="1"/>
  <c r="I168" i="8"/>
  <c r="B98" i="1"/>
  <c r="C98" i="1"/>
  <c r="D98" i="1" s="1"/>
  <c r="B168" i="8"/>
  <c r="C168" i="8"/>
  <c r="D168" i="8"/>
  <c r="H167" i="8"/>
  <c r="J167" i="8" s="1"/>
  <c r="C132" i="6" l="1"/>
  <c r="B132" i="6"/>
  <c r="D132" i="6"/>
  <c r="E132" i="6"/>
  <c r="F132" i="6" s="1"/>
  <c r="A133" i="6" s="1"/>
  <c r="B169" i="8"/>
  <c r="C169" i="8" s="1"/>
  <c r="D169" i="8" s="1"/>
  <c r="H168" i="8"/>
  <c r="I169" i="8"/>
  <c r="J168" i="8"/>
  <c r="G98" i="1"/>
  <c r="H98" i="1" s="1"/>
  <c r="A99" i="1" s="1"/>
  <c r="F99" i="1" s="1"/>
  <c r="K99" i="1" s="1"/>
  <c r="L99" i="1" s="1"/>
  <c r="E172" i="8"/>
  <c r="F172" i="8"/>
  <c r="G172" i="8"/>
  <c r="B170" i="8" l="1"/>
  <c r="C170" i="8"/>
  <c r="D170" i="8"/>
  <c r="H169" i="8"/>
  <c r="E173" i="8"/>
  <c r="F173" i="8"/>
  <c r="G173" i="8"/>
  <c r="J169" i="8"/>
  <c r="I170" i="8"/>
  <c r="B99" i="1"/>
  <c r="C99" i="1"/>
  <c r="D99" i="1" s="1"/>
  <c r="C133" i="6"/>
  <c r="B133" i="6"/>
  <c r="D133" i="6"/>
  <c r="E133" i="6"/>
  <c r="F133" i="6" s="1"/>
  <c r="A134" i="6" s="1"/>
  <c r="D134" i="6" l="1"/>
  <c r="B134" i="6"/>
  <c r="C134" i="6"/>
  <c r="E134" i="6" s="1"/>
  <c r="F134" i="6" s="1"/>
  <c r="A135" i="6" s="1"/>
  <c r="I171" i="8"/>
  <c r="E174" i="8"/>
  <c r="F174" i="8"/>
  <c r="G174" i="8" s="1"/>
  <c r="G99" i="1"/>
  <c r="H99" i="1" s="1"/>
  <c r="A100" i="1" s="1"/>
  <c r="B100" i="1" s="1"/>
  <c r="B171" i="8"/>
  <c r="C171" i="8" s="1"/>
  <c r="D171" i="8" s="1"/>
  <c r="H170" i="8"/>
  <c r="J170" i="8" s="1"/>
  <c r="B172" i="8" l="1"/>
  <c r="C172" i="8"/>
  <c r="D172" i="8"/>
  <c r="H171" i="8"/>
  <c r="E175" i="8"/>
  <c r="F175" i="8"/>
  <c r="G175" i="8"/>
  <c r="C135" i="6"/>
  <c r="D135" i="6"/>
  <c r="B135" i="6"/>
  <c r="E135" i="6"/>
  <c r="F135" i="6" s="1"/>
  <c r="A136" i="6" s="1"/>
  <c r="I172" i="8"/>
  <c r="J171" i="8"/>
  <c r="C100" i="1"/>
  <c r="D100" i="1" s="1"/>
  <c r="F100" i="1"/>
  <c r="K100" i="1" s="1"/>
  <c r="L100" i="1" s="1"/>
  <c r="C136" i="6" l="1"/>
  <c r="B136" i="6"/>
  <c r="D136" i="6"/>
  <c r="E136" i="6"/>
  <c r="F136" i="6" s="1"/>
  <c r="A137" i="6" s="1"/>
  <c r="I173" i="8"/>
  <c r="E176" i="8"/>
  <c r="F176" i="8"/>
  <c r="G176" i="8"/>
  <c r="G100" i="1"/>
  <c r="H100" i="1" s="1"/>
  <c r="A101" i="1" s="1"/>
  <c r="C101" i="1" s="1"/>
  <c r="B173" i="8"/>
  <c r="C173" i="8"/>
  <c r="D173" i="8"/>
  <c r="H172" i="8"/>
  <c r="J172" i="8" s="1"/>
  <c r="E177" i="8" l="1"/>
  <c r="F177" i="8"/>
  <c r="G177" i="8"/>
  <c r="I174" i="8"/>
  <c r="F101" i="1"/>
  <c r="K101" i="1" s="1"/>
  <c r="L101" i="1" s="1"/>
  <c r="B174" i="8"/>
  <c r="C174" i="8"/>
  <c r="D174" i="8"/>
  <c r="H173" i="8"/>
  <c r="J173" i="8" s="1"/>
  <c r="B101" i="1"/>
  <c r="C137" i="6"/>
  <c r="E137" i="6" s="1"/>
  <c r="F137" i="6" s="1"/>
  <c r="A138" i="6" s="1"/>
  <c r="B137" i="6"/>
  <c r="D137" i="6"/>
  <c r="C138" i="6" l="1"/>
  <c r="D138" i="6"/>
  <c r="B138" i="6"/>
  <c r="E138" i="6"/>
  <c r="F138" i="6" s="1"/>
  <c r="A139" i="6" s="1"/>
  <c r="B175" i="8"/>
  <c r="C175" i="8" s="1"/>
  <c r="D175" i="8" s="1"/>
  <c r="H174" i="8"/>
  <c r="I175" i="8"/>
  <c r="J174" i="8"/>
  <c r="E178" i="8"/>
  <c r="F178" i="8" s="1"/>
  <c r="G178" i="8" s="1"/>
  <c r="D101" i="1"/>
  <c r="G101" i="1" s="1"/>
  <c r="H101" i="1" s="1"/>
  <c r="A102" i="1" s="1"/>
  <c r="F102" i="1" l="1"/>
  <c r="K102" i="1" s="1"/>
  <c r="L102" i="1" s="1"/>
  <c r="C102" i="1"/>
  <c r="D102" i="1" s="1"/>
  <c r="B102" i="1"/>
  <c r="E179" i="8"/>
  <c r="F179" i="8"/>
  <c r="G179" i="8"/>
  <c r="B176" i="8"/>
  <c r="C176" i="8"/>
  <c r="D176" i="8"/>
  <c r="H175" i="8"/>
  <c r="I176" i="8"/>
  <c r="J175" i="8"/>
  <c r="C139" i="6"/>
  <c r="E139" i="6" s="1"/>
  <c r="F139" i="6" s="1"/>
  <c r="A140" i="6" s="1"/>
  <c r="D139" i="6"/>
  <c r="B139" i="6"/>
  <c r="G102" i="1"/>
  <c r="H102" i="1" s="1"/>
  <c r="A103" i="1" s="1"/>
  <c r="C140" i="6" l="1"/>
  <c r="B140" i="6"/>
  <c r="D140" i="6"/>
  <c r="E140" i="6" s="1"/>
  <c r="F140" i="6" s="1"/>
  <c r="A141" i="6" s="1"/>
  <c r="I177" i="8"/>
  <c r="B177" i="8"/>
  <c r="C177" i="8"/>
  <c r="D177" i="8"/>
  <c r="H176" i="8"/>
  <c r="J176" i="8" s="1"/>
  <c r="E180" i="8"/>
  <c r="F180" i="8"/>
  <c r="G180" i="8"/>
  <c r="F103" i="1"/>
  <c r="K103" i="1" s="1"/>
  <c r="L103" i="1" s="1"/>
  <c r="C103" i="1"/>
  <c r="D103" i="1" s="1"/>
  <c r="B103" i="1"/>
  <c r="E181" i="8" l="1"/>
  <c r="F181" i="8" s="1"/>
  <c r="G181" i="8" s="1"/>
  <c r="B178" i="8"/>
  <c r="C178" i="8"/>
  <c r="D178" i="8" s="1"/>
  <c r="H177" i="8"/>
  <c r="I178" i="8"/>
  <c r="J177" i="8"/>
  <c r="C141" i="6"/>
  <c r="B141" i="6"/>
  <c r="D141" i="6"/>
  <c r="E141" i="6"/>
  <c r="F141" i="6" s="1"/>
  <c r="A142" i="6" s="1"/>
  <c r="G103" i="1"/>
  <c r="H103" i="1" s="1"/>
  <c r="A104" i="1" s="1"/>
  <c r="B179" i="8" l="1"/>
  <c r="C179" i="8"/>
  <c r="D179" i="8"/>
  <c r="H178" i="8"/>
  <c r="E182" i="8"/>
  <c r="F182" i="8"/>
  <c r="G182" i="8"/>
  <c r="C142" i="6"/>
  <c r="D142" i="6"/>
  <c r="B142" i="6"/>
  <c r="E142" i="6"/>
  <c r="F142" i="6" s="1"/>
  <c r="A143" i="6" s="1"/>
  <c r="I179" i="8"/>
  <c r="J178" i="8"/>
  <c r="F104" i="1"/>
  <c r="K104" i="1" s="1"/>
  <c r="L104" i="1" s="1"/>
  <c r="C104" i="1"/>
  <c r="D104" i="1" s="1"/>
  <c r="B104" i="1"/>
  <c r="I180" i="8" l="1"/>
  <c r="C143" i="6"/>
  <c r="D143" i="6"/>
  <c r="B143" i="6"/>
  <c r="E143" i="6"/>
  <c r="F143" i="6" s="1"/>
  <c r="A144" i="6" s="1"/>
  <c r="E183" i="8"/>
  <c r="F183" i="8"/>
  <c r="G183" i="8" s="1"/>
  <c r="B180" i="8"/>
  <c r="C180" i="8"/>
  <c r="D180" i="8" s="1"/>
  <c r="H179" i="8"/>
  <c r="J179" i="8" s="1"/>
  <c r="G104" i="1"/>
  <c r="H104" i="1" s="1"/>
  <c r="A105" i="1" s="1"/>
  <c r="B181" i="8" l="1"/>
  <c r="C181" i="8"/>
  <c r="D181" i="8"/>
  <c r="H180" i="8"/>
  <c r="E184" i="8"/>
  <c r="F184" i="8"/>
  <c r="G184" i="8"/>
  <c r="C144" i="6"/>
  <c r="B144" i="6"/>
  <c r="D144" i="6"/>
  <c r="E144" i="6"/>
  <c r="F144" i="6" s="1"/>
  <c r="A145" i="6" s="1"/>
  <c r="I181" i="8"/>
  <c r="J180" i="8"/>
  <c r="F105" i="1"/>
  <c r="K105" i="1" s="1"/>
  <c r="L105" i="1" s="1"/>
  <c r="C105" i="1"/>
  <c r="D105" i="1" s="1"/>
  <c r="B105" i="1"/>
  <c r="C145" i="6" l="1"/>
  <c r="B145" i="6"/>
  <c r="D145" i="6"/>
  <c r="E145" i="6"/>
  <c r="F145" i="6" s="1"/>
  <c r="A146" i="6" s="1"/>
  <c r="I182" i="8"/>
  <c r="E185" i="8"/>
  <c r="F185" i="8" s="1"/>
  <c r="G185" i="8" s="1"/>
  <c r="B182" i="8"/>
  <c r="C182" i="8" s="1"/>
  <c r="D182" i="8" s="1"/>
  <c r="H181" i="8"/>
  <c r="J181" i="8" s="1"/>
  <c r="G105" i="1"/>
  <c r="H105" i="1" s="1"/>
  <c r="A106" i="1" s="1"/>
  <c r="B183" i="8" l="1"/>
  <c r="C183" i="8"/>
  <c r="D183" i="8"/>
  <c r="H182" i="8"/>
  <c r="E186" i="8"/>
  <c r="F186" i="8"/>
  <c r="G186" i="8" s="1"/>
  <c r="J182" i="8"/>
  <c r="I183" i="8"/>
  <c r="C146" i="6"/>
  <c r="D146" i="6"/>
  <c r="B146" i="6"/>
  <c r="E146" i="6"/>
  <c r="F146" i="6" s="1"/>
  <c r="A147" i="6" s="1"/>
  <c r="F106" i="1"/>
  <c r="K106" i="1" s="1"/>
  <c r="L106" i="1" s="1"/>
  <c r="C106" i="1"/>
  <c r="D106" i="1" s="1"/>
  <c r="G106" i="1" s="1"/>
  <c r="H106" i="1" s="1"/>
  <c r="A107" i="1" s="1"/>
  <c r="B106" i="1"/>
  <c r="E187" i="8" l="1"/>
  <c r="F187" i="8"/>
  <c r="G187" i="8"/>
  <c r="C147" i="6"/>
  <c r="D147" i="6"/>
  <c r="B147" i="6"/>
  <c r="E147" i="6"/>
  <c r="F147" i="6" s="1"/>
  <c r="A148" i="6" s="1"/>
  <c r="I184" i="8"/>
  <c r="B184" i="8"/>
  <c r="C184" i="8" s="1"/>
  <c r="D184" i="8" s="1"/>
  <c r="H183" i="8"/>
  <c r="J183" i="8" s="1"/>
  <c r="F107" i="1"/>
  <c r="K107" i="1" s="1"/>
  <c r="L107" i="1" s="1"/>
  <c r="C107" i="1"/>
  <c r="D107" i="1" s="1"/>
  <c r="G107" i="1" s="1"/>
  <c r="H107" i="1" s="1"/>
  <c r="A108" i="1" s="1"/>
  <c r="B107" i="1"/>
  <c r="B185" i="8" l="1"/>
  <c r="C185" i="8"/>
  <c r="D185" i="8"/>
  <c r="H184" i="8"/>
  <c r="J184" i="8"/>
  <c r="I185" i="8"/>
  <c r="C148" i="6"/>
  <c r="B148" i="6"/>
  <c r="D148" i="6"/>
  <c r="E148" i="6"/>
  <c r="F148" i="6" s="1"/>
  <c r="A149" i="6" s="1"/>
  <c r="E188" i="8"/>
  <c r="F188" i="8"/>
  <c r="G188" i="8"/>
  <c r="F108" i="1"/>
  <c r="K108" i="1" s="1"/>
  <c r="L108" i="1" s="1"/>
  <c r="C108" i="1"/>
  <c r="D108" i="1" s="1"/>
  <c r="G108" i="1" s="1"/>
  <c r="H108" i="1" s="1"/>
  <c r="A109" i="1" s="1"/>
  <c r="B108" i="1"/>
  <c r="C149" i="6" l="1"/>
  <c r="B149" i="6"/>
  <c r="D149" i="6"/>
  <c r="E149" i="6"/>
  <c r="F149" i="6" s="1"/>
  <c r="A150" i="6" s="1"/>
  <c r="E189" i="8"/>
  <c r="F189" i="8"/>
  <c r="G189" i="8"/>
  <c r="I186" i="8"/>
  <c r="B186" i="8"/>
  <c r="C186" i="8" s="1"/>
  <c r="D186" i="8" s="1"/>
  <c r="H185" i="8"/>
  <c r="J185" i="8" s="1"/>
  <c r="F109" i="1"/>
  <c r="K109" i="1" s="1"/>
  <c r="L109" i="1" s="1"/>
  <c r="C109" i="1"/>
  <c r="B109" i="1"/>
  <c r="B187" i="8" l="1"/>
  <c r="C187" i="8"/>
  <c r="D187" i="8" s="1"/>
  <c r="H186" i="8"/>
  <c r="I187" i="8"/>
  <c r="J186" i="8"/>
  <c r="E190" i="8"/>
  <c r="F190" i="8"/>
  <c r="G190" i="8" s="1"/>
  <c r="C150" i="6"/>
  <c r="D150" i="6"/>
  <c r="B150" i="6"/>
  <c r="D109" i="1"/>
  <c r="G109" i="1" s="1"/>
  <c r="H109" i="1" s="1"/>
  <c r="A110" i="1" s="1"/>
  <c r="E191" i="8" l="1"/>
  <c r="F191" i="8"/>
  <c r="G191" i="8"/>
  <c r="B188" i="8"/>
  <c r="C188" i="8" s="1"/>
  <c r="D188" i="8" s="1"/>
  <c r="H187" i="8"/>
  <c r="E150" i="6"/>
  <c r="F150" i="6" s="1"/>
  <c r="A151" i="6" s="1"/>
  <c r="I188" i="8"/>
  <c r="J187" i="8"/>
  <c r="F110" i="1"/>
  <c r="K110" i="1" s="1"/>
  <c r="L110" i="1" s="1"/>
  <c r="C110" i="1"/>
  <c r="D110" i="1" s="1"/>
  <c r="G110" i="1" s="1"/>
  <c r="H110" i="1" s="1"/>
  <c r="A111" i="1" s="1"/>
  <c r="F111" i="1" s="1"/>
  <c r="B110" i="1"/>
  <c r="B189" i="8" l="1"/>
  <c r="C189" i="8"/>
  <c r="D189" i="8"/>
  <c r="H188" i="8"/>
  <c r="C151" i="6"/>
  <c r="D151" i="6"/>
  <c r="B151" i="6"/>
  <c r="E151" i="6"/>
  <c r="F151" i="6" s="1"/>
  <c r="A152" i="6" s="1"/>
  <c r="I189" i="8"/>
  <c r="J188" i="8"/>
  <c r="E192" i="8"/>
  <c r="F192" i="8"/>
  <c r="G192" i="8"/>
  <c r="K111" i="1"/>
  <c r="L111" i="1" s="1"/>
  <c r="C111" i="1"/>
  <c r="B111" i="1"/>
  <c r="E193" i="8" l="1"/>
  <c r="F193" i="8"/>
  <c r="G193" i="8"/>
  <c r="I190" i="8"/>
  <c r="D152" i="6"/>
  <c r="C152" i="6"/>
  <c r="B152" i="6"/>
  <c r="E152" i="6"/>
  <c r="F152" i="6" s="1"/>
  <c r="A153" i="6" s="1"/>
  <c r="B190" i="8"/>
  <c r="C190" i="8" s="1"/>
  <c r="D190" i="8" s="1"/>
  <c r="H189" i="8"/>
  <c r="J189" i="8" s="1"/>
  <c r="D111" i="1"/>
  <c r="G111" i="1" s="1"/>
  <c r="H111" i="1" s="1"/>
  <c r="A112" i="1" s="1"/>
  <c r="B191" i="8" l="1"/>
  <c r="C191" i="8" s="1"/>
  <c r="D191" i="8" s="1"/>
  <c r="H190" i="8"/>
  <c r="B153" i="6"/>
  <c r="D153" i="6"/>
  <c r="C153" i="6"/>
  <c r="E153" i="6"/>
  <c r="F153" i="6" s="1"/>
  <c r="A154" i="6" s="1"/>
  <c r="I191" i="8"/>
  <c r="J190" i="8"/>
  <c r="E194" i="8"/>
  <c r="F194" i="8"/>
  <c r="G194" i="8"/>
  <c r="C112" i="1"/>
  <c r="F112" i="1"/>
  <c r="K112" i="1" s="1"/>
  <c r="L112" i="1" s="1"/>
  <c r="B112" i="1"/>
  <c r="B192" i="8" l="1"/>
  <c r="C192" i="8"/>
  <c r="D192" i="8"/>
  <c r="H191" i="8"/>
  <c r="E195" i="8"/>
  <c r="F195" i="8"/>
  <c r="G195" i="8"/>
  <c r="I192" i="8"/>
  <c r="J191" i="8"/>
  <c r="D154" i="6"/>
  <c r="B154" i="6"/>
  <c r="C154" i="6"/>
  <c r="E154" i="6"/>
  <c r="F154" i="6" s="1"/>
  <c r="A155" i="6" s="1"/>
  <c r="D112" i="1"/>
  <c r="G112" i="1" s="1"/>
  <c r="H112" i="1" s="1"/>
  <c r="A113" i="1" s="1"/>
  <c r="D155" i="6" l="1"/>
  <c r="B155" i="6"/>
  <c r="C155" i="6"/>
  <c r="E155" i="6"/>
  <c r="F155" i="6" s="1"/>
  <c r="A156" i="6" s="1"/>
  <c r="I193" i="8"/>
  <c r="E196" i="8"/>
  <c r="F196" i="8"/>
  <c r="G196" i="8" s="1"/>
  <c r="B193" i="8"/>
  <c r="C193" i="8"/>
  <c r="D193" i="8"/>
  <c r="H192" i="8"/>
  <c r="J192" i="8" s="1"/>
  <c r="F113" i="1"/>
  <c r="K113" i="1" s="1"/>
  <c r="L113" i="1" s="1"/>
  <c r="C113" i="1"/>
  <c r="D113" i="1" s="1"/>
  <c r="B113" i="1"/>
  <c r="E197" i="8" l="1"/>
  <c r="F197" i="8" s="1"/>
  <c r="G197" i="8" s="1"/>
  <c r="B194" i="8"/>
  <c r="C194" i="8"/>
  <c r="D194" i="8" s="1"/>
  <c r="H193" i="8"/>
  <c r="I194" i="8"/>
  <c r="J193" i="8"/>
  <c r="B156" i="6"/>
  <c r="D156" i="6"/>
  <c r="C156" i="6"/>
  <c r="E156" i="6" s="1"/>
  <c r="F156" i="6" s="1"/>
  <c r="A157" i="6" s="1"/>
  <c r="G113" i="1"/>
  <c r="H113" i="1" s="1"/>
  <c r="A114" i="1" s="1"/>
  <c r="B157" i="6" l="1"/>
  <c r="C157" i="6"/>
  <c r="D157" i="6"/>
  <c r="E157" i="6"/>
  <c r="F157" i="6" s="1"/>
  <c r="A158" i="6" s="1"/>
  <c r="B195" i="8"/>
  <c r="C195" i="8"/>
  <c r="D195" i="8"/>
  <c r="H194" i="8"/>
  <c r="E198" i="8"/>
  <c r="F198" i="8"/>
  <c r="G198" i="8"/>
  <c r="I195" i="8"/>
  <c r="J194" i="8"/>
  <c r="F114" i="1"/>
  <c r="K114" i="1" s="1"/>
  <c r="L114" i="1" s="1"/>
  <c r="C114" i="1"/>
  <c r="D114" i="1" s="1"/>
  <c r="G114" i="1" s="1"/>
  <c r="H114" i="1" s="1"/>
  <c r="A115" i="1" s="1"/>
  <c r="B114" i="1"/>
  <c r="D158" i="6" l="1"/>
  <c r="B158" i="6"/>
  <c r="C158" i="6"/>
  <c r="E158" i="6"/>
  <c r="F158" i="6" s="1"/>
  <c r="A159" i="6" s="1"/>
  <c r="I196" i="8"/>
  <c r="E199" i="8"/>
  <c r="F199" i="8"/>
  <c r="G199" i="8"/>
  <c r="B196" i="8"/>
  <c r="C196" i="8"/>
  <c r="D196" i="8" s="1"/>
  <c r="H195" i="8"/>
  <c r="J195" i="8" s="1"/>
  <c r="C115" i="1"/>
  <c r="F115" i="1"/>
  <c r="K115" i="1" s="1"/>
  <c r="L115" i="1" s="1"/>
  <c r="B115" i="1"/>
  <c r="B197" i="8" l="1"/>
  <c r="C197" i="8" s="1"/>
  <c r="D197" i="8" s="1"/>
  <c r="H196" i="8"/>
  <c r="I197" i="8"/>
  <c r="J196" i="8"/>
  <c r="D159" i="6"/>
  <c r="B159" i="6"/>
  <c r="C159" i="6"/>
  <c r="E159" i="6"/>
  <c r="F159" i="6" s="1"/>
  <c r="A160" i="6" s="1"/>
  <c r="E200" i="8"/>
  <c r="F200" i="8"/>
  <c r="G200" i="8"/>
  <c r="D115" i="1"/>
  <c r="G115" i="1" s="1"/>
  <c r="H115" i="1" s="1"/>
  <c r="A116" i="1" s="1"/>
  <c r="B198" i="8" l="1"/>
  <c r="C198" i="8" s="1"/>
  <c r="D198" i="8" s="1"/>
  <c r="H197" i="8"/>
  <c r="E201" i="8"/>
  <c r="F201" i="8" s="1"/>
  <c r="G201" i="8" s="1"/>
  <c r="B160" i="6"/>
  <c r="D160" i="6"/>
  <c r="C160" i="6"/>
  <c r="E160" i="6" s="1"/>
  <c r="F160" i="6" s="1"/>
  <c r="A161" i="6" s="1"/>
  <c r="I198" i="8"/>
  <c r="J197" i="8"/>
  <c r="C116" i="1"/>
  <c r="B116" i="1"/>
  <c r="F116" i="1"/>
  <c r="K116" i="1"/>
  <c r="L116" i="1"/>
  <c r="D161" i="6" l="1"/>
  <c r="C161" i="6"/>
  <c r="E161" i="6" s="1"/>
  <c r="F161" i="6" s="1"/>
  <c r="A162" i="6" s="1"/>
  <c r="B161" i="6"/>
  <c r="E202" i="8"/>
  <c r="F202" i="8" s="1"/>
  <c r="G202" i="8" s="1"/>
  <c r="B199" i="8"/>
  <c r="C199" i="8"/>
  <c r="D199" i="8" s="1"/>
  <c r="H198" i="8"/>
  <c r="J198" i="8"/>
  <c r="I199" i="8"/>
  <c r="D116" i="1"/>
  <c r="G116" i="1" s="1"/>
  <c r="H116" i="1" s="1"/>
  <c r="A117" i="1" s="1"/>
  <c r="B117" i="1" s="1"/>
  <c r="B200" i="8" l="1"/>
  <c r="C200" i="8"/>
  <c r="D200" i="8"/>
  <c r="H199" i="8"/>
  <c r="E203" i="8"/>
  <c r="F203" i="8"/>
  <c r="G203" i="8"/>
  <c r="F117" i="1"/>
  <c r="K117" i="1" s="1"/>
  <c r="L117" i="1" s="1"/>
  <c r="C117" i="1"/>
  <c r="G117" i="1" s="1"/>
  <c r="H117" i="1" s="1"/>
  <c r="A118" i="1" s="1"/>
  <c r="I200" i="8"/>
  <c r="J199" i="8"/>
  <c r="D162" i="6"/>
  <c r="C162" i="6"/>
  <c r="E162" i="6" s="1"/>
  <c r="F162" i="6" s="1"/>
  <c r="A163" i="6" s="1"/>
  <c r="B162" i="6"/>
  <c r="D117" i="1"/>
  <c r="B163" i="6" l="1"/>
  <c r="C163" i="6"/>
  <c r="D163" i="6"/>
  <c r="E163" i="6"/>
  <c r="F163" i="6" s="1"/>
  <c r="A164" i="6" s="1"/>
  <c r="I201" i="8"/>
  <c r="E204" i="8"/>
  <c r="F204" i="8" s="1"/>
  <c r="G204" i="8" s="1"/>
  <c r="B201" i="8"/>
  <c r="C201" i="8" s="1"/>
  <c r="D201" i="8" s="1"/>
  <c r="H200" i="8"/>
  <c r="J200" i="8" s="1"/>
  <c r="B118" i="1"/>
  <c r="C118" i="1"/>
  <c r="F118" i="1"/>
  <c r="K118" i="1" s="1"/>
  <c r="L118" i="1" s="1"/>
  <c r="B202" i="8" l="1"/>
  <c r="C202" i="8"/>
  <c r="D202" i="8" s="1"/>
  <c r="H201" i="8"/>
  <c r="E205" i="8"/>
  <c r="F205" i="8"/>
  <c r="G205" i="8" s="1"/>
  <c r="J201" i="8"/>
  <c r="I202" i="8"/>
  <c r="C164" i="6"/>
  <c r="B164" i="6"/>
  <c r="D164" i="6"/>
  <c r="D118" i="1"/>
  <c r="G118" i="1" s="1"/>
  <c r="H118" i="1" s="1"/>
  <c r="A119" i="1" s="1"/>
  <c r="E206" i="8" l="1"/>
  <c r="F206" i="8" s="1"/>
  <c r="G206" i="8" s="1"/>
  <c r="B203" i="8"/>
  <c r="C203" i="8"/>
  <c r="D203" i="8" s="1"/>
  <c r="H202" i="8"/>
  <c r="E164" i="6"/>
  <c r="F164" i="6" s="1"/>
  <c r="A165" i="6" s="1"/>
  <c r="J202" i="8"/>
  <c r="I203" i="8"/>
  <c r="C119" i="1"/>
  <c r="F119" i="1"/>
  <c r="B119" i="1"/>
  <c r="B204" i="8" l="1"/>
  <c r="C204" i="8"/>
  <c r="D204" i="8"/>
  <c r="H203" i="8"/>
  <c r="E207" i="8"/>
  <c r="F207" i="8" s="1"/>
  <c r="G207" i="8" s="1"/>
  <c r="J203" i="8"/>
  <c r="I204" i="8"/>
  <c r="D165" i="6"/>
  <c r="C165" i="6"/>
  <c r="B165" i="6"/>
  <c r="E165" i="6"/>
  <c r="F165" i="6" s="1"/>
  <c r="A166" i="6" s="1"/>
  <c r="D119" i="1"/>
  <c r="G119" i="1" s="1"/>
  <c r="H119" i="1" s="1"/>
  <c r="A120" i="1" s="1"/>
  <c r="C120" i="1" s="1"/>
  <c r="K119" i="1"/>
  <c r="L119" i="1" s="1"/>
  <c r="E208" i="8" l="1"/>
  <c r="F208" i="8"/>
  <c r="G208" i="8"/>
  <c r="C166" i="6"/>
  <c r="B166" i="6"/>
  <c r="D166" i="6"/>
  <c r="I205" i="8"/>
  <c r="F120" i="1"/>
  <c r="K120" i="1" s="1"/>
  <c r="L120" i="1" s="1"/>
  <c r="B120" i="1"/>
  <c r="B205" i="8"/>
  <c r="C205" i="8"/>
  <c r="D205" i="8"/>
  <c r="H204" i="8"/>
  <c r="J204" i="8" s="1"/>
  <c r="D120" i="1"/>
  <c r="B206" i="8" l="1"/>
  <c r="C206" i="8"/>
  <c r="D206" i="8"/>
  <c r="H205" i="8"/>
  <c r="J205" i="8"/>
  <c r="I206" i="8"/>
  <c r="G120" i="1"/>
  <c r="H120" i="1" s="1"/>
  <c r="A121" i="1" s="1"/>
  <c r="C121" i="1" s="1"/>
  <c r="E166" i="6"/>
  <c r="F166" i="6" s="1"/>
  <c r="A167" i="6" s="1"/>
  <c r="E209" i="8"/>
  <c r="F209" i="8" s="1"/>
  <c r="G209" i="8" s="1"/>
  <c r="B121" i="1"/>
  <c r="E210" i="8" l="1"/>
  <c r="F210" i="8"/>
  <c r="G210" i="8"/>
  <c r="D167" i="6"/>
  <c r="B167" i="6"/>
  <c r="C167" i="6"/>
  <c r="E167" i="6" s="1"/>
  <c r="F167" i="6" s="1"/>
  <c r="A168" i="6" s="1"/>
  <c r="I207" i="8"/>
  <c r="B207" i="8"/>
  <c r="C207" i="8"/>
  <c r="D207" i="8"/>
  <c r="H206" i="8"/>
  <c r="J206" i="8" s="1"/>
  <c r="F121" i="1"/>
  <c r="K121" i="1" s="1"/>
  <c r="L121" i="1" s="1"/>
  <c r="C168" i="6" l="1"/>
  <c r="B168" i="6"/>
  <c r="D168" i="6"/>
  <c r="B208" i="8"/>
  <c r="C208" i="8"/>
  <c r="D208" i="8" s="1"/>
  <c r="H207" i="8"/>
  <c r="I208" i="8"/>
  <c r="J207" i="8"/>
  <c r="D121" i="1"/>
  <c r="G121" i="1" s="1"/>
  <c r="H121" i="1" s="1"/>
  <c r="A122" i="1" s="1"/>
  <c r="C122" i="1" s="1"/>
  <c r="E211" i="8"/>
  <c r="F211" i="8"/>
  <c r="G211" i="8"/>
  <c r="B209" i="8" l="1"/>
  <c r="C209" i="8"/>
  <c r="D209" i="8"/>
  <c r="H208" i="8"/>
  <c r="E212" i="8"/>
  <c r="F212" i="8"/>
  <c r="G212" i="8"/>
  <c r="I209" i="8"/>
  <c r="J208" i="8"/>
  <c r="F122" i="1"/>
  <c r="D122" i="1" s="1"/>
  <c r="B122" i="1"/>
  <c r="E168" i="6"/>
  <c r="F168" i="6" s="1"/>
  <c r="A169" i="6" s="1"/>
  <c r="D169" i="6" l="1"/>
  <c r="B169" i="6"/>
  <c r="C169" i="6"/>
  <c r="E169" i="6" s="1"/>
  <c r="F169" i="6" s="1"/>
  <c r="A170" i="6" s="1"/>
  <c r="K122" i="1"/>
  <c r="L122" i="1" s="1"/>
  <c r="I210" i="8"/>
  <c r="E213" i="8"/>
  <c r="F213" i="8" s="1"/>
  <c r="G213" i="8" s="1"/>
  <c r="G122" i="1"/>
  <c r="H122" i="1" s="1"/>
  <c r="A123" i="1" s="1"/>
  <c r="F123" i="1" s="1"/>
  <c r="K123" i="1" s="1"/>
  <c r="L123" i="1" s="1"/>
  <c r="B210" i="8"/>
  <c r="C210" i="8"/>
  <c r="D210" i="8" s="1"/>
  <c r="H209" i="8"/>
  <c r="J209" i="8" s="1"/>
  <c r="B211" i="8" l="1"/>
  <c r="C211" i="8" s="1"/>
  <c r="D211" i="8" s="1"/>
  <c r="H210" i="8"/>
  <c r="E214" i="8"/>
  <c r="F214" i="8"/>
  <c r="G214" i="8"/>
  <c r="C170" i="6"/>
  <c r="B170" i="6"/>
  <c r="D170" i="6"/>
  <c r="C123" i="1"/>
  <c r="D123" i="1" s="1"/>
  <c r="G123" i="1" s="1"/>
  <c r="H123" i="1" s="1"/>
  <c r="A124" i="1" s="1"/>
  <c r="I211" i="8"/>
  <c r="J210" i="8"/>
  <c r="B123" i="1"/>
  <c r="B212" i="8" l="1"/>
  <c r="C212" i="8"/>
  <c r="D212" i="8"/>
  <c r="H211" i="8"/>
  <c r="I212" i="8"/>
  <c r="J211" i="8"/>
  <c r="E170" i="6"/>
  <c r="F170" i="6" s="1"/>
  <c r="A171" i="6" s="1"/>
  <c r="E215" i="8"/>
  <c r="F215" i="8" s="1"/>
  <c r="G215" i="8" s="1"/>
  <c r="B124" i="1"/>
  <c r="C124" i="1"/>
  <c r="F124" i="1"/>
  <c r="K124" i="1" s="1"/>
  <c r="L124" i="1" s="1"/>
  <c r="E216" i="8" l="1"/>
  <c r="F216" i="8"/>
  <c r="G216" i="8"/>
  <c r="D171" i="6"/>
  <c r="C171" i="6"/>
  <c r="B171" i="6"/>
  <c r="E171" i="6"/>
  <c r="F171" i="6" s="1"/>
  <c r="A172" i="6" s="1"/>
  <c r="I213" i="8"/>
  <c r="B213" i="8"/>
  <c r="C213" i="8" s="1"/>
  <c r="D213" i="8" s="1"/>
  <c r="H212" i="8"/>
  <c r="J212" i="8" s="1"/>
  <c r="D124" i="1"/>
  <c r="G124" i="1" s="1"/>
  <c r="H124" i="1" s="1"/>
  <c r="A125" i="1" s="1"/>
  <c r="B214" i="8" l="1"/>
  <c r="C214" i="8" s="1"/>
  <c r="D214" i="8" s="1"/>
  <c r="H213" i="8"/>
  <c r="I214" i="8"/>
  <c r="J213" i="8"/>
  <c r="D172" i="6"/>
  <c r="C172" i="6"/>
  <c r="B172" i="6"/>
  <c r="E217" i="8"/>
  <c r="F217" i="8"/>
  <c r="G217" i="8"/>
  <c r="B125" i="1"/>
  <c r="C125" i="1"/>
  <c r="F125" i="1"/>
  <c r="K125" i="1" s="1"/>
  <c r="L125" i="1" s="1"/>
  <c r="B215" i="8" l="1"/>
  <c r="C215" i="8"/>
  <c r="D215" i="8"/>
  <c r="H214" i="8"/>
  <c r="E218" i="8"/>
  <c r="F218" i="8"/>
  <c r="G218" i="8" s="1"/>
  <c r="J214" i="8"/>
  <c r="I215" i="8"/>
  <c r="E172" i="6"/>
  <c r="F172" i="6" s="1"/>
  <c r="A173" i="6" s="1"/>
  <c r="D125" i="1"/>
  <c r="G125" i="1" s="1"/>
  <c r="H125" i="1" s="1"/>
  <c r="A126" i="1" s="1"/>
  <c r="E219" i="8" l="1"/>
  <c r="F219" i="8"/>
  <c r="G219" i="8"/>
  <c r="D173" i="6"/>
  <c r="B173" i="6"/>
  <c r="C173" i="6"/>
  <c r="E173" i="6" s="1"/>
  <c r="F173" i="6" s="1"/>
  <c r="A174" i="6" s="1"/>
  <c r="I216" i="8"/>
  <c r="B216" i="8"/>
  <c r="C216" i="8"/>
  <c r="D216" i="8"/>
  <c r="H215" i="8"/>
  <c r="J215" i="8" s="1"/>
  <c r="F126" i="1"/>
  <c r="K126" i="1"/>
  <c r="L126" i="1" s="1"/>
  <c r="C126" i="1"/>
  <c r="D126" i="1" s="1"/>
  <c r="B126" i="1"/>
  <c r="C174" i="6" l="1"/>
  <c r="B174" i="6"/>
  <c r="D174" i="6"/>
  <c r="B217" i="8"/>
  <c r="C217" i="8"/>
  <c r="D217" i="8" s="1"/>
  <c r="H216" i="8"/>
  <c r="I217" i="8"/>
  <c r="J216" i="8"/>
  <c r="E220" i="8"/>
  <c r="F220" i="8"/>
  <c r="G220" i="8" s="1"/>
  <c r="G126" i="1"/>
  <c r="H126" i="1" s="1"/>
  <c r="A127" i="1" s="1"/>
  <c r="E221" i="8" l="1"/>
  <c r="F221" i="8"/>
  <c r="G221" i="8" s="1"/>
  <c r="B218" i="8"/>
  <c r="C218" i="8"/>
  <c r="D218" i="8"/>
  <c r="H217" i="8"/>
  <c r="J217" i="8"/>
  <c r="I218" i="8"/>
  <c r="E174" i="6"/>
  <c r="F174" i="6" s="1"/>
  <c r="A175" i="6" s="1"/>
  <c r="C127" i="1"/>
  <c r="B127" i="1"/>
  <c r="F127" i="1"/>
  <c r="K127" i="1" s="1"/>
  <c r="L127" i="1" s="1"/>
  <c r="E222" i="8" l="1"/>
  <c r="F222" i="8"/>
  <c r="G222" i="8"/>
  <c r="B175" i="6"/>
  <c r="C175" i="6"/>
  <c r="D175" i="6"/>
  <c r="E175" i="6" s="1"/>
  <c r="F175" i="6" s="1"/>
  <c r="A176" i="6" s="1"/>
  <c r="I219" i="8"/>
  <c r="B219" i="8"/>
  <c r="C219" i="8"/>
  <c r="D219" i="8" s="1"/>
  <c r="H218" i="8"/>
  <c r="J218" i="8" s="1"/>
  <c r="D127" i="1"/>
  <c r="G127" i="1" s="1"/>
  <c r="H127" i="1" s="1"/>
  <c r="A128" i="1" s="1"/>
  <c r="B220" i="8" l="1"/>
  <c r="C220" i="8"/>
  <c r="D220" i="8"/>
  <c r="H219" i="8"/>
  <c r="C176" i="6"/>
  <c r="B176" i="6"/>
  <c r="D176" i="6"/>
  <c r="J219" i="8"/>
  <c r="I220" i="8"/>
  <c r="E223" i="8"/>
  <c r="F223" i="8"/>
  <c r="G223" i="8"/>
  <c r="C128" i="1"/>
  <c r="B128" i="1"/>
  <c r="F128" i="1"/>
  <c r="K128" i="1" s="1"/>
  <c r="L128" i="1" s="1"/>
  <c r="B221" i="8" l="1"/>
  <c r="C221" i="8" s="1"/>
  <c r="D221" i="8" s="1"/>
  <c r="H220" i="8"/>
  <c r="E224" i="8"/>
  <c r="F224" i="8"/>
  <c r="G224" i="8"/>
  <c r="J220" i="8"/>
  <c r="I221" i="8"/>
  <c r="E176" i="6"/>
  <c r="F176" i="6" s="1"/>
  <c r="A177" i="6" s="1"/>
  <c r="D128" i="1"/>
  <c r="G128" i="1" s="1"/>
  <c r="H128" i="1" s="1"/>
  <c r="A129" i="1" s="1"/>
  <c r="B222" i="8" l="1"/>
  <c r="C222" i="8" s="1"/>
  <c r="D222" i="8" s="1"/>
  <c r="H221" i="8"/>
  <c r="B177" i="6"/>
  <c r="C177" i="6"/>
  <c r="D177" i="6"/>
  <c r="E177" i="6" s="1"/>
  <c r="F177" i="6" s="1"/>
  <c r="A178" i="6" s="1"/>
  <c r="J221" i="8"/>
  <c r="I222" i="8"/>
  <c r="E225" i="8"/>
  <c r="F225" i="8" s="1"/>
  <c r="G225" i="8" s="1"/>
  <c r="F129" i="1"/>
  <c r="K129" i="1" s="1"/>
  <c r="L129" i="1" s="1"/>
  <c r="B129" i="1"/>
  <c r="C129" i="1"/>
  <c r="E226" i="8" l="1"/>
  <c r="F226" i="8" s="1"/>
  <c r="G226" i="8" s="1"/>
  <c r="D178" i="6"/>
  <c r="C178" i="6"/>
  <c r="E178" i="6" s="1"/>
  <c r="F178" i="6" s="1"/>
  <c r="A179" i="6" s="1"/>
  <c r="B178" i="6"/>
  <c r="B223" i="8"/>
  <c r="C223" i="8"/>
  <c r="D223" i="8"/>
  <c r="H222" i="8"/>
  <c r="I223" i="8"/>
  <c r="J222" i="8"/>
  <c r="D129" i="1"/>
  <c r="G129" i="1" s="1"/>
  <c r="H129" i="1" s="1"/>
  <c r="A130" i="1" s="1"/>
  <c r="E227" i="8" l="1"/>
  <c r="F227" i="8"/>
  <c r="G227" i="8"/>
  <c r="I224" i="8"/>
  <c r="B224" i="8"/>
  <c r="C224" i="8"/>
  <c r="D224" i="8"/>
  <c r="H223" i="8"/>
  <c r="J223" i="8" s="1"/>
  <c r="C179" i="6"/>
  <c r="D179" i="6"/>
  <c r="B179" i="6"/>
  <c r="E179" i="6"/>
  <c r="F179" i="6" s="1"/>
  <c r="A180" i="6" s="1"/>
  <c r="C130" i="1"/>
  <c r="B130" i="1"/>
  <c r="F130" i="1"/>
  <c r="K130" i="1" s="1"/>
  <c r="L130" i="1" s="1"/>
  <c r="D180" i="6" l="1"/>
  <c r="C180" i="6"/>
  <c r="E180" i="6" s="1"/>
  <c r="F180" i="6" s="1"/>
  <c r="A181" i="6" s="1"/>
  <c r="B180" i="6"/>
  <c r="I225" i="8"/>
  <c r="B225" i="8"/>
  <c r="C225" i="8"/>
  <c r="D225" i="8" s="1"/>
  <c r="H224" i="8"/>
  <c r="J224" i="8" s="1"/>
  <c r="E228" i="8"/>
  <c r="F228" i="8"/>
  <c r="G228" i="8" s="1"/>
  <c r="D130" i="1"/>
  <c r="G130" i="1" s="1"/>
  <c r="H130" i="1" s="1"/>
  <c r="A131" i="1" s="1"/>
  <c r="E229" i="8" l="1"/>
  <c r="F229" i="8" s="1"/>
  <c r="G229" i="8" s="1"/>
  <c r="B226" i="8"/>
  <c r="C226" i="8"/>
  <c r="D226" i="8" s="1"/>
  <c r="H225" i="8"/>
  <c r="I226" i="8"/>
  <c r="J225" i="8"/>
  <c r="C181" i="6"/>
  <c r="D181" i="6"/>
  <c r="B181" i="6"/>
  <c r="E181" i="6"/>
  <c r="F181" i="6" s="1"/>
  <c r="A182" i="6" s="1"/>
  <c r="C131" i="1"/>
  <c r="F131" i="1"/>
  <c r="K131" i="1" s="1"/>
  <c r="L131" i="1" s="1"/>
  <c r="B131" i="1"/>
  <c r="B227" i="8" l="1"/>
  <c r="C227" i="8" s="1"/>
  <c r="D227" i="8" s="1"/>
  <c r="H226" i="8"/>
  <c r="E230" i="8"/>
  <c r="F230" i="8"/>
  <c r="G230" i="8"/>
  <c r="D182" i="6"/>
  <c r="C182" i="6"/>
  <c r="E182" i="6" s="1"/>
  <c r="F182" i="6" s="1"/>
  <c r="A183" i="6" s="1"/>
  <c r="B182" i="6"/>
  <c r="I227" i="8"/>
  <c r="J226" i="8"/>
  <c r="D131" i="1"/>
  <c r="G131" i="1" s="1"/>
  <c r="H131" i="1" s="1"/>
  <c r="A132" i="1" s="1"/>
  <c r="B228" i="8" l="1"/>
  <c r="C228" i="8"/>
  <c r="D228" i="8"/>
  <c r="H227" i="8"/>
  <c r="I228" i="8"/>
  <c r="J227" i="8"/>
  <c r="D183" i="6"/>
  <c r="B183" i="6"/>
  <c r="C183" i="6"/>
  <c r="E183" i="6"/>
  <c r="F183" i="6" s="1"/>
  <c r="A184" i="6" s="1"/>
  <c r="E231" i="8"/>
  <c r="F231" i="8"/>
  <c r="G231" i="8"/>
  <c r="C132" i="1"/>
  <c r="B132" i="1"/>
  <c r="F132" i="1"/>
  <c r="K132" i="1" s="1"/>
  <c r="L132" i="1" s="1"/>
  <c r="E232" i="8" l="1"/>
  <c r="F232" i="8"/>
  <c r="G232" i="8"/>
  <c r="C184" i="6"/>
  <c r="B184" i="6"/>
  <c r="D184" i="6"/>
  <c r="I229" i="8"/>
  <c r="B229" i="8"/>
  <c r="C229" i="8" s="1"/>
  <c r="D229" i="8" s="1"/>
  <c r="H228" i="8"/>
  <c r="J228" i="8" s="1"/>
  <c r="D132" i="1"/>
  <c r="G132" i="1" s="1"/>
  <c r="H132" i="1" s="1"/>
  <c r="A133" i="1" s="1"/>
  <c r="B230" i="8" l="1"/>
  <c r="C230" i="8" s="1"/>
  <c r="D230" i="8" s="1"/>
  <c r="H229" i="8"/>
  <c r="I230" i="8"/>
  <c r="J229" i="8"/>
  <c r="E184" i="6"/>
  <c r="F184" i="6" s="1"/>
  <c r="A185" i="6" s="1"/>
  <c r="E233" i="8"/>
  <c r="F233" i="8"/>
  <c r="G233" i="8"/>
  <c r="C133" i="1"/>
  <c r="F133" i="1"/>
  <c r="K133" i="1" s="1"/>
  <c r="L133" i="1" s="1"/>
  <c r="B133" i="1"/>
  <c r="B231" i="8" l="1"/>
  <c r="C231" i="8"/>
  <c r="D231" i="8"/>
  <c r="H230" i="8"/>
  <c r="E234" i="8"/>
  <c r="F234" i="8" s="1"/>
  <c r="G234" i="8" s="1"/>
  <c r="B185" i="6"/>
  <c r="C185" i="6"/>
  <c r="E185" i="6" s="1"/>
  <c r="F185" i="6" s="1"/>
  <c r="A186" i="6" s="1"/>
  <c r="D185" i="6"/>
  <c r="J230" i="8"/>
  <c r="I231" i="8"/>
  <c r="D133" i="1"/>
  <c r="G133" i="1" s="1"/>
  <c r="H133" i="1" s="1"/>
  <c r="A134" i="1" s="1"/>
  <c r="D186" i="6" l="1"/>
  <c r="C186" i="6"/>
  <c r="E186" i="6" s="1"/>
  <c r="F186" i="6" s="1"/>
  <c r="A187" i="6" s="1"/>
  <c r="B186" i="6"/>
  <c r="E235" i="8"/>
  <c r="F235" i="8"/>
  <c r="G235" i="8"/>
  <c r="I232" i="8"/>
  <c r="B232" i="8"/>
  <c r="C232" i="8"/>
  <c r="D232" i="8"/>
  <c r="H231" i="8"/>
  <c r="J231" i="8" s="1"/>
  <c r="C134" i="1"/>
  <c r="F134" i="1"/>
  <c r="K134" i="1" s="1"/>
  <c r="L134" i="1" s="1"/>
  <c r="B134" i="1"/>
  <c r="I233" i="8" l="1"/>
  <c r="E236" i="8"/>
  <c r="F236" i="8"/>
  <c r="G236" i="8"/>
  <c r="B233" i="8"/>
  <c r="C233" i="8"/>
  <c r="D233" i="8"/>
  <c r="H232" i="8"/>
  <c r="J232" i="8" s="1"/>
  <c r="B187" i="6"/>
  <c r="C187" i="6"/>
  <c r="D187" i="6"/>
  <c r="E187" i="6" s="1"/>
  <c r="F187" i="6" s="1"/>
  <c r="A188" i="6" s="1"/>
  <c r="D134" i="1"/>
  <c r="G134" i="1" s="1"/>
  <c r="H134" i="1" s="1"/>
  <c r="A135" i="1" s="1"/>
  <c r="D188" i="6" l="1"/>
  <c r="C188" i="6"/>
  <c r="E188" i="6" s="1"/>
  <c r="F188" i="6" s="1"/>
  <c r="A189" i="6" s="1"/>
  <c r="B188" i="6"/>
  <c r="B234" i="8"/>
  <c r="C234" i="8"/>
  <c r="D234" i="8"/>
  <c r="H233" i="8"/>
  <c r="E237" i="8"/>
  <c r="F237" i="8"/>
  <c r="G237" i="8"/>
  <c r="I234" i="8"/>
  <c r="J233" i="8"/>
  <c r="F135" i="1"/>
  <c r="K135" i="1" s="1"/>
  <c r="L135" i="1" s="1"/>
  <c r="B135" i="1"/>
  <c r="C135" i="1"/>
  <c r="I235" i="8" l="1"/>
  <c r="E238" i="8"/>
  <c r="F238" i="8"/>
  <c r="G238" i="8"/>
  <c r="B235" i="8"/>
  <c r="C235" i="8"/>
  <c r="D235" i="8" s="1"/>
  <c r="H234" i="8"/>
  <c r="J234" i="8" s="1"/>
  <c r="B189" i="6"/>
  <c r="C189" i="6"/>
  <c r="D189" i="6"/>
  <c r="E189" i="6"/>
  <c r="F189" i="6" s="1"/>
  <c r="A190" i="6" s="1"/>
  <c r="D135" i="1"/>
  <c r="G135" i="1" s="1"/>
  <c r="H135" i="1" s="1"/>
  <c r="A136" i="1" s="1"/>
  <c r="B236" i="8" l="1"/>
  <c r="C236" i="8"/>
  <c r="D236" i="8"/>
  <c r="H235" i="8"/>
  <c r="D190" i="6"/>
  <c r="C190" i="6"/>
  <c r="E190" i="6" s="1"/>
  <c r="F190" i="6" s="1"/>
  <c r="A191" i="6" s="1"/>
  <c r="B190" i="6"/>
  <c r="E239" i="8"/>
  <c r="F239" i="8" s="1"/>
  <c r="G239" i="8" s="1"/>
  <c r="I236" i="8"/>
  <c r="J235" i="8"/>
  <c r="C136" i="1"/>
  <c r="F136" i="1"/>
  <c r="K136" i="1" s="1"/>
  <c r="L136" i="1" s="1"/>
  <c r="B136" i="1"/>
  <c r="E240" i="8" l="1"/>
  <c r="F240" i="8"/>
  <c r="G240" i="8"/>
  <c r="I237" i="8"/>
  <c r="D191" i="6"/>
  <c r="C191" i="6"/>
  <c r="B191" i="6"/>
  <c r="E191" i="6"/>
  <c r="F191" i="6" s="1"/>
  <c r="A192" i="6" s="1"/>
  <c r="B237" i="8"/>
  <c r="C237" i="8"/>
  <c r="D237" i="8" s="1"/>
  <c r="H236" i="8"/>
  <c r="J236" i="8" s="1"/>
  <c r="D136" i="1"/>
  <c r="G136" i="1" s="1"/>
  <c r="H136" i="1" s="1"/>
  <c r="A137" i="1" s="1"/>
  <c r="B238" i="8" l="1"/>
  <c r="C238" i="8"/>
  <c r="D238" i="8"/>
  <c r="H237" i="8"/>
  <c r="B192" i="6"/>
  <c r="C192" i="6"/>
  <c r="D192" i="6"/>
  <c r="J237" i="8"/>
  <c r="I238" i="8"/>
  <c r="E241" i="8"/>
  <c r="F241" i="8"/>
  <c r="G241" i="8" s="1"/>
  <c r="F137" i="1"/>
  <c r="K137" i="1" s="1"/>
  <c r="L137" i="1" s="1"/>
  <c r="B137" i="1"/>
  <c r="C137" i="1"/>
  <c r="E242" i="8" l="1"/>
  <c r="F242" i="8"/>
  <c r="G242" i="8"/>
  <c r="E192" i="6"/>
  <c r="F192" i="6" s="1"/>
  <c r="A193" i="6" s="1"/>
  <c r="I239" i="8"/>
  <c r="B239" i="8"/>
  <c r="C239" i="8"/>
  <c r="D239" i="8" s="1"/>
  <c r="H238" i="8"/>
  <c r="J238" i="8" s="1"/>
  <c r="D137" i="1"/>
  <c r="G137" i="1" s="1"/>
  <c r="H137" i="1" s="1"/>
  <c r="A138" i="1" s="1"/>
  <c r="B240" i="8" l="1"/>
  <c r="C240" i="8"/>
  <c r="D240" i="8"/>
  <c r="H239" i="8"/>
  <c r="I240" i="8"/>
  <c r="J239" i="8"/>
  <c r="B193" i="6"/>
  <c r="C193" i="6"/>
  <c r="D193" i="6"/>
  <c r="E193" i="6"/>
  <c r="F193" i="6" s="1"/>
  <c r="A194" i="6" s="1"/>
  <c r="E243" i="8"/>
  <c r="F243" i="8"/>
  <c r="G243" i="8"/>
  <c r="C138" i="1"/>
  <c r="F138" i="1"/>
  <c r="K138" i="1" s="1"/>
  <c r="L138" i="1" s="1"/>
  <c r="B138" i="1"/>
  <c r="I241" i="8" l="1"/>
  <c r="E244" i="8"/>
  <c r="F244" i="8"/>
  <c r="G244" i="8"/>
  <c r="D194" i="6"/>
  <c r="C194" i="6"/>
  <c r="E194" i="6" s="1"/>
  <c r="F194" i="6" s="1"/>
  <c r="A195" i="6" s="1"/>
  <c r="B194" i="6"/>
  <c r="B241" i="8"/>
  <c r="C241" i="8" s="1"/>
  <c r="D241" i="8" s="1"/>
  <c r="H240" i="8"/>
  <c r="J240" i="8" s="1"/>
  <c r="D138" i="1"/>
  <c r="G138" i="1" s="1"/>
  <c r="H138" i="1" s="1"/>
  <c r="A139" i="1" s="1"/>
  <c r="B242" i="8" l="1"/>
  <c r="C242" i="8"/>
  <c r="D242" i="8"/>
  <c r="H241" i="8"/>
  <c r="B195" i="6"/>
  <c r="C195" i="6"/>
  <c r="D195" i="6"/>
  <c r="E195" i="6" s="1"/>
  <c r="F195" i="6" s="1"/>
  <c r="A196" i="6" s="1"/>
  <c r="E245" i="8"/>
  <c r="F245" i="8" s="1"/>
  <c r="G245" i="8" s="1"/>
  <c r="I242" i="8"/>
  <c r="J241" i="8"/>
  <c r="C139" i="1"/>
  <c r="F139" i="1"/>
  <c r="K139" i="1" s="1"/>
  <c r="L139" i="1" s="1"/>
  <c r="B139" i="1"/>
  <c r="E246" i="8" l="1"/>
  <c r="F246" i="8"/>
  <c r="G246" i="8" s="1"/>
  <c r="D196" i="6"/>
  <c r="C196" i="6"/>
  <c r="E196" i="6" s="1"/>
  <c r="F196" i="6" s="1"/>
  <c r="A197" i="6" s="1"/>
  <c r="B196" i="6"/>
  <c r="I243" i="8"/>
  <c r="B243" i="8"/>
  <c r="C243" i="8"/>
  <c r="D243" i="8"/>
  <c r="H242" i="8"/>
  <c r="J242" i="8" s="1"/>
  <c r="D139" i="1"/>
  <c r="G139" i="1" s="1"/>
  <c r="H139" i="1" s="1"/>
  <c r="A140" i="1" s="1"/>
  <c r="C140" i="1" s="1"/>
  <c r="E247" i="8" l="1"/>
  <c r="F247" i="8"/>
  <c r="G247" i="8"/>
  <c r="B244" i="8"/>
  <c r="C244" i="8"/>
  <c r="D244" i="8"/>
  <c r="H243" i="8"/>
  <c r="J243" i="8"/>
  <c r="I244" i="8"/>
  <c r="D197" i="6"/>
  <c r="B197" i="6"/>
  <c r="C197" i="6"/>
  <c r="E197" i="6"/>
  <c r="F197" i="6" s="1"/>
  <c r="A198" i="6" s="1"/>
  <c r="B140" i="1"/>
  <c r="F140" i="1"/>
  <c r="K140" i="1" s="1"/>
  <c r="L140" i="1" s="1"/>
  <c r="B198" i="6" l="1"/>
  <c r="D198" i="6"/>
  <c r="C198" i="6"/>
  <c r="E198" i="6" s="1"/>
  <c r="F198" i="6" s="1"/>
  <c r="A199" i="6" s="1"/>
  <c r="I245" i="8"/>
  <c r="B245" i="8"/>
  <c r="C245" i="8"/>
  <c r="D245" i="8"/>
  <c r="H244" i="8"/>
  <c r="J244" i="8" s="1"/>
  <c r="E248" i="8"/>
  <c r="F248" i="8" s="1"/>
  <c r="G248" i="8" s="1"/>
  <c r="D140" i="1"/>
  <c r="G140" i="1" s="1"/>
  <c r="H140" i="1" s="1"/>
  <c r="A141" i="1" s="1"/>
  <c r="E249" i="8" l="1"/>
  <c r="F249" i="8"/>
  <c r="G249" i="8" s="1"/>
  <c r="B246" i="8"/>
  <c r="C246" i="8" s="1"/>
  <c r="D246" i="8" s="1"/>
  <c r="H245" i="8"/>
  <c r="J245" i="8"/>
  <c r="I246" i="8"/>
  <c r="C141" i="1"/>
  <c r="D141" i="1" s="1"/>
  <c r="G141" i="1" s="1"/>
  <c r="H141" i="1" s="1"/>
  <c r="A142" i="1" s="1"/>
  <c r="F141" i="1"/>
  <c r="K141" i="1" s="1"/>
  <c r="L141" i="1" s="1"/>
  <c r="B141" i="1"/>
  <c r="D199" i="6"/>
  <c r="E199" i="6" s="1"/>
  <c r="F199" i="6" s="1"/>
  <c r="A200" i="6" s="1"/>
  <c r="C199" i="6"/>
  <c r="B199" i="6"/>
  <c r="D200" i="6" l="1"/>
  <c r="B200" i="6"/>
  <c r="C200" i="6"/>
  <c r="E200" i="6"/>
  <c r="F200" i="6" s="1"/>
  <c r="A201" i="6" s="1"/>
  <c r="C142" i="1"/>
  <c r="B142" i="1"/>
  <c r="F142" i="1"/>
  <c r="K142" i="1" s="1"/>
  <c r="L142" i="1" s="1"/>
  <c r="B247" i="8"/>
  <c r="C247" i="8"/>
  <c r="D247" i="8" s="1"/>
  <c r="H246" i="8"/>
  <c r="E250" i="8"/>
  <c r="F250" i="8"/>
  <c r="G250" i="8" s="1"/>
  <c r="J246" i="8"/>
  <c r="I247" i="8"/>
  <c r="E251" i="8" l="1"/>
  <c r="F251" i="8"/>
  <c r="G251" i="8"/>
  <c r="B248" i="8"/>
  <c r="C248" i="8"/>
  <c r="D248" i="8"/>
  <c r="H247" i="8"/>
  <c r="D142" i="1"/>
  <c r="G142" i="1" s="1"/>
  <c r="H142" i="1" s="1"/>
  <c r="A143" i="1" s="1"/>
  <c r="F143" i="1" s="1"/>
  <c r="K143" i="1" s="1"/>
  <c r="L143" i="1" s="1"/>
  <c r="D201" i="6"/>
  <c r="B201" i="6"/>
  <c r="C201" i="6"/>
  <c r="E201" i="6" s="1"/>
  <c r="F201" i="6" s="1"/>
  <c r="A202" i="6" s="1"/>
  <c r="J247" i="8"/>
  <c r="I248" i="8"/>
  <c r="B202" i="6" l="1"/>
  <c r="D202" i="6"/>
  <c r="C202" i="6"/>
  <c r="E202" i="6"/>
  <c r="F202" i="6" s="1"/>
  <c r="A203" i="6" s="1"/>
  <c r="I249" i="8"/>
  <c r="B249" i="8"/>
  <c r="C249" i="8"/>
  <c r="D249" i="8"/>
  <c r="H248" i="8"/>
  <c r="J248" i="8" s="1"/>
  <c r="B143" i="1"/>
  <c r="C143" i="1"/>
  <c r="D143" i="1" s="1"/>
  <c r="E252" i="8"/>
  <c r="F252" i="8"/>
  <c r="G252" i="8"/>
  <c r="G143" i="1" l="1"/>
  <c r="H143" i="1" s="1"/>
  <c r="A144" i="1" s="1"/>
  <c r="E253" i="8"/>
  <c r="F253" i="8"/>
  <c r="G253" i="8"/>
  <c r="B250" i="8"/>
  <c r="C250" i="8" s="1"/>
  <c r="D250" i="8" s="1"/>
  <c r="H249" i="8"/>
  <c r="I250" i="8"/>
  <c r="J249" i="8"/>
  <c r="B203" i="6"/>
  <c r="D203" i="6"/>
  <c r="C203" i="6"/>
  <c r="E203" i="6" s="1"/>
  <c r="F203" i="6" s="1"/>
  <c r="A204" i="6" s="1"/>
  <c r="F144" i="1"/>
  <c r="K144" i="1" s="1"/>
  <c r="L144" i="1" s="1"/>
  <c r="C144" i="1"/>
  <c r="D144" i="1" s="1"/>
  <c r="B144" i="1"/>
  <c r="B204" i="6" l="1"/>
  <c r="C204" i="6"/>
  <c r="D204" i="6"/>
  <c r="E204" i="6"/>
  <c r="F204" i="6" s="1"/>
  <c r="A205" i="6" s="1"/>
  <c r="B251" i="8"/>
  <c r="C251" i="8"/>
  <c r="D251" i="8" s="1"/>
  <c r="H250" i="8"/>
  <c r="I251" i="8"/>
  <c r="J250" i="8"/>
  <c r="E254" i="8"/>
  <c r="F254" i="8" s="1"/>
  <c r="G254" i="8" s="1"/>
  <c r="G144" i="1"/>
  <c r="H144" i="1" s="1"/>
  <c r="A145" i="1" s="1"/>
  <c r="E255" i="8" l="1"/>
  <c r="F255" i="8"/>
  <c r="G255" i="8"/>
  <c r="B252" i="8"/>
  <c r="C252" i="8"/>
  <c r="D252" i="8"/>
  <c r="H251" i="8"/>
  <c r="C205" i="6"/>
  <c r="D205" i="6"/>
  <c r="B205" i="6"/>
  <c r="E205" i="6"/>
  <c r="F205" i="6" s="1"/>
  <c r="A206" i="6" s="1"/>
  <c r="I252" i="8"/>
  <c r="J251" i="8"/>
  <c r="B145" i="1"/>
  <c r="C145" i="1"/>
  <c r="F145" i="1"/>
  <c r="K145" i="1" s="1"/>
  <c r="L145" i="1" s="1"/>
  <c r="I253" i="8" l="1"/>
  <c r="C206" i="6"/>
  <c r="B206" i="6"/>
  <c r="D206" i="6"/>
  <c r="E206" i="6" s="1"/>
  <c r="F206" i="6" s="1"/>
  <c r="A207" i="6" s="1"/>
  <c r="B253" i="8"/>
  <c r="C253" i="8"/>
  <c r="D253" i="8"/>
  <c r="H252" i="8"/>
  <c r="J252" i="8" s="1"/>
  <c r="E256" i="8"/>
  <c r="F256" i="8"/>
  <c r="G256" i="8"/>
  <c r="D145" i="1"/>
  <c r="G145" i="1" s="1"/>
  <c r="H145" i="1" s="1"/>
  <c r="A146" i="1" s="1"/>
  <c r="D207" i="6" l="1"/>
  <c r="C207" i="6"/>
  <c r="B207" i="6"/>
  <c r="E207" i="6"/>
  <c r="F207" i="6" s="1"/>
  <c r="A208" i="6" s="1"/>
  <c r="E257" i="8"/>
  <c r="F257" i="8"/>
  <c r="G257" i="8" s="1"/>
  <c r="B254" i="8"/>
  <c r="C254" i="8"/>
  <c r="D254" i="8" s="1"/>
  <c r="H253" i="8"/>
  <c r="I254" i="8"/>
  <c r="J253" i="8"/>
  <c r="F146" i="1"/>
  <c r="K146" i="1" s="1"/>
  <c r="L146" i="1" s="1"/>
  <c r="C146" i="1"/>
  <c r="D146" i="1" s="1"/>
  <c r="B146" i="1"/>
  <c r="B255" i="8" l="1"/>
  <c r="C255" i="8"/>
  <c r="D255" i="8"/>
  <c r="H254" i="8"/>
  <c r="E258" i="8"/>
  <c r="F258" i="8"/>
  <c r="G258" i="8" s="1"/>
  <c r="I255" i="8"/>
  <c r="J254" i="8"/>
  <c r="C208" i="6"/>
  <c r="D208" i="6"/>
  <c r="B208" i="6"/>
  <c r="E208" i="6"/>
  <c r="F208" i="6" s="1"/>
  <c r="A209" i="6" s="1"/>
  <c r="G146" i="1"/>
  <c r="H146" i="1" s="1"/>
  <c r="A147" i="1" s="1"/>
  <c r="E259" i="8" l="1"/>
  <c r="F259" i="8" s="1"/>
  <c r="G259" i="8" s="1"/>
  <c r="B209" i="6"/>
  <c r="D209" i="6"/>
  <c r="C209" i="6"/>
  <c r="E209" i="6" s="1"/>
  <c r="F209" i="6" s="1"/>
  <c r="A210" i="6" s="1"/>
  <c r="I256" i="8"/>
  <c r="B256" i="8"/>
  <c r="C256" i="8" s="1"/>
  <c r="D256" i="8" s="1"/>
  <c r="H255" i="8"/>
  <c r="J255" i="8" s="1"/>
  <c r="B147" i="1"/>
  <c r="F147" i="1"/>
  <c r="K147" i="1" s="1"/>
  <c r="L147" i="1" s="1"/>
  <c r="C147" i="1"/>
  <c r="D147" i="1" s="1"/>
  <c r="B257" i="8" l="1"/>
  <c r="C257" i="8"/>
  <c r="D257" i="8"/>
  <c r="H256" i="8"/>
  <c r="B210" i="6"/>
  <c r="D210" i="6"/>
  <c r="C210" i="6"/>
  <c r="E210" i="6"/>
  <c r="F210" i="6" s="1"/>
  <c r="A211" i="6" s="1"/>
  <c r="E260" i="8"/>
  <c r="F260" i="8"/>
  <c r="G260" i="8" s="1"/>
  <c r="J256" i="8"/>
  <c r="I257" i="8"/>
  <c r="G147" i="1"/>
  <c r="H147" i="1" s="1"/>
  <c r="A148" i="1" s="1"/>
  <c r="E261" i="8" l="1"/>
  <c r="F261" i="8" s="1"/>
  <c r="G261" i="8" s="1"/>
  <c r="D211" i="6"/>
  <c r="C211" i="6"/>
  <c r="B211" i="6"/>
  <c r="E211" i="6"/>
  <c r="F211" i="6" s="1"/>
  <c r="A212" i="6" s="1"/>
  <c r="I258" i="8"/>
  <c r="B258" i="8"/>
  <c r="C258" i="8"/>
  <c r="D258" i="8"/>
  <c r="H257" i="8"/>
  <c r="J257" i="8" s="1"/>
  <c r="F148" i="1"/>
  <c r="K148" i="1" s="1"/>
  <c r="L148" i="1" s="1"/>
  <c r="B148" i="1"/>
  <c r="C148" i="1"/>
  <c r="D148" i="1" s="1"/>
  <c r="E262" i="8" l="1"/>
  <c r="F262" i="8"/>
  <c r="G262" i="8"/>
  <c r="B259" i="8"/>
  <c r="C259" i="8"/>
  <c r="D259" i="8" s="1"/>
  <c r="H258" i="8"/>
  <c r="J258" i="8"/>
  <c r="I259" i="8"/>
  <c r="D212" i="6"/>
  <c r="B212" i="6"/>
  <c r="C212" i="6"/>
  <c r="E212" i="6"/>
  <c r="F212" i="6" s="1"/>
  <c r="A213" i="6" s="1"/>
  <c r="G148" i="1"/>
  <c r="H148" i="1" s="1"/>
  <c r="A149" i="1" s="1"/>
  <c r="B260" i="8" l="1"/>
  <c r="C260" i="8"/>
  <c r="D260" i="8" s="1"/>
  <c r="H259" i="8"/>
  <c r="B213" i="6"/>
  <c r="D213" i="6"/>
  <c r="C213" i="6"/>
  <c r="J259" i="8"/>
  <c r="I260" i="8"/>
  <c r="E263" i="8"/>
  <c r="F263" i="8"/>
  <c r="G263" i="8"/>
  <c r="F149" i="1"/>
  <c r="K149" i="1" s="1"/>
  <c r="L149" i="1" s="1"/>
  <c r="C149" i="1"/>
  <c r="D149" i="1" s="1"/>
  <c r="G149" i="1" s="1"/>
  <c r="H149" i="1" s="1"/>
  <c r="A150" i="1" s="1"/>
  <c r="B149" i="1"/>
  <c r="B261" i="8" l="1"/>
  <c r="C261" i="8"/>
  <c r="D261" i="8"/>
  <c r="H260" i="8"/>
  <c r="E264" i="8"/>
  <c r="F264" i="8"/>
  <c r="G264" i="8"/>
  <c r="J260" i="8"/>
  <c r="I261" i="8"/>
  <c r="E213" i="6"/>
  <c r="F213" i="6" s="1"/>
  <c r="A214" i="6" s="1"/>
  <c r="F150" i="1"/>
  <c r="K150" i="1" s="1"/>
  <c r="L150" i="1" s="1"/>
  <c r="B150" i="1"/>
  <c r="C150" i="1"/>
  <c r="C214" i="6" l="1"/>
  <c r="B214" i="6"/>
  <c r="D214" i="6"/>
  <c r="E214" i="6" s="1"/>
  <c r="F214" i="6" s="1"/>
  <c r="A215" i="6" s="1"/>
  <c r="E265" i="8"/>
  <c r="F265" i="8"/>
  <c r="G265" i="8" s="1"/>
  <c r="I262" i="8"/>
  <c r="D150" i="1"/>
  <c r="G150" i="1" s="1"/>
  <c r="H150" i="1" s="1"/>
  <c r="A151" i="1" s="1"/>
  <c r="B262" i="8"/>
  <c r="C262" i="8" s="1"/>
  <c r="D262" i="8" s="1"/>
  <c r="H261" i="8"/>
  <c r="J261" i="8" s="1"/>
  <c r="B263" i="8" l="1"/>
  <c r="C263" i="8"/>
  <c r="D263" i="8"/>
  <c r="H262" i="8"/>
  <c r="E266" i="8"/>
  <c r="F266" i="8"/>
  <c r="G266" i="8" s="1"/>
  <c r="B215" i="6"/>
  <c r="D215" i="6"/>
  <c r="C215" i="6"/>
  <c r="E215" i="6"/>
  <c r="F215" i="6" s="1"/>
  <c r="A216" i="6" s="1"/>
  <c r="J262" i="8"/>
  <c r="I263" i="8"/>
  <c r="F151" i="1"/>
  <c r="K151" i="1" s="1"/>
  <c r="L151" i="1" s="1"/>
  <c r="B151" i="1"/>
  <c r="C151" i="1"/>
  <c r="D151" i="1" s="1"/>
  <c r="E267" i="8" l="1"/>
  <c r="F267" i="8"/>
  <c r="G267" i="8"/>
  <c r="I264" i="8"/>
  <c r="B216" i="6"/>
  <c r="C216" i="6"/>
  <c r="D216" i="6"/>
  <c r="E216" i="6"/>
  <c r="F216" i="6" s="1"/>
  <c r="A217" i="6" s="1"/>
  <c r="B264" i="8"/>
  <c r="C264" i="8"/>
  <c r="D264" i="8"/>
  <c r="H263" i="8"/>
  <c r="J263" i="8" s="1"/>
  <c r="G151" i="1"/>
  <c r="H151" i="1" s="1"/>
  <c r="A152" i="1" s="1"/>
  <c r="D217" i="6" l="1"/>
  <c r="B217" i="6"/>
  <c r="C217" i="6"/>
  <c r="E217" i="6"/>
  <c r="F217" i="6" s="1"/>
  <c r="A218" i="6" s="1"/>
  <c r="B265" i="8"/>
  <c r="C265" i="8"/>
  <c r="D265" i="8"/>
  <c r="H264" i="8"/>
  <c r="I265" i="8"/>
  <c r="J264" i="8"/>
  <c r="E268" i="8"/>
  <c r="F268" i="8"/>
  <c r="G268" i="8" s="1"/>
  <c r="F152" i="1"/>
  <c r="K152" i="1" s="1"/>
  <c r="L152" i="1" s="1"/>
  <c r="C152" i="1"/>
  <c r="D152" i="1" s="1"/>
  <c r="B152" i="1"/>
  <c r="E269" i="8" l="1"/>
  <c r="F269" i="8"/>
  <c r="G269" i="8"/>
  <c r="B266" i="8"/>
  <c r="C266" i="8" s="1"/>
  <c r="D266" i="8" s="1"/>
  <c r="H265" i="8"/>
  <c r="J265" i="8"/>
  <c r="I266" i="8"/>
  <c r="B218" i="6"/>
  <c r="D218" i="6"/>
  <c r="C218" i="6"/>
  <c r="E218" i="6" s="1"/>
  <c r="F218" i="6" s="1"/>
  <c r="A219" i="6" s="1"/>
  <c r="G152" i="1"/>
  <c r="H152" i="1" s="1"/>
  <c r="A153" i="1" s="1"/>
  <c r="C219" i="6" l="1"/>
  <c r="B219" i="6"/>
  <c r="D219" i="6"/>
  <c r="E219" i="6"/>
  <c r="F219" i="6" s="1"/>
  <c r="A220" i="6" s="1"/>
  <c r="B267" i="8"/>
  <c r="C267" i="8"/>
  <c r="D267" i="8" s="1"/>
  <c r="H266" i="8"/>
  <c r="J266" i="8"/>
  <c r="I267" i="8"/>
  <c r="E270" i="8"/>
  <c r="F270" i="8" s="1"/>
  <c r="G270" i="8" s="1"/>
  <c r="F153" i="1"/>
  <c r="K153" i="1" s="1"/>
  <c r="L153" i="1" s="1"/>
  <c r="C153" i="1"/>
  <c r="D153" i="1" s="1"/>
  <c r="B153" i="1"/>
  <c r="E271" i="8" l="1"/>
  <c r="F271" i="8" s="1"/>
  <c r="G271" i="8" s="1"/>
  <c r="B268" i="8"/>
  <c r="C268" i="8"/>
  <c r="D268" i="8"/>
  <c r="H267" i="8"/>
  <c r="I268" i="8"/>
  <c r="J267" i="8"/>
  <c r="C220" i="6"/>
  <c r="D220" i="6"/>
  <c r="B220" i="6"/>
  <c r="E220" i="6"/>
  <c r="F220" i="6" s="1"/>
  <c r="A221" i="6" s="1"/>
  <c r="G153" i="1"/>
  <c r="H153" i="1" s="1"/>
  <c r="A154" i="1" s="1"/>
  <c r="E272" i="8" l="1"/>
  <c r="F272" i="8"/>
  <c r="G272" i="8"/>
  <c r="D221" i="6"/>
  <c r="B221" i="6"/>
  <c r="C221" i="6"/>
  <c r="E221" i="6"/>
  <c r="F221" i="6" s="1"/>
  <c r="A222" i="6" s="1"/>
  <c r="I269" i="8"/>
  <c r="B269" i="8"/>
  <c r="C269" i="8"/>
  <c r="D269" i="8" s="1"/>
  <c r="H268" i="8"/>
  <c r="J268" i="8" s="1"/>
  <c r="F154" i="1"/>
  <c r="K154" i="1" s="1"/>
  <c r="L154" i="1" s="1"/>
  <c r="C154" i="1"/>
  <c r="D154" i="1" s="1"/>
  <c r="B154" i="1"/>
  <c r="B270" i="8" l="1"/>
  <c r="C270" i="8"/>
  <c r="D270" i="8"/>
  <c r="H269" i="8"/>
  <c r="C222" i="6"/>
  <c r="B222" i="6"/>
  <c r="D222" i="6"/>
  <c r="E222" i="6" s="1"/>
  <c r="F222" i="6" s="1"/>
  <c r="A223" i="6" s="1"/>
  <c r="I270" i="8"/>
  <c r="J269" i="8"/>
  <c r="E273" i="8"/>
  <c r="F273" i="8"/>
  <c r="G273" i="8"/>
  <c r="G154" i="1"/>
  <c r="H154" i="1" s="1"/>
  <c r="A155" i="1" s="1"/>
  <c r="C223" i="6" l="1"/>
  <c r="B223" i="6"/>
  <c r="D223" i="6"/>
  <c r="E223" i="6" s="1"/>
  <c r="F223" i="6" s="1"/>
  <c r="A224" i="6" s="1"/>
  <c r="I271" i="8"/>
  <c r="E274" i="8"/>
  <c r="F274" i="8" s="1"/>
  <c r="G274" i="8" s="1"/>
  <c r="B271" i="8"/>
  <c r="C271" i="8" s="1"/>
  <c r="D271" i="8" s="1"/>
  <c r="H270" i="8"/>
  <c r="J270" i="8" s="1"/>
  <c r="F155" i="1"/>
  <c r="K155" i="1" s="1"/>
  <c r="L155" i="1" s="1"/>
  <c r="C155" i="1"/>
  <c r="D155" i="1" s="1"/>
  <c r="B155" i="1"/>
  <c r="B272" i="8" l="1"/>
  <c r="C272" i="8"/>
  <c r="D272" i="8"/>
  <c r="H271" i="8"/>
  <c r="E275" i="8"/>
  <c r="F275" i="8"/>
  <c r="G275" i="8"/>
  <c r="J271" i="8"/>
  <c r="I272" i="8"/>
  <c r="C224" i="6"/>
  <c r="D224" i="6"/>
  <c r="B224" i="6"/>
  <c r="E224" i="6"/>
  <c r="F224" i="6" s="1"/>
  <c r="A225" i="6" s="1"/>
  <c r="G155" i="1"/>
  <c r="H155" i="1" s="1"/>
  <c r="A156" i="1" s="1"/>
  <c r="C225" i="6" l="1"/>
  <c r="D225" i="6"/>
  <c r="B225" i="6"/>
  <c r="E225" i="6"/>
  <c r="F225" i="6" s="1"/>
  <c r="A226" i="6" s="1"/>
  <c r="I273" i="8"/>
  <c r="E276" i="8"/>
  <c r="F276" i="8" s="1"/>
  <c r="G276" i="8" s="1"/>
  <c r="B273" i="8"/>
  <c r="C273" i="8"/>
  <c r="D273" i="8" s="1"/>
  <c r="H272" i="8"/>
  <c r="J272" i="8" s="1"/>
  <c r="F156" i="1"/>
  <c r="K156" i="1" s="1"/>
  <c r="L156" i="1" s="1"/>
  <c r="C156" i="1"/>
  <c r="D156" i="1" s="1"/>
  <c r="B156" i="1"/>
  <c r="B274" i="8" l="1"/>
  <c r="C274" i="8"/>
  <c r="D274" i="8"/>
  <c r="H273" i="8"/>
  <c r="E277" i="8"/>
  <c r="F277" i="8" s="1"/>
  <c r="G277" i="8" s="1"/>
  <c r="I274" i="8"/>
  <c r="J273" i="8"/>
  <c r="B226" i="6"/>
  <c r="D226" i="6"/>
  <c r="C226" i="6"/>
  <c r="E226" i="6" s="1"/>
  <c r="F226" i="6" s="1"/>
  <c r="A227" i="6" s="1"/>
  <c r="G156" i="1"/>
  <c r="H156" i="1" s="1"/>
  <c r="A157" i="1" s="1"/>
  <c r="B227" i="6" l="1"/>
  <c r="D227" i="6"/>
  <c r="C227" i="6"/>
  <c r="E227" i="6" s="1"/>
  <c r="F227" i="6" s="1"/>
  <c r="A228" i="6" s="1"/>
  <c r="E278" i="8"/>
  <c r="F278" i="8"/>
  <c r="G278" i="8"/>
  <c r="I275" i="8"/>
  <c r="B275" i="8"/>
  <c r="C275" i="8"/>
  <c r="D275" i="8" s="1"/>
  <c r="H274" i="8"/>
  <c r="J274" i="8" s="1"/>
  <c r="F157" i="1"/>
  <c r="K157" i="1" s="1"/>
  <c r="L157" i="1" s="1"/>
  <c r="C157" i="1"/>
  <c r="D157" i="1" s="1"/>
  <c r="B157" i="1"/>
  <c r="B276" i="8" l="1"/>
  <c r="C276" i="8"/>
  <c r="D276" i="8"/>
  <c r="H275" i="8"/>
  <c r="C228" i="6"/>
  <c r="D228" i="6"/>
  <c r="B228" i="6"/>
  <c r="E228" i="6"/>
  <c r="F228" i="6" s="1"/>
  <c r="A229" i="6" s="1"/>
  <c r="J275" i="8"/>
  <c r="I276" i="8"/>
  <c r="E279" i="8"/>
  <c r="F279" i="8" s="1"/>
  <c r="G279" i="8" s="1"/>
  <c r="G157" i="1"/>
  <c r="H157" i="1" s="1"/>
  <c r="A158" i="1" s="1"/>
  <c r="E280" i="8" l="1"/>
  <c r="F280" i="8"/>
  <c r="G280" i="8" s="1"/>
  <c r="D229" i="6"/>
  <c r="B229" i="6"/>
  <c r="C229" i="6"/>
  <c r="E229" i="6"/>
  <c r="F229" i="6" s="1"/>
  <c r="A230" i="6" s="1"/>
  <c r="I277" i="8"/>
  <c r="B277" i="8"/>
  <c r="C277" i="8"/>
  <c r="D277" i="8" s="1"/>
  <c r="H276" i="8"/>
  <c r="J276" i="8" s="1"/>
  <c r="C158" i="1"/>
  <c r="B158" i="1"/>
  <c r="F158" i="1"/>
  <c r="K158" i="1" s="1"/>
  <c r="L158" i="1" s="1"/>
  <c r="B278" i="8" l="1"/>
  <c r="C278" i="8"/>
  <c r="D278" i="8"/>
  <c r="H277" i="8"/>
  <c r="E281" i="8"/>
  <c r="F281" i="8"/>
  <c r="G281" i="8"/>
  <c r="J277" i="8"/>
  <c r="I278" i="8"/>
  <c r="B230" i="6"/>
  <c r="D230" i="6"/>
  <c r="C230" i="6"/>
  <c r="E230" i="6" s="1"/>
  <c r="F230" i="6" s="1"/>
  <c r="A231" i="6" s="1"/>
  <c r="D158" i="1"/>
  <c r="G158" i="1" s="1"/>
  <c r="H158" i="1" s="1"/>
  <c r="A159" i="1" s="1"/>
  <c r="B231" i="6" l="1"/>
  <c r="D231" i="6"/>
  <c r="C231" i="6"/>
  <c r="E231" i="6"/>
  <c r="F231" i="6" s="1"/>
  <c r="A232" i="6" s="1"/>
  <c r="I279" i="8"/>
  <c r="E282" i="8"/>
  <c r="F282" i="8"/>
  <c r="G282" i="8" s="1"/>
  <c r="B279" i="8"/>
  <c r="C279" i="8" s="1"/>
  <c r="D279" i="8" s="1"/>
  <c r="H278" i="8"/>
  <c r="J278" i="8" s="1"/>
  <c r="F159" i="1"/>
  <c r="K159" i="1" s="1"/>
  <c r="L159" i="1" s="1"/>
  <c r="C159" i="1"/>
  <c r="D159" i="1" s="1"/>
  <c r="B159" i="1"/>
  <c r="B280" i="8" l="1"/>
  <c r="C280" i="8" s="1"/>
  <c r="D280" i="8" s="1"/>
  <c r="H279" i="8"/>
  <c r="E283" i="8"/>
  <c r="F283" i="8"/>
  <c r="G283" i="8"/>
  <c r="I280" i="8"/>
  <c r="J279" i="8"/>
  <c r="D232" i="6"/>
  <c r="B232" i="6"/>
  <c r="C232" i="6"/>
  <c r="E232" i="6"/>
  <c r="F232" i="6" s="1"/>
  <c r="A233" i="6" s="1"/>
  <c r="G159" i="1"/>
  <c r="H159" i="1" s="1"/>
  <c r="A160" i="1" s="1"/>
  <c r="B281" i="8" l="1"/>
  <c r="C281" i="8"/>
  <c r="D281" i="8"/>
  <c r="H280" i="8"/>
  <c r="D233" i="6"/>
  <c r="B233" i="6"/>
  <c r="C233" i="6"/>
  <c r="E233" i="6"/>
  <c r="F233" i="6" s="1"/>
  <c r="A234" i="6" s="1"/>
  <c r="J280" i="8"/>
  <c r="I281" i="8"/>
  <c r="E284" i="8"/>
  <c r="F284" i="8"/>
  <c r="G284" i="8"/>
  <c r="F160" i="1"/>
  <c r="B160" i="1"/>
  <c r="C160" i="1"/>
  <c r="D160" i="1" s="1"/>
  <c r="G160" i="1" s="1"/>
  <c r="H160" i="1" s="1"/>
  <c r="A161" i="1" s="1"/>
  <c r="K160" i="1"/>
  <c r="L160" i="1" s="1"/>
  <c r="E285" i="8" l="1"/>
  <c r="F285" i="8"/>
  <c r="G285" i="8"/>
  <c r="I282" i="8"/>
  <c r="C234" i="6"/>
  <c r="B234" i="6"/>
  <c r="D234" i="6"/>
  <c r="B282" i="8"/>
  <c r="C282" i="8"/>
  <c r="D282" i="8"/>
  <c r="H281" i="8"/>
  <c r="J281" i="8" s="1"/>
  <c r="F161" i="1"/>
  <c r="K161" i="1" s="1"/>
  <c r="L161" i="1" s="1"/>
  <c r="C161" i="1"/>
  <c r="D161" i="1" s="1"/>
  <c r="B161" i="1"/>
  <c r="B283" i="8" l="1"/>
  <c r="C283" i="8"/>
  <c r="D283" i="8" s="1"/>
  <c r="H282" i="8"/>
  <c r="E234" i="6"/>
  <c r="F234" i="6" s="1"/>
  <c r="A235" i="6" s="1"/>
  <c r="J282" i="8"/>
  <c r="I283" i="8"/>
  <c r="E286" i="8"/>
  <c r="F286" i="8"/>
  <c r="G286" i="8" s="1"/>
  <c r="G161" i="1"/>
  <c r="H161" i="1" s="1"/>
  <c r="A162" i="1" s="1"/>
  <c r="E287" i="8" l="1"/>
  <c r="F287" i="8"/>
  <c r="G287" i="8"/>
  <c r="B284" i="8"/>
  <c r="C284" i="8"/>
  <c r="D284" i="8" s="1"/>
  <c r="H283" i="8"/>
  <c r="I284" i="8"/>
  <c r="J283" i="8"/>
  <c r="D235" i="6"/>
  <c r="B235" i="6"/>
  <c r="C235" i="6"/>
  <c r="E235" i="6"/>
  <c r="F235" i="6" s="1"/>
  <c r="A236" i="6" s="1"/>
  <c r="F162" i="1"/>
  <c r="K162" i="1" s="1"/>
  <c r="L162" i="1" s="1"/>
  <c r="B162" i="1"/>
  <c r="C162" i="1"/>
  <c r="B285" i="8" l="1"/>
  <c r="C285" i="8"/>
  <c r="D285" i="8" s="1"/>
  <c r="H284" i="8"/>
  <c r="B236" i="6"/>
  <c r="C236" i="6"/>
  <c r="D236" i="6"/>
  <c r="E236" i="6" s="1"/>
  <c r="F236" i="6" s="1"/>
  <c r="A237" i="6" s="1"/>
  <c r="J284" i="8"/>
  <c r="I285" i="8"/>
  <c r="E288" i="8"/>
  <c r="F288" i="8" s="1"/>
  <c r="G288" i="8" s="1"/>
  <c r="D162" i="1"/>
  <c r="G162" i="1" s="1"/>
  <c r="H162" i="1" s="1"/>
  <c r="A163" i="1" s="1"/>
  <c r="E289" i="8" l="1"/>
  <c r="F289" i="8"/>
  <c r="G289" i="8"/>
  <c r="D237" i="6"/>
  <c r="B237" i="6"/>
  <c r="C237" i="6"/>
  <c r="E237" i="6" s="1"/>
  <c r="F237" i="6" s="1"/>
  <c r="A238" i="6" s="1"/>
  <c r="B286" i="8"/>
  <c r="C286" i="8"/>
  <c r="D286" i="8"/>
  <c r="H285" i="8"/>
  <c r="I286" i="8"/>
  <c r="J285" i="8"/>
  <c r="C163" i="1"/>
  <c r="F163" i="1"/>
  <c r="K163" i="1" s="1"/>
  <c r="L163" i="1" s="1"/>
  <c r="B163" i="1"/>
  <c r="D238" i="6" l="1"/>
  <c r="B238" i="6"/>
  <c r="C238" i="6"/>
  <c r="E238" i="6"/>
  <c r="F238" i="6" s="1"/>
  <c r="A239" i="6" s="1"/>
  <c r="I287" i="8"/>
  <c r="B287" i="8"/>
  <c r="C287" i="8"/>
  <c r="D287" i="8" s="1"/>
  <c r="H286" i="8"/>
  <c r="J286" i="8" s="1"/>
  <c r="E290" i="8"/>
  <c r="F290" i="8"/>
  <c r="G290" i="8" s="1"/>
  <c r="D163" i="1"/>
  <c r="G163" i="1" s="1"/>
  <c r="H163" i="1" s="1"/>
  <c r="A164" i="1" s="1"/>
  <c r="C164" i="1" s="1"/>
  <c r="E291" i="8" l="1"/>
  <c r="F291" i="8"/>
  <c r="G291" i="8"/>
  <c r="B288" i="8"/>
  <c r="C288" i="8"/>
  <c r="D288" i="8" s="1"/>
  <c r="H287" i="8"/>
  <c r="J287" i="8"/>
  <c r="I288" i="8"/>
  <c r="B164" i="1"/>
  <c r="F164" i="1"/>
  <c r="K164" i="1" s="1"/>
  <c r="L164" i="1" s="1"/>
  <c r="C239" i="6"/>
  <c r="B239" i="6"/>
  <c r="D239" i="6"/>
  <c r="B289" i="8" l="1"/>
  <c r="C289" i="8"/>
  <c r="D289" i="8" s="1"/>
  <c r="H288" i="8"/>
  <c r="E239" i="6"/>
  <c r="F239" i="6" s="1"/>
  <c r="A240" i="6" s="1"/>
  <c r="J288" i="8"/>
  <c r="I289" i="8"/>
  <c r="D164" i="1"/>
  <c r="G164" i="1" s="1"/>
  <c r="H164" i="1" s="1"/>
  <c r="A165" i="1" s="1"/>
  <c r="C165" i="1" s="1"/>
  <c r="E292" i="8"/>
  <c r="F292" i="8"/>
  <c r="G292" i="8"/>
  <c r="B290" i="8" l="1"/>
  <c r="C290" i="8"/>
  <c r="D290" i="8" s="1"/>
  <c r="H289" i="8"/>
  <c r="B165" i="1"/>
  <c r="E293" i="8"/>
  <c r="F293" i="8" s="1"/>
  <c r="G293" i="8" s="1"/>
  <c r="I290" i="8"/>
  <c r="J289" i="8"/>
  <c r="D240" i="6"/>
  <c r="B240" i="6"/>
  <c r="C240" i="6"/>
  <c r="E240" i="6"/>
  <c r="F240" i="6" s="1"/>
  <c r="A241" i="6" s="1"/>
  <c r="F165" i="1"/>
  <c r="K165" i="1" s="1"/>
  <c r="L165" i="1" s="1"/>
  <c r="E294" i="8" l="1"/>
  <c r="F294" i="8"/>
  <c r="G294" i="8"/>
  <c r="B291" i="8"/>
  <c r="C291" i="8"/>
  <c r="D291" i="8"/>
  <c r="H290" i="8"/>
  <c r="C241" i="6"/>
  <c r="B241" i="6"/>
  <c r="D241" i="6"/>
  <c r="J290" i="8"/>
  <c r="I291" i="8"/>
  <c r="D165" i="1"/>
  <c r="G165" i="1" s="1"/>
  <c r="H165" i="1" s="1"/>
  <c r="A166" i="1" s="1"/>
  <c r="C166" i="1" l="1"/>
  <c r="F166" i="1"/>
  <c r="K166" i="1" s="1"/>
  <c r="L166" i="1" s="1"/>
  <c r="B166" i="1"/>
  <c r="I292" i="8"/>
  <c r="E241" i="6"/>
  <c r="F241" i="6" s="1"/>
  <c r="A242" i="6" s="1"/>
  <c r="B292" i="8"/>
  <c r="C292" i="8"/>
  <c r="D292" i="8"/>
  <c r="H291" i="8"/>
  <c r="J291" i="8" s="1"/>
  <c r="E295" i="8"/>
  <c r="F295" i="8"/>
  <c r="G295" i="8"/>
  <c r="D166" i="1"/>
  <c r="G166" i="1" s="1"/>
  <c r="H166" i="1" s="1"/>
  <c r="A167" i="1" s="1"/>
  <c r="D242" i="6" l="1"/>
  <c r="B242" i="6"/>
  <c r="C242" i="6"/>
  <c r="E242" i="6"/>
  <c r="F242" i="6" s="1"/>
  <c r="A243" i="6" s="1"/>
  <c r="I293" i="8"/>
  <c r="E296" i="8"/>
  <c r="F296" i="8"/>
  <c r="G296" i="8" s="1"/>
  <c r="B293" i="8"/>
  <c r="C293" i="8" s="1"/>
  <c r="D293" i="8" s="1"/>
  <c r="H292" i="8"/>
  <c r="J292" i="8" s="1"/>
  <c r="B167" i="1"/>
  <c r="C167" i="1"/>
  <c r="F167" i="1"/>
  <c r="K167" i="1" s="1"/>
  <c r="L167" i="1" s="1"/>
  <c r="B294" i="8" l="1"/>
  <c r="C294" i="8"/>
  <c r="D294" i="8"/>
  <c r="H293" i="8"/>
  <c r="E297" i="8"/>
  <c r="F297" i="8"/>
  <c r="G297" i="8" s="1"/>
  <c r="C243" i="6"/>
  <c r="B243" i="6"/>
  <c r="D243" i="6"/>
  <c r="I294" i="8"/>
  <c r="J293" i="8"/>
  <c r="D167" i="1"/>
  <c r="G167" i="1" s="1"/>
  <c r="H167" i="1" s="1"/>
  <c r="A168" i="1" s="1"/>
  <c r="E298" i="8" l="1"/>
  <c r="F298" i="8" s="1"/>
  <c r="G298" i="8" s="1"/>
  <c r="I295" i="8"/>
  <c r="E243" i="6"/>
  <c r="F243" i="6" s="1"/>
  <c r="A244" i="6" s="1"/>
  <c r="B295" i="8"/>
  <c r="C295" i="8"/>
  <c r="D295" i="8"/>
  <c r="H294" i="8"/>
  <c r="J294" i="8" s="1"/>
  <c r="F168" i="1"/>
  <c r="K168" i="1" s="1"/>
  <c r="L168" i="1" s="1"/>
  <c r="B168" i="1"/>
  <c r="C168" i="1"/>
  <c r="E299" i="8" l="1"/>
  <c r="F299" i="8"/>
  <c r="G299" i="8"/>
  <c r="B296" i="8"/>
  <c r="C296" i="8" s="1"/>
  <c r="D296" i="8" s="1"/>
  <c r="H295" i="8"/>
  <c r="D244" i="6"/>
  <c r="B244" i="6"/>
  <c r="C244" i="6"/>
  <c r="E244" i="6"/>
  <c r="F244" i="6" s="1"/>
  <c r="A245" i="6" s="1"/>
  <c r="J295" i="8"/>
  <c r="I296" i="8"/>
  <c r="D168" i="1"/>
  <c r="G168" i="1" s="1"/>
  <c r="H168" i="1" s="1"/>
  <c r="A169" i="1" s="1"/>
  <c r="B297" i="8" l="1"/>
  <c r="C297" i="8"/>
  <c r="D297" i="8"/>
  <c r="H296" i="8"/>
  <c r="C245" i="6"/>
  <c r="B245" i="6"/>
  <c r="D245" i="6"/>
  <c r="J296" i="8"/>
  <c r="I297" i="8"/>
  <c r="E300" i="8"/>
  <c r="F300" i="8"/>
  <c r="G300" i="8" s="1"/>
  <c r="F169" i="1"/>
  <c r="K169" i="1" s="1"/>
  <c r="L169" i="1" s="1"/>
  <c r="B169" i="1"/>
  <c r="C169" i="1"/>
  <c r="D169" i="1" s="1"/>
  <c r="E301" i="8" l="1"/>
  <c r="F301" i="8"/>
  <c r="G301" i="8"/>
  <c r="E245" i="6"/>
  <c r="F245" i="6" s="1"/>
  <c r="A246" i="6" s="1"/>
  <c r="I298" i="8"/>
  <c r="B298" i="8"/>
  <c r="C298" i="8"/>
  <c r="D298" i="8"/>
  <c r="H297" i="8"/>
  <c r="J297" i="8" s="1"/>
  <c r="G169" i="1"/>
  <c r="H169" i="1" s="1"/>
  <c r="A170" i="1" s="1"/>
  <c r="B299" i="8" l="1"/>
  <c r="C299" i="8" s="1"/>
  <c r="D299" i="8" s="1"/>
  <c r="H298" i="8"/>
  <c r="J298" i="8"/>
  <c r="I299" i="8"/>
  <c r="B246" i="6"/>
  <c r="D246" i="6"/>
  <c r="C246" i="6"/>
  <c r="E246" i="6"/>
  <c r="F246" i="6" s="1"/>
  <c r="A247" i="6" s="1"/>
  <c r="E302" i="8"/>
  <c r="F302" i="8"/>
  <c r="G302" i="8"/>
  <c r="C170" i="1"/>
  <c r="B170" i="1"/>
  <c r="F170" i="1"/>
  <c r="K170" i="1" s="1"/>
  <c r="L170" i="1" s="1"/>
  <c r="B300" i="8" l="1"/>
  <c r="C300" i="8" s="1"/>
  <c r="D300" i="8" s="1"/>
  <c r="H299" i="8"/>
  <c r="E303" i="8"/>
  <c r="F303" i="8" s="1"/>
  <c r="G303" i="8" s="1"/>
  <c r="C247" i="6"/>
  <c r="B247" i="6"/>
  <c r="D247" i="6"/>
  <c r="J299" i="8"/>
  <c r="I300" i="8"/>
  <c r="D170" i="1"/>
  <c r="G170" i="1" s="1"/>
  <c r="H170" i="1" s="1"/>
  <c r="A171" i="1" s="1"/>
  <c r="E304" i="8" l="1"/>
  <c r="F304" i="8"/>
  <c r="G304" i="8"/>
  <c r="B301" i="8"/>
  <c r="C301" i="8" s="1"/>
  <c r="D301" i="8" s="1"/>
  <c r="H300" i="8"/>
  <c r="J300" i="8"/>
  <c r="I301" i="8"/>
  <c r="E247" i="6"/>
  <c r="F247" i="6" s="1"/>
  <c r="A248" i="6" s="1"/>
  <c r="F171" i="1"/>
  <c r="K171" i="1" s="1"/>
  <c r="L171" i="1" s="1"/>
  <c r="B171" i="1"/>
  <c r="C171" i="1"/>
  <c r="B302" i="8" l="1"/>
  <c r="C302" i="8"/>
  <c r="D302" i="8"/>
  <c r="H301" i="8"/>
  <c r="D248" i="6"/>
  <c r="B248" i="6"/>
  <c r="C248" i="6"/>
  <c r="E248" i="6"/>
  <c r="F248" i="6" s="1"/>
  <c r="A249" i="6" s="1"/>
  <c r="I302" i="8"/>
  <c r="J301" i="8"/>
  <c r="E305" i="8"/>
  <c r="F305" i="8"/>
  <c r="G305" i="8"/>
  <c r="D171" i="1"/>
  <c r="G171" i="1" s="1"/>
  <c r="H171" i="1" s="1"/>
  <c r="A172" i="1" s="1"/>
  <c r="C249" i="6" l="1"/>
  <c r="B249" i="6"/>
  <c r="D249" i="6"/>
  <c r="E306" i="8"/>
  <c r="F306" i="8"/>
  <c r="G306" i="8" s="1"/>
  <c r="I303" i="8"/>
  <c r="B303" i="8"/>
  <c r="C303" i="8"/>
  <c r="D303" i="8" s="1"/>
  <c r="H302" i="8"/>
  <c r="J302" i="8" s="1"/>
  <c r="B172" i="1"/>
  <c r="F172" i="1"/>
  <c r="K172" i="1" s="1"/>
  <c r="L172" i="1" s="1"/>
  <c r="C172" i="1"/>
  <c r="B304" i="8" l="1"/>
  <c r="C304" i="8"/>
  <c r="D304" i="8"/>
  <c r="H303" i="8"/>
  <c r="E307" i="8"/>
  <c r="F307" i="8"/>
  <c r="G307" i="8"/>
  <c r="J303" i="8"/>
  <c r="I304" i="8"/>
  <c r="E249" i="6"/>
  <c r="F249" i="6" s="1"/>
  <c r="A250" i="6" s="1"/>
  <c r="D172" i="1"/>
  <c r="G172" i="1" s="1"/>
  <c r="H172" i="1" s="1"/>
  <c r="A173" i="1" s="1"/>
  <c r="D250" i="6" l="1"/>
  <c r="B250" i="6"/>
  <c r="C250" i="6"/>
  <c r="E250" i="6"/>
  <c r="F250" i="6" s="1"/>
  <c r="A251" i="6" s="1"/>
  <c r="I305" i="8"/>
  <c r="E308" i="8"/>
  <c r="F308" i="8"/>
  <c r="G308" i="8"/>
  <c r="B305" i="8"/>
  <c r="C305" i="8"/>
  <c r="D305" i="8"/>
  <c r="H304" i="8"/>
  <c r="J304" i="8" s="1"/>
  <c r="B173" i="1"/>
  <c r="C173" i="1"/>
  <c r="F173" i="1"/>
  <c r="K173" i="1" s="1"/>
  <c r="L173" i="1" s="1"/>
  <c r="D173" i="1"/>
  <c r="G173" i="1" s="1"/>
  <c r="H173" i="1" s="1"/>
  <c r="A174" i="1" s="1"/>
  <c r="B306" i="8" l="1"/>
  <c r="C306" i="8" s="1"/>
  <c r="D306" i="8" s="1"/>
  <c r="H305" i="8"/>
  <c r="E309" i="8"/>
  <c r="F309" i="8" s="1"/>
  <c r="G309" i="8" s="1"/>
  <c r="J305" i="8"/>
  <c r="I306" i="8"/>
  <c r="C251" i="6"/>
  <c r="B251" i="6"/>
  <c r="D251" i="6"/>
  <c r="B174" i="1"/>
  <c r="C174" i="1"/>
  <c r="F174" i="1"/>
  <c r="K174" i="1" s="1"/>
  <c r="L174" i="1" s="1"/>
  <c r="E310" i="8" l="1"/>
  <c r="F310" i="8"/>
  <c r="G310" i="8" s="1"/>
  <c r="B307" i="8"/>
  <c r="C307" i="8"/>
  <c r="D307" i="8"/>
  <c r="H306" i="8"/>
  <c r="J306" i="8"/>
  <c r="I307" i="8"/>
  <c r="E251" i="6"/>
  <c r="F251" i="6" s="1"/>
  <c r="A252" i="6" s="1"/>
  <c r="D174" i="1"/>
  <c r="G174" i="1" s="1"/>
  <c r="H174" i="1" s="1"/>
  <c r="A175" i="1" s="1"/>
  <c r="E311" i="8" l="1"/>
  <c r="F311" i="8"/>
  <c r="G311" i="8"/>
  <c r="D252" i="6"/>
  <c r="B252" i="6"/>
  <c r="C252" i="6"/>
  <c r="E252" i="6" s="1"/>
  <c r="F252" i="6" s="1"/>
  <c r="A253" i="6" s="1"/>
  <c r="I308" i="8"/>
  <c r="B308" i="8"/>
  <c r="C308" i="8"/>
  <c r="D308" i="8"/>
  <c r="H307" i="8"/>
  <c r="J307" i="8" s="1"/>
  <c r="F175" i="1"/>
  <c r="K175" i="1" s="1"/>
  <c r="L175" i="1" s="1"/>
  <c r="B175" i="1"/>
  <c r="C175" i="1"/>
  <c r="D253" i="6" l="1"/>
  <c r="C253" i="6"/>
  <c r="E253" i="6" s="1"/>
  <c r="F253" i="6" s="1"/>
  <c r="A254" i="6" s="1"/>
  <c r="B253" i="6"/>
  <c r="B309" i="8"/>
  <c r="C309" i="8"/>
  <c r="D309" i="8"/>
  <c r="H308" i="8"/>
  <c r="I309" i="8"/>
  <c r="J308" i="8"/>
  <c r="E312" i="8"/>
  <c r="F312" i="8" s="1"/>
  <c r="G312" i="8" s="1"/>
  <c r="D175" i="1"/>
  <c r="G175" i="1" s="1"/>
  <c r="H175" i="1" s="1"/>
  <c r="A176" i="1" s="1"/>
  <c r="C176" i="1" l="1"/>
  <c r="B176" i="1"/>
  <c r="F176" i="1"/>
  <c r="K176" i="1" s="1"/>
  <c r="L176" i="1" s="1"/>
  <c r="E313" i="8"/>
  <c r="F313" i="8" s="1"/>
  <c r="G313" i="8" s="1"/>
  <c r="B310" i="8"/>
  <c r="C310" i="8"/>
  <c r="D310" i="8"/>
  <c r="H309" i="8"/>
  <c r="J309" i="8"/>
  <c r="I310" i="8"/>
  <c r="D254" i="6"/>
  <c r="B254" i="6"/>
  <c r="C254" i="6"/>
  <c r="E254" i="6" s="1"/>
  <c r="F254" i="6" s="1"/>
  <c r="A255" i="6" s="1"/>
  <c r="D176" i="1"/>
  <c r="G176" i="1" s="1"/>
  <c r="H176" i="1" s="1"/>
  <c r="A177" i="1" s="1"/>
  <c r="C255" i="6" l="1"/>
  <c r="B255" i="6"/>
  <c r="D255" i="6"/>
  <c r="E314" i="8"/>
  <c r="F314" i="8"/>
  <c r="G314" i="8" s="1"/>
  <c r="I311" i="8"/>
  <c r="D311" i="8"/>
  <c r="B311" i="8"/>
  <c r="C311" i="8" s="1"/>
  <c r="H310" i="8"/>
  <c r="J310" i="8" s="1"/>
  <c r="F177" i="1"/>
  <c r="K177" i="1" s="1"/>
  <c r="L177" i="1" s="1"/>
  <c r="B177" i="1"/>
  <c r="C177" i="1"/>
  <c r="E315" i="8" l="1"/>
  <c r="F315" i="8"/>
  <c r="G315" i="8"/>
  <c r="D312" i="8"/>
  <c r="B312" i="8"/>
  <c r="C312" i="8" s="1"/>
  <c r="H311" i="8"/>
  <c r="I312" i="8"/>
  <c r="J311" i="8"/>
  <c r="E255" i="6"/>
  <c r="F255" i="6" s="1"/>
  <c r="A256" i="6" s="1"/>
  <c r="D177" i="1"/>
  <c r="G177" i="1" s="1"/>
  <c r="H177" i="1" s="1"/>
  <c r="A178" i="1" s="1"/>
  <c r="D256" i="6" l="1"/>
  <c r="C256" i="6"/>
  <c r="B256" i="6"/>
  <c r="E256" i="6"/>
  <c r="F256" i="6" s="1"/>
  <c r="A257" i="6" s="1"/>
  <c r="I313" i="8"/>
  <c r="B313" i="8"/>
  <c r="C313" i="8"/>
  <c r="D313" i="8"/>
  <c r="H312" i="8"/>
  <c r="J312" i="8" s="1"/>
  <c r="E316" i="8"/>
  <c r="F316" i="8"/>
  <c r="G316" i="8"/>
  <c r="C178" i="1"/>
  <c r="F178" i="1"/>
  <c r="K178" i="1" s="1"/>
  <c r="L178" i="1" s="1"/>
  <c r="B178" i="1"/>
  <c r="B257" i="6" l="1"/>
  <c r="D257" i="6"/>
  <c r="C257" i="6"/>
  <c r="E257" i="6" s="1"/>
  <c r="F257" i="6" s="1"/>
  <c r="A258" i="6" s="1"/>
  <c r="E317" i="8"/>
  <c r="F317" i="8"/>
  <c r="G317" i="8"/>
  <c r="D314" i="8"/>
  <c r="B314" i="8"/>
  <c r="C314" i="8"/>
  <c r="H313" i="8"/>
  <c r="J313" i="8"/>
  <c r="I314" i="8"/>
  <c r="D178" i="1"/>
  <c r="G178" i="1" s="1"/>
  <c r="H178" i="1" s="1"/>
  <c r="A179" i="1" s="1"/>
  <c r="I315" i="8" l="1"/>
  <c r="B315" i="8"/>
  <c r="D315" i="8"/>
  <c r="C315" i="8"/>
  <c r="H314" i="8"/>
  <c r="J314" i="8" s="1"/>
  <c r="E318" i="8"/>
  <c r="F318" i="8"/>
  <c r="G318" i="8"/>
  <c r="B258" i="6"/>
  <c r="C258" i="6"/>
  <c r="D258" i="6"/>
  <c r="E258" i="6"/>
  <c r="F258" i="6" s="1"/>
  <c r="A259" i="6" s="1"/>
  <c r="B179" i="1"/>
  <c r="C179" i="1"/>
  <c r="F179" i="1"/>
  <c r="K179" i="1" s="1"/>
  <c r="L179" i="1" s="1"/>
  <c r="C259" i="6" l="1"/>
  <c r="B259" i="6"/>
  <c r="D259" i="6"/>
  <c r="E319" i="8"/>
  <c r="F319" i="8" s="1"/>
  <c r="G319" i="8" s="1"/>
  <c r="B316" i="8"/>
  <c r="C316" i="8"/>
  <c r="D316" i="8"/>
  <c r="H315" i="8"/>
  <c r="J315" i="8"/>
  <c r="I316" i="8"/>
  <c r="D179" i="1"/>
  <c r="G179" i="1" s="1"/>
  <c r="H179" i="1" s="1"/>
  <c r="A180" i="1" s="1"/>
  <c r="E320" i="8" l="1"/>
  <c r="F320" i="8"/>
  <c r="G320" i="8"/>
  <c r="I317" i="8"/>
  <c r="D317" i="8"/>
  <c r="B317" i="8"/>
  <c r="C317" i="8"/>
  <c r="H316" i="8"/>
  <c r="J316" i="8" s="1"/>
  <c r="E259" i="6"/>
  <c r="F259" i="6" s="1"/>
  <c r="A260" i="6" s="1"/>
  <c r="C180" i="1"/>
  <c r="D180" i="1" s="1"/>
  <c r="F180" i="1"/>
  <c r="K180" i="1" s="1"/>
  <c r="L180" i="1" s="1"/>
  <c r="B180" i="1"/>
  <c r="D260" i="6" l="1"/>
  <c r="B260" i="6"/>
  <c r="C260" i="6"/>
  <c r="E260" i="6"/>
  <c r="F260" i="6" s="1"/>
  <c r="A261" i="6" s="1"/>
  <c r="E321" i="8"/>
  <c r="F321" i="8"/>
  <c r="G321" i="8"/>
  <c r="B318" i="8"/>
  <c r="C318" i="8"/>
  <c r="D318" i="8"/>
  <c r="H317" i="8"/>
  <c r="I318" i="8"/>
  <c r="J317" i="8"/>
  <c r="G180" i="1"/>
  <c r="H180" i="1" s="1"/>
  <c r="A181" i="1" s="1"/>
  <c r="F181" i="1" s="1"/>
  <c r="K181" i="1" s="1"/>
  <c r="L181" i="1" s="1"/>
  <c r="B261" i="6" l="1"/>
  <c r="D261" i="6"/>
  <c r="C261" i="6"/>
  <c r="E261" i="6" s="1"/>
  <c r="F261" i="6" s="1"/>
  <c r="A262" i="6" s="1"/>
  <c r="I319" i="8"/>
  <c r="D319" i="8"/>
  <c r="B319" i="8"/>
  <c r="C319" i="8" s="1"/>
  <c r="H318" i="8"/>
  <c r="J318" i="8" s="1"/>
  <c r="E322" i="8"/>
  <c r="F322" i="8" s="1"/>
  <c r="G322" i="8" s="1"/>
  <c r="C181" i="1"/>
  <c r="B181" i="1"/>
  <c r="D181" i="1"/>
  <c r="E323" i="8" l="1"/>
  <c r="F323" i="8"/>
  <c r="G323" i="8"/>
  <c r="C262" i="6"/>
  <c r="D262" i="6"/>
  <c r="B262" i="6"/>
  <c r="E262" i="6"/>
  <c r="F262" i="6" s="1"/>
  <c r="A263" i="6" s="1"/>
  <c r="D320" i="8"/>
  <c r="B320" i="8"/>
  <c r="C320" i="8"/>
  <c r="H319" i="8"/>
  <c r="I320" i="8"/>
  <c r="J319" i="8"/>
  <c r="G181" i="1"/>
  <c r="H181" i="1" s="1"/>
  <c r="A182" i="1" s="1"/>
  <c r="I321" i="8" l="1"/>
  <c r="D321" i="8"/>
  <c r="B321" i="8"/>
  <c r="C321" i="8" s="1"/>
  <c r="H320" i="8"/>
  <c r="J320" i="8" s="1"/>
  <c r="D263" i="6"/>
  <c r="C263" i="6"/>
  <c r="E263" i="6" s="1"/>
  <c r="F263" i="6" s="1"/>
  <c r="A264" i="6" s="1"/>
  <c r="B263" i="6"/>
  <c r="E324" i="8"/>
  <c r="F324" i="8"/>
  <c r="G324" i="8"/>
  <c r="C182" i="1"/>
  <c r="F182" i="1"/>
  <c r="K182" i="1" s="1"/>
  <c r="L182" i="1" s="1"/>
  <c r="B182" i="1"/>
  <c r="E325" i="8" l="1"/>
  <c r="F325" i="8" s="1"/>
  <c r="G325" i="8" s="1"/>
  <c r="D322" i="8"/>
  <c r="B322" i="8"/>
  <c r="C322" i="8" s="1"/>
  <c r="H321" i="8"/>
  <c r="B264" i="6"/>
  <c r="C264" i="6"/>
  <c r="D264" i="6"/>
  <c r="E264" i="6"/>
  <c r="F264" i="6" s="1"/>
  <c r="A265" i="6" s="1"/>
  <c r="J321" i="8"/>
  <c r="I322" i="8"/>
  <c r="D182" i="1"/>
  <c r="G182" i="1" s="1"/>
  <c r="H182" i="1" s="1"/>
  <c r="A183" i="1" s="1"/>
  <c r="E326" i="8" l="1"/>
  <c r="F326" i="8"/>
  <c r="G326" i="8"/>
  <c r="D265" i="6"/>
  <c r="C265" i="6"/>
  <c r="E265" i="6" s="1"/>
  <c r="F265" i="6" s="1"/>
  <c r="A266" i="6" s="1"/>
  <c r="B265" i="6"/>
  <c r="I323" i="8"/>
  <c r="B323" i="8"/>
  <c r="C323" i="8"/>
  <c r="D323" i="8"/>
  <c r="H322" i="8"/>
  <c r="J322" i="8" s="1"/>
  <c r="B183" i="1"/>
  <c r="F183" i="1"/>
  <c r="K183" i="1" s="1"/>
  <c r="L183" i="1" s="1"/>
  <c r="C183" i="1"/>
  <c r="D183" i="1" s="1"/>
  <c r="B324" i="8" l="1"/>
  <c r="C324" i="8"/>
  <c r="D324" i="8"/>
  <c r="H323" i="8"/>
  <c r="J323" i="8"/>
  <c r="I324" i="8"/>
  <c r="C266" i="6"/>
  <c r="D266" i="6"/>
  <c r="B266" i="6"/>
  <c r="E266" i="6"/>
  <c r="F266" i="6" s="1"/>
  <c r="A267" i="6" s="1"/>
  <c r="E327" i="8"/>
  <c r="F327" i="8"/>
  <c r="G327" i="8"/>
  <c r="G183" i="1"/>
  <c r="H183" i="1" s="1"/>
  <c r="A184" i="1" s="1"/>
  <c r="E328" i="8" l="1"/>
  <c r="F328" i="8"/>
  <c r="G328" i="8"/>
  <c r="C267" i="6"/>
  <c r="B267" i="6"/>
  <c r="D267" i="6"/>
  <c r="I325" i="8"/>
  <c r="B325" i="8"/>
  <c r="C325" i="8"/>
  <c r="D325" i="8"/>
  <c r="H324" i="8"/>
  <c r="J324" i="8" s="1"/>
  <c r="C184" i="1"/>
  <c r="F184" i="1"/>
  <c r="K184" i="1" s="1"/>
  <c r="L184" i="1" s="1"/>
  <c r="D184" i="1"/>
  <c r="B184" i="1"/>
  <c r="D326" i="8" l="1"/>
  <c r="B326" i="8"/>
  <c r="C326" i="8" s="1"/>
  <c r="H325" i="8"/>
  <c r="J325" i="8"/>
  <c r="I326" i="8"/>
  <c r="E267" i="6"/>
  <c r="F267" i="6" s="1"/>
  <c r="A268" i="6" s="1"/>
  <c r="E329" i="8"/>
  <c r="F329" i="8" s="1"/>
  <c r="G329" i="8" s="1"/>
  <c r="G184" i="1"/>
  <c r="H184" i="1" s="1"/>
  <c r="A185" i="1" s="1"/>
  <c r="E330" i="8" l="1"/>
  <c r="F330" i="8" s="1"/>
  <c r="G330" i="8" s="1"/>
  <c r="D268" i="6"/>
  <c r="B268" i="6"/>
  <c r="C268" i="6"/>
  <c r="E268" i="6"/>
  <c r="F268" i="6" s="1"/>
  <c r="A269" i="6" s="1"/>
  <c r="I327" i="8"/>
  <c r="B327" i="8"/>
  <c r="C327" i="8"/>
  <c r="D327" i="8"/>
  <c r="H326" i="8"/>
  <c r="J326" i="8" s="1"/>
  <c r="B185" i="1"/>
  <c r="C185" i="1"/>
  <c r="F185" i="1"/>
  <c r="K185" i="1" s="1"/>
  <c r="L185" i="1" s="1"/>
  <c r="E331" i="8" l="1"/>
  <c r="F331" i="8"/>
  <c r="G331" i="8"/>
  <c r="D328" i="8"/>
  <c r="B328" i="8"/>
  <c r="C328" i="8" s="1"/>
  <c r="H327" i="8"/>
  <c r="J327" i="8"/>
  <c r="I328" i="8"/>
  <c r="D269" i="6"/>
  <c r="C269" i="6"/>
  <c r="B269" i="6"/>
  <c r="D185" i="1"/>
  <c r="G185" i="1" s="1"/>
  <c r="H185" i="1" s="1"/>
  <c r="A186" i="1" s="1"/>
  <c r="E269" i="6" l="1"/>
  <c r="F269" i="6" s="1"/>
  <c r="A270" i="6" s="1"/>
  <c r="I329" i="8"/>
  <c r="B329" i="8"/>
  <c r="C329" i="8"/>
  <c r="D329" i="8"/>
  <c r="H328" i="8"/>
  <c r="J328" i="8" s="1"/>
  <c r="E332" i="8"/>
  <c r="F332" i="8"/>
  <c r="G332" i="8" s="1"/>
  <c r="C186" i="1"/>
  <c r="F186" i="1"/>
  <c r="K186" i="1" s="1"/>
  <c r="L186" i="1" s="1"/>
  <c r="B186" i="1"/>
  <c r="E333" i="8" l="1"/>
  <c r="F333" i="8" s="1"/>
  <c r="G333" i="8" s="1"/>
  <c r="D330" i="8"/>
  <c r="B330" i="8"/>
  <c r="C330" i="8" s="1"/>
  <c r="H329" i="8"/>
  <c r="I330" i="8"/>
  <c r="J329" i="8"/>
  <c r="C270" i="6"/>
  <c r="B270" i="6"/>
  <c r="D270" i="6"/>
  <c r="E270" i="6"/>
  <c r="F270" i="6" s="1"/>
  <c r="A271" i="6" s="1"/>
  <c r="D186" i="1"/>
  <c r="G186" i="1" s="1"/>
  <c r="H186" i="1" s="1"/>
  <c r="A187" i="1" s="1"/>
  <c r="E334" i="8" l="1"/>
  <c r="F334" i="8"/>
  <c r="G334" i="8"/>
  <c r="C271" i="6"/>
  <c r="D271" i="6"/>
  <c r="B271" i="6"/>
  <c r="E271" i="6"/>
  <c r="F271" i="6" s="1"/>
  <c r="A272" i="6" s="1"/>
  <c r="I331" i="8"/>
  <c r="D331" i="8"/>
  <c r="B331" i="8"/>
  <c r="C331" i="8" s="1"/>
  <c r="H330" i="8"/>
  <c r="J330" i="8" s="1"/>
  <c r="C187" i="1"/>
  <c r="D187" i="1" s="1"/>
  <c r="B187" i="1"/>
  <c r="F187" i="1"/>
  <c r="K187" i="1" s="1"/>
  <c r="L187" i="1" s="1"/>
  <c r="B332" i="8" l="1"/>
  <c r="C332" i="8"/>
  <c r="D332" i="8"/>
  <c r="H331" i="8"/>
  <c r="I332" i="8"/>
  <c r="J331" i="8"/>
  <c r="B272" i="6"/>
  <c r="C272" i="6"/>
  <c r="D272" i="6"/>
  <c r="E272" i="6" s="1"/>
  <c r="F272" i="6" s="1"/>
  <c r="A273" i="6" s="1"/>
  <c r="E335" i="8"/>
  <c r="F335" i="8" s="1"/>
  <c r="G335" i="8" s="1"/>
  <c r="G187" i="1"/>
  <c r="H187" i="1" s="1"/>
  <c r="A188" i="1" s="1"/>
  <c r="E336" i="8" l="1"/>
  <c r="F336" i="8"/>
  <c r="G336" i="8"/>
  <c r="C273" i="6"/>
  <c r="D273" i="6"/>
  <c r="E273" i="6" s="1"/>
  <c r="F273" i="6" s="1"/>
  <c r="A274" i="6" s="1"/>
  <c r="B273" i="6"/>
  <c r="I333" i="8"/>
  <c r="D333" i="8"/>
  <c r="B333" i="8"/>
  <c r="C333" i="8"/>
  <c r="H332" i="8"/>
  <c r="J332" i="8" s="1"/>
  <c r="B188" i="1"/>
  <c r="C188" i="1"/>
  <c r="F188" i="1"/>
  <c r="K188" i="1" s="1"/>
  <c r="L188" i="1" s="1"/>
  <c r="D188" i="1"/>
  <c r="B334" i="8" l="1"/>
  <c r="C334" i="8"/>
  <c r="D334" i="8"/>
  <c r="H333" i="8"/>
  <c r="I334" i="8"/>
  <c r="J333" i="8"/>
  <c r="D274" i="6"/>
  <c r="C274" i="6"/>
  <c r="B274" i="6"/>
  <c r="E274" i="6"/>
  <c r="F274" i="6" s="1"/>
  <c r="A275" i="6" s="1"/>
  <c r="E337" i="8"/>
  <c r="F337" i="8"/>
  <c r="G337" i="8" s="1"/>
  <c r="G188" i="1"/>
  <c r="H188" i="1" s="1"/>
  <c r="A189" i="1" s="1"/>
  <c r="E338" i="8" l="1"/>
  <c r="F338" i="8"/>
  <c r="G338" i="8"/>
  <c r="B275" i="6"/>
  <c r="C275" i="6"/>
  <c r="D275" i="6"/>
  <c r="E275" i="6" s="1"/>
  <c r="F275" i="6" s="1"/>
  <c r="A276" i="6" s="1"/>
  <c r="I335" i="8"/>
  <c r="B335" i="8"/>
  <c r="D335" i="8"/>
  <c r="C335" i="8"/>
  <c r="H334" i="8"/>
  <c r="J334" i="8" s="1"/>
  <c r="B189" i="1"/>
  <c r="C189" i="1"/>
  <c r="F189" i="1"/>
  <c r="K189" i="1" s="1"/>
  <c r="L189" i="1" s="1"/>
  <c r="C276" i="6" l="1"/>
  <c r="D276" i="6"/>
  <c r="B276" i="6"/>
  <c r="E276" i="6"/>
  <c r="F276" i="6" s="1"/>
  <c r="A277" i="6" s="1"/>
  <c r="B336" i="8"/>
  <c r="C336" i="8"/>
  <c r="D336" i="8"/>
  <c r="H335" i="8"/>
  <c r="I336" i="8"/>
  <c r="J335" i="8"/>
  <c r="E339" i="8"/>
  <c r="F339" i="8"/>
  <c r="G339" i="8" s="1"/>
  <c r="D189" i="1"/>
  <c r="G189" i="1" s="1"/>
  <c r="H189" i="1" s="1"/>
  <c r="A190" i="1" s="1"/>
  <c r="E340" i="8" l="1"/>
  <c r="F340" i="8"/>
  <c r="G340" i="8"/>
  <c r="C277" i="6"/>
  <c r="B277" i="6"/>
  <c r="D277" i="6"/>
  <c r="E277" i="6"/>
  <c r="F277" i="6" s="1"/>
  <c r="A278" i="6" s="1"/>
  <c r="I337" i="8"/>
  <c r="B337" i="8"/>
  <c r="C337" i="8"/>
  <c r="D337" i="8"/>
  <c r="H336" i="8"/>
  <c r="J336" i="8" s="1"/>
  <c r="B190" i="1"/>
  <c r="F190" i="1"/>
  <c r="K190" i="1" s="1"/>
  <c r="L190" i="1" s="1"/>
  <c r="C190" i="1"/>
  <c r="D190" i="1" s="1"/>
  <c r="B338" i="8" l="1"/>
  <c r="C338" i="8"/>
  <c r="D338" i="8"/>
  <c r="H337" i="8"/>
  <c r="J337" i="8"/>
  <c r="I338" i="8"/>
  <c r="D278" i="6"/>
  <c r="B278" i="6"/>
  <c r="C278" i="6"/>
  <c r="E278" i="6"/>
  <c r="F278" i="6" s="1"/>
  <c r="A279" i="6" s="1"/>
  <c r="E341" i="8"/>
  <c r="F341" i="8" s="1"/>
  <c r="G341" i="8" s="1"/>
  <c r="G190" i="1"/>
  <c r="H190" i="1" s="1"/>
  <c r="A191" i="1" s="1"/>
  <c r="E342" i="8" l="1"/>
  <c r="F342" i="8"/>
  <c r="G342" i="8" s="1"/>
  <c r="C279" i="6"/>
  <c r="D279" i="6"/>
  <c r="B279" i="6"/>
  <c r="E279" i="6"/>
  <c r="F279" i="6" s="1"/>
  <c r="A280" i="6" s="1"/>
  <c r="I339" i="8"/>
  <c r="B339" i="8"/>
  <c r="C339" i="8"/>
  <c r="D339" i="8"/>
  <c r="H338" i="8"/>
  <c r="J338" i="8" s="1"/>
  <c r="B191" i="1"/>
  <c r="C191" i="1"/>
  <c r="F191" i="1"/>
  <c r="K191" i="1" s="1"/>
  <c r="L191" i="1" s="1"/>
  <c r="D191" i="1"/>
  <c r="E343" i="8" l="1"/>
  <c r="F343" i="8"/>
  <c r="G343" i="8"/>
  <c r="B340" i="8"/>
  <c r="D340" i="8"/>
  <c r="C340" i="8"/>
  <c r="H339" i="8"/>
  <c r="J339" i="8"/>
  <c r="I340" i="8"/>
  <c r="D280" i="6"/>
  <c r="C280" i="6"/>
  <c r="B280" i="6"/>
  <c r="E280" i="6"/>
  <c r="F280" i="6" s="1"/>
  <c r="A281" i="6" s="1"/>
  <c r="G191" i="1"/>
  <c r="H191" i="1" s="1"/>
  <c r="A192" i="1" s="1"/>
  <c r="D281" i="6" l="1"/>
  <c r="C281" i="6"/>
  <c r="B281" i="6"/>
  <c r="E281" i="6"/>
  <c r="F281" i="6" s="1"/>
  <c r="A282" i="6" s="1"/>
  <c r="I341" i="8"/>
  <c r="B341" i="8"/>
  <c r="C341" i="8"/>
  <c r="D341" i="8"/>
  <c r="H340" i="8"/>
  <c r="J340" i="8" s="1"/>
  <c r="E344" i="8"/>
  <c r="F344" i="8"/>
  <c r="G344" i="8"/>
  <c r="C192" i="1"/>
  <c r="F192" i="1"/>
  <c r="K192" i="1" s="1"/>
  <c r="L192" i="1" s="1"/>
  <c r="B192" i="1"/>
  <c r="E345" i="8" l="1"/>
  <c r="F345" i="8" s="1"/>
  <c r="G345" i="8" s="1"/>
  <c r="D342" i="8"/>
  <c r="B342" i="8"/>
  <c r="C342" i="8"/>
  <c r="H341" i="8"/>
  <c r="J341" i="8" s="1"/>
  <c r="I342" i="8"/>
  <c r="C282" i="6"/>
  <c r="B282" i="6"/>
  <c r="D282" i="6"/>
  <c r="E282" i="6"/>
  <c r="F282" i="6" s="1"/>
  <c r="A283" i="6" s="1"/>
  <c r="D192" i="1"/>
  <c r="G192" i="1" s="1"/>
  <c r="H192" i="1" s="1"/>
  <c r="A193" i="1" s="1"/>
  <c r="E346" i="8" l="1"/>
  <c r="F346" i="8"/>
  <c r="G346" i="8" s="1"/>
  <c r="C283" i="6"/>
  <c r="D283" i="6"/>
  <c r="B283" i="6"/>
  <c r="E283" i="6"/>
  <c r="F283" i="6" s="1"/>
  <c r="A284" i="6" s="1"/>
  <c r="I343" i="8"/>
  <c r="B343" i="8"/>
  <c r="D343" i="8"/>
  <c r="C343" i="8"/>
  <c r="H342" i="8"/>
  <c r="J342" i="8" s="1"/>
  <c r="F193" i="1"/>
  <c r="K193" i="1" s="1"/>
  <c r="L193" i="1" s="1"/>
  <c r="B193" i="1"/>
  <c r="C193" i="1"/>
  <c r="D193" i="1"/>
  <c r="G347" i="8" l="1"/>
  <c r="E347" i="8"/>
  <c r="F347" i="8"/>
  <c r="D344" i="8"/>
  <c r="B344" i="8"/>
  <c r="C344" i="8" s="1"/>
  <c r="H343" i="8"/>
  <c r="J343" i="8"/>
  <c r="I344" i="8"/>
  <c r="C284" i="6"/>
  <c r="D284" i="6"/>
  <c r="B284" i="6"/>
  <c r="E284" i="6"/>
  <c r="F284" i="6" s="1"/>
  <c r="A285" i="6" s="1"/>
  <c r="G193" i="1"/>
  <c r="H193" i="1" s="1"/>
  <c r="A194" i="1" s="1"/>
  <c r="D285" i="6" l="1"/>
  <c r="C285" i="6"/>
  <c r="B285" i="6"/>
  <c r="E285" i="6"/>
  <c r="F285" i="6" s="1"/>
  <c r="A286" i="6" s="1"/>
  <c r="I345" i="8"/>
  <c r="B345" i="8"/>
  <c r="C345" i="8" s="1"/>
  <c r="D345" i="8"/>
  <c r="H344" i="8"/>
  <c r="J344" i="8" s="1"/>
  <c r="G348" i="8"/>
  <c r="E348" i="8"/>
  <c r="F348" i="8" s="1"/>
  <c r="F194" i="1"/>
  <c r="K194" i="1" s="1"/>
  <c r="L194" i="1" s="1"/>
  <c r="C194" i="1"/>
  <c r="D194" i="1" s="1"/>
  <c r="G194" i="1" s="1"/>
  <c r="H194" i="1" s="1"/>
  <c r="A195" i="1" s="1"/>
  <c r="B194" i="1"/>
  <c r="G349" i="8" l="1"/>
  <c r="E349" i="8"/>
  <c r="F349" i="8"/>
  <c r="B346" i="8"/>
  <c r="C346" i="8" s="1"/>
  <c r="D346" i="8"/>
  <c r="H345" i="8"/>
  <c r="J345" i="8"/>
  <c r="I346" i="8"/>
  <c r="D286" i="6"/>
  <c r="B286" i="6"/>
  <c r="C286" i="6"/>
  <c r="E286" i="6"/>
  <c r="F286" i="6" s="1"/>
  <c r="A287" i="6" s="1"/>
  <c r="C195" i="1"/>
  <c r="F195" i="1"/>
  <c r="K195" i="1" s="1"/>
  <c r="L195" i="1" s="1"/>
  <c r="B195" i="1"/>
  <c r="D195" i="1"/>
  <c r="I347" i="8" l="1"/>
  <c r="C287" i="6"/>
  <c r="D287" i="6"/>
  <c r="B287" i="6"/>
  <c r="E287" i="6"/>
  <c r="F287" i="6" s="1"/>
  <c r="A288" i="6" s="1"/>
  <c r="B347" i="8"/>
  <c r="C347" i="8"/>
  <c r="D347" i="8"/>
  <c r="H346" i="8"/>
  <c r="J346" i="8" s="1"/>
  <c r="G350" i="8"/>
  <c r="E350" i="8"/>
  <c r="F350" i="8" s="1"/>
  <c r="G195" i="1"/>
  <c r="H195" i="1" s="1"/>
  <c r="A196" i="1" s="1"/>
  <c r="B196" i="1" s="1"/>
  <c r="F196" i="1"/>
  <c r="K196" i="1" s="1"/>
  <c r="L196" i="1" s="1"/>
  <c r="G351" i="8" l="1"/>
  <c r="E351" i="8"/>
  <c r="F351" i="8"/>
  <c r="D348" i="8"/>
  <c r="B348" i="8"/>
  <c r="C348" i="8"/>
  <c r="H347" i="8"/>
  <c r="D288" i="6"/>
  <c r="B288" i="6"/>
  <c r="C288" i="6"/>
  <c r="E288" i="6" s="1"/>
  <c r="F288" i="6" s="1"/>
  <c r="A289" i="6" s="1"/>
  <c r="C196" i="1"/>
  <c r="D196" i="1" s="1"/>
  <c r="J347" i="8"/>
  <c r="I348" i="8"/>
  <c r="D289" i="6" l="1"/>
  <c r="C289" i="6"/>
  <c r="B289" i="6"/>
  <c r="E289" i="6"/>
  <c r="F289" i="6" s="1"/>
  <c r="A290" i="6" s="1"/>
  <c r="I349" i="8"/>
  <c r="D349" i="8"/>
  <c r="B349" i="8"/>
  <c r="C349" i="8" s="1"/>
  <c r="H348" i="8"/>
  <c r="J348" i="8" s="1"/>
  <c r="G196" i="1"/>
  <c r="H196" i="1" s="1"/>
  <c r="A197" i="1" s="1"/>
  <c r="F197" i="1" s="1"/>
  <c r="G352" i="8"/>
  <c r="E352" i="8"/>
  <c r="F352" i="8" s="1"/>
  <c r="E353" i="8" l="1"/>
  <c r="F353" i="8"/>
  <c r="G353" i="8"/>
  <c r="I350" i="8"/>
  <c r="B197" i="1"/>
  <c r="B350" i="8"/>
  <c r="C350" i="8"/>
  <c r="D350" i="8"/>
  <c r="H349" i="8"/>
  <c r="J349" i="8" s="1"/>
  <c r="K197" i="1"/>
  <c r="L197" i="1" s="1"/>
  <c r="C197" i="1"/>
  <c r="D197" i="1" s="1"/>
  <c r="G197" i="1" s="1"/>
  <c r="H197" i="1" s="1"/>
  <c r="A198" i="1" s="1"/>
  <c r="B290" i="6"/>
  <c r="D290" i="6"/>
  <c r="C290" i="6"/>
  <c r="E290" i="6" s="1"/>
  <c r="F290" i="6" s="1"/>
  <c r="A291" i="6" s="1"/>
  <c r="D291" i="6" l="1"/>
  <c r="B291" i="6"/>
  <c r="C291" i="6"/>
  <c r="E291" i="6" s="1"/>
  <c r="F291" i="6" s="1"/>
  <c r="A292" i="6" s="1"/>
  <c r="B351" i="8"/>
  <c r="D351" i="8"/>
  <c r="C351" i="8"/>
  <c r="H350" i="8"/>
  <c r="J350" i="8"/>
  <c r="I351" i="8"/>
  <c r="E354" i="8"/>
  <c r="F354" i="8"/>
  <c r="G354" i="8"/>
  <c r="C198" i="1"/>
  <c r="F198" i="1"/>
  <c r="K198" i="1" s="1"/>
  <c r="L198" i="1" s="1"/>
  <c r="B198" i="1"/>
  <c r="C292" i="6" l="1"/>
  <c r="D292" i="6"/>
  <c r="B292" i="6"/>
  <c r="E292" i="6"/>
  <c r="F292" i="6" s="1"/>
  <c r="A293" i="6" s="1"/>
  <c r="E355" i="8"/>
  <c r="F355" i="8"/>
  <c r="G355" i="8"/>
  <c r="I352" i="8"/>
  <c r="B352" i="8"/>
  <c r="C352" i="8"/>
  <c r="D352" i="8"/>
  <c r="H351" i="8"/>
  <c r="J351" i="8" s="1"/>
  <c r="D198" i="1"/>
  <c r="G198" i="1" s="1"/>
  <c r="H198" i="1" s="1"/>
  <c r="A199" i="1" s="1"/>
  <c r="B353" i="8" l="1"/>
  <c r="C353" i="8"/>
  <c r="D353" i="8"/>
  <c r="H352" i="8"/>
  <c r="B293" i="6"/>
  <c r="D293" i="6"/>
  <c r="C293" i="6"/>
  <c r="E293" i="6" s="1"/>
  <c r="F293" i="6" s="1"/>
  <c r="A294" i="6" s="1"/>
  <c r="J352" i="8"/>
  <c r="I353" i="8"/>
  <c r="G356" i="8"/>
  <c r="E356" i="8"/>
  <c r="F356" i="8" s="1"/>
  <c r="C199" i="1"/>
  <c r="F199" i="1"/>
  <c r="B199" i="1"/>
  <c r="D294" i="6" l="1"/>
  <c r="B294" i="6"/>
  <c r="C294" i="6"/>
  <c r="D199" i="1"/>
  <c r="G199" i="1" s="1"/>
  <c r="H199" i="1" s="1"/>
  <c r="A200" i="1" s="1"/>
  <c r="G357" i="8"/>
  <c r="E357" i="8"/>
  <c r="F357" i="8"/>
  <c r="I354" i="8"/>
  <c r="B354" i="8"/>
  <c r="C354" i="8"/>
  <c r="D354" i="8"/>
  <c r="H353" i="8"/>
  <c r="J353" i="8" s="1"/>
  <c r="K199" i="1"/>
  <c r="L199" i="1" s="1"/>
  <c r="G358" i="8" l="1"/>
  <c r="E358" i="8"/>
  <c r="F358" i="8" s="1"/>
  <c r="B355" i="8"/>
  <c r="C355" i="8"/>
  <c r="D355" i="8"/>
  <c r="H354" i="8"/>
  <c r="I355" i="8"/>
  <c r="J354" i="8"/>
  <c r="E294" i="6"/>
  <c r="F294" i="6" s="1"/>
  <c r="A295" i="6" s="1"/>
  <c r="F200" i="1"/>
  <c r="K200" i="1" s="1"/>
  <c r="L200" i="1" s="1"/>
  <c r="B200" i="1"/>
  <c r="C200" i="1"/>
  <c r="B295" i="6" l="1"/>
  <c r="D295" i="6"/>
  <c r="C295" i="6"/>
  <c r="E295" i="6"/>
  <c r="F295" i="6" s="1"/>
  <c r="A296" i="6" s="1"/>
  <c r="I356" i="8"/>
  <c r="B356" i="8"/>
  <c r="C356" i="8"/>
  <c r="D356" i="8"/>
  <c r="H355" i="8"/>
  <c r="J355" i="8" s="1"/>
  <c r="G359" i="8"/>
  <c r="E359" i="8"/>
  <c r="F359" i="8"/>
  <c r="D200" i="1"/>
  <c r="G200" i="1" s="1"/>
  <c r="H200" i="1" s="1"/>
  <c r="A201" i="1" s="1"/>
  <c r="G360" i="8" l="1"/>
  <c r="E360" i="8"/>
  <c r="F360" i="8"/>
  <c r="D357" i="8"/>
  <c r="B357" i="8"/>
  <c r="C357" i="8" s="1"/>
  <c r="H356" i="8"/>
  <c r="J356" i="8"/>
  <c r="I357" i="8"/>
  <c r="B296" i="6"/>
  <c r="C296" i="6"/>
  <c r="D296" i="6"/>
  <c r="E296" i="6"/>
  <c r="F296" i="6" s="1"/>
  <c r="A297" i="6" s="1"/>
  <c r="F201" i="1"/>
  <c r="K201" i="1" s="1"/>
  <c r="L201" i="1" s="1"/>
  <c r="C201" i="1"/>
  <c r="B201" i="1"/>
  <c r="B297" i="6" l="1"/>
  <c r="D297" i="6"/>
  <c r="C297" i="6"/>
  <c r="E297" i="6"/>
  <c r="F297" i="6" s="1"/>
  <c r="A298" i="6" s="1"/>
  <c r="I358" i="8"/>
  <c r="D358" i="8"/>
  <c r="B358" i="8"/>
  <c r="C358" i="8" s="1"/>
  <c r="H357" i="8"/>
  <c r="J357" i="8" s="1"/>
  <c r="G361" i="8"/>
  <c r="E361" i="8"/>
  <c r="F361" i="8"/>
  <c r="D201" i="1"/>
  <c r="G201" i="1" s="1"/>
  <c r="H201" i="1" s="1"/>
  <c r="A202" i="1" s="1"/>
  <c r="G362" i="8" l="1"/>
  <c r="E362" i="8"/>
  <c r="F362" i="8" s="1"/>
  <c r="D359" i="8"/>
  <c r="B359" i="8"/>
  <c r="C359" i="8" s="1"/>
  <c r="H358" i="8"/>
  <c r="J358" i="8"/>
  <c r="I359" i="8"/>
  <c r="D298" i="6"/>
  <c r="C298" i="6"/>
  <c r="B298" i="6"/>
  <c r="E298" i="6"/>
  <c r="F298" i="6" s="1"/>
  <c r="A299" i="6" s="1"/>
  <c r="C202" i="1"/>
  <c r="F202" i="1"/>
  <c r="K202" i="1" s="1"/>
  <c r="L202" i="1" s="1"/>
  <c r="B202" i="1"/>
  <c r="D299" i="6" l="1"/>
  <c r="B299" i="6"/>
  <c r="C299" i="6"/>
  <c r="E299" i="6"/>
  <c r="F299" i="6" s="1"/>
  <c r="A300" i="6" s="1"/>
  <c r="I360" i="8"/>
  <c r="D360" i="8"/>
  <c r="B360" i="8"/>
  <c r="C360" i="8" s="1"/>
  <c r="H359" i="8"/>
  <c r="J359" i="8" s="1"/>
  <c r="G363" i="8"/>
  <c r="E363" i="8"/>
  <c r="F363" i="8" s="1"/>
  <c r="D202" i="1"/>
  <c r="G202" i="1" s="1"/>
  <c r="H202" i="1" s="1"/>
  <c r="A203" i="1" s="1"/>
  <c r="B361" i="8" l="1"/>
  <c r="C361" i="8"/>
  <c r="D361" i="8"/>
  <c r="H360" i="8"/>
  <c r="B300" i="6"/>
  <c r="C300" i="6"/>
  <c r="D300" i="6"/>
  <c r="E300" i="6"/>
  <c r="F300" i="6" s="1"/>
  <c r="A301" i="6" s="1"/>
  <c r="G364" i="8"/>
  <c r="E364" i="8"/>
  <c r="F364" i="8"/>
  <c r="J360" i="8"/>
  <c r="I361" i="8"/>
  <c r="C203" i="1"/>
  <c r="B203" i="1"/>
  <c r="F203" i="1"/>
  <c r="K203" i="1" s="1"/>
  <c r="L203" i="1" s="1"/>
  <c r="I362" i="8" l="1"/>
  <c r="C301" i="6"/>
  <c r="B301" i="6"/>
  <c r="D301" i="6"/>
  <c r="E301" i="6"/>
  <c r="F301" i="6" s="1"/>
  <c r="A302" i="6" s="1"/>
  <c r="G365" i="8"/>
  <c r="E365" i="8"/>
  <c r="F365" i="8"/>
  <c r="B362" i="8"/>
  <c r="C362" i="8" s="1"/>
  <c r="D362" i="8"/>
  <c r="H361" i="8"/>
  <c r="J361" i="8" s="1"/>
  <c r="D203" i="1"/>
  <c r="G203" i="1" s="1"/>
  <c r="H203" i="1" s="1"/>
  <c r="A204" i="1" s="1"/>
  <c r="B363" i="8" l="1"/>
  <c r="C363" i="8"/>
  <c r="D363" i="8"/>
  <c r="H362" i="8"/>
  <c r="G366" i="8"/>
  <c r="E366" i="8"/>
  <c r="F366" i="8"/>
  <c r="B302" i="6"/>
  <c r="D302" i="6"/>
  <c r="C302" i="6"/>
  <c r="J362" i="8"/>
  <c r="I363" i="8"/>
  <c r="C204" i="1"/>
  <c r="F204" i="1"/>
  <c r="K204" i="1" s="1"/>
  <c r="L204" i="1" s="1"/>
  <c r="B204" i="1"/>
  <c r="B364" i="8" l="1"/>
  <c r="C364" i="8"/>
  <c r="D364" i="8"/>
  <c r="H363" i="8"/>
  <c r="I364" i="8"/>
  <c r="J363" i="8"/>
  <c r="E302" i="6"/>
  <c r="F302" i="6" s="1"/>
  <c r="A303" i="6" s="1"/>
  <c r="G367" i="8"/>
  <c r="E367" i="8"/>
  <c r="F367" i="8" s="1"/>
  <c r="D204" i="1"/>
  <c r="G204" i="1" s="1"/>
  <c r="H204" i="1" s="1"/>
  <c r="A205" i="1" s="1"/>
  <c r="G368" i="8" l="1"/>
  <c r="E368" i="8"/>
  <c r="F368" i="8" s="1"/>
  <c r="C303" i="6"/>
  <c r="D303" i="6"/>
  <c r="B303" i="6"/>
  <c r="E303" i="6"/>
  <c r="F303" i="6" s="1"/>
  <c r="A304" i="6" s="1"/>
  <c r="I365" i="8"/>
  <c r="D365" i="8"/>
  <c r="B365" i="8"/>
  <c r="C365" i="8"/>
  <c r="H364" i="8"/>
  <c r="J364" i="8" s="1"/>
  <c r="F205" i="1"/>
  <c r="K205" i="1" s="1"/>
  <c r="L205" i="1" s="1"/>
  <c r="B205" i="1"/>
  <c r="C205" i="1"/>
  <c r="I366" i="8" l="1"/>
  <c r="D304" i="6"/>
  <c r="B304" i="6"/>
  <c r="C304" i="6"/>
  <c r="B366" i="8"/>
  <c r="C366" i="8"/>
  <c r="D366" i="8"/>
  <c r="H365" i="8"/>
  <c r="J365" i="8" s="1"/>
  <c r="G369" i="8"/>
  <c r="E369" i="8"/>
  <c r="F369" i="8"/>
  <c r="D205" i="1"/>
  <c r="G205" i="1" s="1"/>
  <c r="H205" i="1" s="1"/>
  <c r="A206" i="1" s="1"/>
  <c r="E370" i="8" l="1"/>
  <c r="F370" i="8" s="1"/>
  <c r="G370" i="8"/>
  <c r="B367" i="8"/>
  <c r="C367" i="8"/>
  <c r="D367" i="8"/>
  <c r="H366" i="8"/>
  <c r="E304" i="6"/>
  <c r="F304" i="6" s="1"/>
  <c r="A305" i="6" s="1"/>
  <c r="J366" i="8"/>
  <c r="I367" i="8"/>
  <c r="F206" i="1"/>
  <c r="K206" i="1" s="1"/>
  <c r="L206" i="1" s="1"/>
  <c r="B206" i="1"/>
  <c r="C206" i="1"/>
  <c r="I368" i="8" l="1"/>
  <c r="D305" i="6"/>
  <c r="C305" i="6"/>
  <c r="B305" i="6"/>
  <c r="E305" i="6"/>
  <c r="F305" i="6" s="1"/>
  <c r="A306" i="6" s="1"/>
  <c r="D368" i="8"/>
  <c r="B368" i="8"/>
  <c r="C368" i="8" s="1"/>
  <c r="H367" i="8"/>
  <c r="J367" i="8" s="1"/>
  <c r="E371" i="8"/>
  <c r="F371" i="8" s="1"/>
  <c r="G371" i="8"/>
  <c r="D206" i="1"/>
  <c r="G206" i="1" s="1"/>
  <c r="H206" i="1" s="1"/>
  <c r="A207" i="1" s="1"/>
  <c r="C306" i="6" l="1"/>
  <c r="B306" i="6"/>
  <c r="D306" i="6"/>
  <c r="E306" i="6" s="1"/>
  <c r="F306" i="6" s="1"/>
  <c r="A307" i="6" s="1"/>
  <c r="E372" i="8"/>
  <c r="F372" i="8" s="1"/>
  <c r="G372" i="8"/>
  <c r="B369" i="8"/>
  <c r="C369" i="8"/>
  <c r="D369" i="8"/>
  <c r="H368" i="8"/>
  <c r="J368" i="8"/>
  <c r="I369" i="8"/>
  <c r="F207" i="1"/>
  <c r="K207" i="1" s="1"/>
  <c r="L207" i="1" s="1"/>
  <c r="B207" i="1"/>
  <c r="C207" i="1"/>
  <c r="D207" i="1" s="1"/>
  <c r="I370" i="8" l="1"/>
  <c r="D370" i="8"/>
  <c r="B370" i="8"/>
  <c r="C370" i="8"/>
  <c r="H369" i="8"/>
  <c r="J369" i="8" s="1"/>
  <c r="E373" i="8"/>
  <c r="F373" i="8"/>
  <c r="G373" i="8"/>
  <c r="B307" i="6"/>
  <c r="C307" i="6"/>
  <c r="D307" i="6"/>
  <c r="E307" i="6"/>
  <c r="F307" i="6" s="1"/>
  <c r="A308" i="6" s="1"/>
  <c r="G207" i="1"/>
  <c r="H207" i="1" s="1"/>
  <c r="A208" i="1" s="1"/>
  <c r="B208" i="1" s="1"/>
  <c r="F208" i="1" l="1"/>
  <c r="B308" i="6"/>
  <c r="C308" i="6"/>
  <c r="D308" i="6"/>
  <c r="E308" i="6" s="1"/>
  <c r="F308" i="6" s="1"/>
  <c r="A309" i="6" s="1"/>
  <c r="E374" i="8"/>
  <c r="F374" i="8" s="1"/>
  <c r="G374" i="8"/>
  <c r="L208" i="1"/>
  <c r="K208" i="1"/>
  <c r="B371" i="8"/>
  <c r="C371" i="8"/>
  <c r="D371" i="8"/>
  <c r="H370" i="8"/>
  <c r="J370" i="8" s="1"/>
  <c r="C208" i="1"/>
  <c r="D208" i="1" s="1"/>
  <c r="G208" i="1" s="1"/>
  <c r="H208" i="1" s="1"/>
  <c r="A209" i="1" s="1"/>
  <c r="I371" i="8"/>
  <c r="B309" i="6" l="1"/>
  <c r="D309" i="6"/>
  <c r="C309" i="6"/>
  <c r="E309" i="6" s="1"/>
  <c r="F309" i="6" s="1"/>
  <c r="A310" i="6" s="1"/>
  <c r="B372" i="8"/>
  <c r="C372" i="8"/>
  <c r="D372" i="8"/>
  <c r="H371" i="8"/>
  <c r="G375" i="8"/>
  <c r="E375" i="8"/>
  <c r="F375" i="8" s="1"/>
  <c r="J371" i="8"/>
  <c r="I372" i="8"/>
  <c r="C209" i="1"/>
  <c r="F209" i="1"/>
  <c r="B209" i="1"/>
  <c r="D310" i="6" l="1"/>
  <c r="C310" i="6"/>
  <c r="E310" i="6" s="1"/>
  <c r="F310" i="6" s="1"/>
  <c r="A311" i="6" s="1"/>
  <c r="B310" i="6"/>
  <c r="I373" i="8"/>
  <c r="G376" i="8"/>
  <c r="E376" i="8"/>
  <c r="F376" i="8"/>
  <c r="B373" i="8"/>
  <c r="C373" i="8"/>
  <c r="D373" i="8"/>
  <c r="H372" i="8"/>
  <c r="J372" i="8" s="1"/>
  <c r="K209" i="1"/>
  <c r="L209" i="1" s="1"/>
  <c r="D209" i="1"/>
  <c r="G209" i="1" s="1"/>
  <c r="H209" i="1" s="1"/>
  <c r="A210" i="1" s="1"/>
  <c r="B374" i="8" l="1"/>
  <c r="C374" i="8"/>
  <c r="D374" i="8"/>
  <c r="H373" i="8"/>
  <c r="E377" i="8"/>
  <c r="G377" i="8"/>
  <c r="F377" i="8"/>
  <c r="J373" i="8"/>
  <c r="I374" i="8"/>
  <c r="B311" i="6"/>
  <c r="D311" i="6"/>
  <c r="C311" i="6"/>
  <c r="E311" i="6" s="1"/>
  <c r="F311" i="6" s="1"/>
  <c r="A312" i="6" s="1"/>
  <c r="F210" i="1"/>
  <c r="K210" i="1" s="1"/>
  <c r="L210" i="1" s="1"/>
  <c r="C210" i="1"/>
  <c r="B210" i="1"/>
  <c r="G378" i="8" l="1"/>
  <c r="E378" i="8"/>
  <c r="F378" i="8"/>
  <c r="D312" i="6"/>
  <c r="B312" i="6"/>
  <c r="C312" i="6"/>
  <c r="E312" i="6" s="1"/>
  <c r="F312" i="6" s="1"/>
  <c r="A313" i="6" s="1"/>
  <c r="I375" i="8"/>
  <c r="D375" i="8"/>
  <c r="B375" i="8"/>
  <c r="C375" i="8" s="1"/>
  <c r="H374" i="8"/>
  <c r="J374" i="8" s="1"/>
  <c r="D210" i="1"/>
  <c r="G210" i="1" s="1"/>
  <c r="H210" i="1" s="1"/>
  <c r="A211" i="1" s="1"/>
  <c r="C313" i="6" l="1"/>
  <c r="B313" i="6"/>
  <c r="D313" i="6"/>
  <c r="D376" i="8"/>
  <c r="B376" i="8"/>
  <c r="C376" i="8" s="1"/>
  <c r="H375" i="8"/>
  <c r="I376" i="8"/>
  <c r="J375" i="8"/>
  <c r="G379" i="8"/>
  <c r="E379" i="8"/>
  <c r="F379" i="8" s="1"/>
  <c r="F211" i="1"/>
  <c r="K211" i="1" s="1"/>
  <c r="L211" i="1" s="1"/>
  <c r="B211" i="1"/>
  <c r="C211" i="1"/>
  <c r="G380" i="8" l="1"/>
  <c r="E380" i="8"/>
  <c r="F380" i="8" s="1"/>
  <c r="B377" i="8"/>
  <c r="C377" i="8"/>
  <c r="D377" i="8"/>
  <c r="H376" i="8"/>
  <c r="J376" i="8"/>
  <c r="I377" i="8"/>
  <c r="D211" i="1"/>
  <c r="E313" i="6"/>
  <c r="F313" i="6" s="1"/>
  <c r="A314" i="6" s="1"/>
  <c r="G211" i="1"/>
  <c r="H211" i="1" s="1"/>
  <c r="A212" i="1" s="1"/>
  <c r="D314" i="6" l="1"/>
  <c r="B314" i="6"/>
  <c r="C314" i="6"/>
  <c r="E314" i="6"/>
  <c r="F314" i="6" s="1"/>
  <c r="A315" i="6" s="1"/>
  <c r="I378" i="8"/>
  <c r="D378" i="8"/>
  <c r="B378" i="8"/>
  <c r="C378" i="8"/>
  <c r="H377" i="8"/>
  <c r="J377" i="8" s="1"/>
  <c r="E381" i="8"/>
  <c r="G381" i="8"/>
  <c r="F381" i="8"/>
  <c r="F212" i="1"/>
  <c r="C212" i="1"/>
  <c r="B212" i="1"/>
  <c r="G382" i="8" l="1"/>
  <c r="E382" i="8"/>
  <c r="F382" i="8" s="1"/>
  <c r="B379" i="8"/>
  <c r="D379" i="8"/>
  <c r="C379" i="8"/>
  <c r="H378" i="8"/>
  <c r="J378" i="8"/>
  <c r="I379" i="8"/>
  <c r="C315" i="6"/>
  <c r="B315" i="6"/>
  <c r="D315" i="6"/>
  <c r="D212" i="1"/>
  <c r="G212" i="1" s="1"/>
  <c r="H212" i="1" s="1"/>
  <c r="A213" i="1" s="1"/>
  <c r="F213" i="1" s="1"/>
  <c r="K212" i="1"/>
  <c r="L212" i="1" s="1"/>
  <c r="C213" i="1" l="1"/>
  <c r="B213" i="1"/>
  <c r="E315" i="6"/>
  <c r="F315" i="6" s="1"/>
  <c r="A316" i="6" s="1"/>
  <c r="I380" i="8"/>
  <c r="B380" i="8"/>
  <c r="C380" i="8"/>
  <c r="D380" i="8"/>
  <c r="H379" i="8"/>
  <c r="J379" i="8" s="1"/>
  <c r="K213" i="1"/>
  <c r="G383" i="8"/>
  <c r="E383" i="8"/>
  <c r="F383" i="8" s="1"/>
  <c r="L213" i="1"/>
  <c r="D213" i="1"/>
  <c r="G213" i="1" s="1"/>
  <c r="H213" i="1" s="1"/>
  <c r="A214" i="1" s="1"/>
  <c r="D381" i="8" l="1"/>
  <c r="B381" i="8"/>
  <c r="C381" i="8"/>
  <c r="H380" i="8"/>
  <c r="J380" i="8"/>
  <c r="I381" i="8"/>
  <c r="G384" i="8"/>
  <c r="E384" i="8"/>
  <c r="F384" i="8" s="1"/>
  <c r="D316" i="6"/>
  <c r="B316" i="6"/>
  <c r="C316" i="6"/>
  <c r="E316" i="6"/>
  <c r="F316" i="6" s="1"/>
  <c r="A317" i="6" s="1"/>
  <c r="B214" i="1"/>
  <c r="C214" i="1"/>
  <c r="F214" i="1"/>
  <c r="K214" i="1"/>
  <c r="L214" i="1" s="1"/>
  <c r="D317" i="6" l="1"/>
  <c r="C317" i="6"/>
  <c r="E317" i="6" s="1"/>
  <c r="F317" i="6" s="1"/>
  <c r="A318" i="6" s="1"/>
  <c r="B317" i="6"/>
  <c r="G385" i="8"/>
  <c r="E385" i="8"/>
  <c r="F385" i="8"/>
  <c r="I382" i="8"/>
  <c r="B382" i="8"/>
  <c r="C382" i="8"/>
  <c r="D382" i="8"/>
  <c r="H381" i="8"/>
  <c r="J381" i="8" s="1"/>
  <c r="D214" i="1"/>
  <c r="G214" i="1" s="1"/>
  <c r="H214" i="1" s="1"/>
  <c r="A215" i="1" s="1"/>
  <c r="C215" i="1" s="1"/>
  <c r="B383" i="8" l="1"/>
  <c r="C383" i="8"/>
  <c r="D383" i="8"/>
  <c r="H382" i="8"/>
  <c r="J382" i="8"/>
  <c r="I383" i="8"/>
  <c r="B215" i="1"/>
  <c r="F215" i="1"/>
  <c r="K215" i="1" s="1"/>
  <c r="L215" i="1" s="1"/>
  <c r="G386" i="8"/>
  <c r="E386" i="8"/>
  <c r="F386" i="8" s="1"/>
  <c r="D318" i="6"/>
  <c r="B318" i="6"/>
  <c r="C318" i="6"/>
  <c r="E318" i="6" s="1"/>
  <c r="F318" i="6" s="1"/>
  <c r="A319" i="6" s="1"/>
  <c r="C319" i="6" l="1"/>
  <c r="B319" i="6"/>
  <c r="D319" i="6"/>
  <c r="I384" i="8"/>
  <c r="B384" i="8"/>
  <c r="C384" i="8"/>
  <c r="D384" i="8"/>
  <c r="H383" i="8"/>
  <c r="J383" i="8" s="1"/>
  <c r="D215" i="1"/>
  <c r="G215" i="1" s="1"/>
  <c r="H215" i="1" s="1"/>
  <c r="A216" i="1" s="1"/>
  <c r="D385" i="8" l="1"/>
  <c r="B385" i="8"/>
  <c r="C385" i="8" s="1"/>
  <c r="H384" i="8"/>
  <c r="C216" i="1"/>
  <c r="D216" i="1" s="1"/>
  <c r="G216" i="1" s="1"/>
  <c r="H216" i="1" s="1"/>
  <c r="A217" i="1" s="1"/>
  <c r="B216" i="1"/>
  <c r="F216" i="1"/>
  <c r="K216" i="1" s="1"/>
  <c r="L216" i="1" s="1"/>
  <c r="J384" i="8"/>
  <c r="I385" i="8"/>
  <c r="E319" i="6"/>
  <c r="F319" i="6" s="1"/>
  <c r="A320" i="6" s="1"/>
  <c r="C217" i="1" l="1"/>
  <c r="B217" i="1"/>
  <c r="F217" i="1"/>
  <c r="D217" i="1" s="1"/>
  <c r="G217" i="1" s="1"/>
  <c r="H217" i="1" s="1"/>
  <c r="A218" i="1" s="1"/>
  <c r="K217" i="1"/>
  <c r="L217" i="1" s="1"/>
  <c r="D320" i="6"/>
  <c r="B320" i="6"/>
  <c r="C320" i="6"/>
  <c r="E320" i="6"/>
  <c r="F320" i="6" s="1"/>
  <c r="A321" i="6" s="1"/>
  <c r="I386" i="8"/>
  <c r="D386" i="8"/>
  <c r="H386" i="8" s="1"/>
  <c r="B386" i="8"/>
  <c r="C386" i="8" s="1"/>
  <c r="H385" i="8"/>
  <c r="J385" i="8" s="1"/>
  <c r="C321" i="6" l="1"/>
  <c r="B321" i="6"/>
  <c r="D321" i="6"/>
  <c r="J386" i="8"/>
  <c r="F218" i="1"/>
  <c r="B218" i="1"/>
  <c r="K218" i="1"/>
  <c r="L218" i="1" s="1"/>
  <c r="C218" i="1"/>
  <c r="E321" i="6" l="1"/>
  <c r="F321" i="6" s="1"/>
  <c r="A322" i="6" s="1"/>
  <c r="D218" i="1"/>
  <c r="G218" i="1" s="1"/>
  <c r="H218" i="1" s="1"/>
  <c r="A219" i="1" s="1"/>
  <c r="B322" i="6" l="1"/>
  <c r="C322" i="6"/>
  <c r="E322" i="6" s="1"/>
  <c r="F322" i="6" s="1"/>
  <c r="A323" i="6" s="1"/>
  <c r="D322" i="6"/>
  <c r="B219" i="1"/>
  <c r="F219" i="1"/>
  <c r="K219" i="1" s="1"/>
  <c r="L219" i="1" s="1"/>
  <c r="C219" i="1"/>
  <c r="D323" i="6" l="1"/>
  <c r="C323" i="6"/>
  <c r="E323" i="6" s="1"/>
  <c r="F323" i="6" s="1"/>
  <c r="A324" i="6" s="1"/>
  <c r="B323" i="6"/>
  <c r="D219" i="1"/>
  <c r="G219" i="1" s="1"/>
  <c r="H219" i="1" s="1"/>
  <c r="A220" i="1" s="1"/>
  <c r="C324" i="6" l="1"/>
  <c r="D324" i="6"/>
  <c r="B324" i="6"/>
  <c r="E324" i="6"/>
  <c r="F324" i="6" s="1"/>
  <c r="A325" i="6" s="1"/>
  <c r="C220" i="1"/>
  <c r="B220" i="1"/>
  <c r="F220" i="1"/>
  <c r="K220" i="1" s="1"/>
  <c r="L220" i="1" s="1"/>
  <c r="D325" i="6" l="1"/>
  <c r="C325" i="6"/>
  <c r="E325" i="6" s="1"/>
  <c r="F325" i="6" s="1"/>
  <c r="A326" i="6" s="1"/>
  <c r="B325" i="6"/>
  <c r="D220" i="1"/>
  <c r="G220" i="1"/>
  <c r="H220" i="1" s="1"/>
  <c r="A221" i="1" s="1"/>
  <c r="C326" i="6" l="1"/>
  <c r="D326" i="6"/>
  <c r="B326" i="6"/>
  <c r="E326" i="6"/>
  <c r="F326" i="6" s="1"/>
  <c r="A327" i="6" s="1"/>
  <c r="B221" i="1"/>
  <c r="C221" i="1"/>
  <c r="F221" i="1"/>
  <c r="K221" i="1" s="1"/>
  <c r="L221" i="1" s="1"/>
  <c r="C327" i="6" l="1"/>
  <c r="B327" i="6"/>
  <c r="D327" i="6"/>
  <c r="D221" i="1"/>
  <c r="G221" i="1" s="1"/>
  <c r="H221" i="1" s="1"/>
  <c r="A222" i="1" s="1"/>
  <c r="E327" i="6" l="1"/>
  <c r="F327" i="6" s="1"/>
  <c r="A328" i="6" s="1"/>
  <c r="F222" i="1"/>
  <c r="K222" i="1"/>
  <c r="B222" i="1"/>
  <c r="C222" i="1"/>
  <c r="L222" i="1"/>
  <c r="B328" i="6" l="1"/>
  <c r="C328" i="6"/>
  <c r="D328" i="6"/>
  <c r="E328" i="6" s="1"/>
  <c r="F328" i="6" s="1"/>
  <c r="A329" i="6" s="1"/>
  <c r="D222" i="1"/>
  <c r="G222" i="1" s="1"/>
  <c r="H222" i="1" s="1"/>
  <c r="A223" i="1" s="1"/>
  <c r="B329" i="6" l="1"/>
  <c r="D329" i="6"/>
  <c r="C329" i="6"/>
  <c r="E329" i="6" s="1"/>
  <c r="F329" i="6" s="1"/>
  <c r="A330" i="6" s="1"/>
  <c r="C223" i="1"/>
  <c r="F223" i="1"/>
  <c r="B223" i="1"/>
  <c r="B330" i="6" l="1"/>
  <c r="C330" i="6"/>
  <c r="D330" i="6"/>
  <c r="E330" i="6" s="1"/>
  <c r="F330" i="6" s="1"/>
  <c r="A331" i="6" s="1"/>
  <c r="D223" i="1"/>
  <c r="G223" i="1"/>
  <c r="H223" i="1" s="1"/>
  <c r="A224" i="1" s="1"/>
  <c r="K223" i="1"/>
  <c r="L223" i="1" s="1"/>
  <c r="C331" i="6" l="1"/>
  <c r="D331" i="6"/>
  <c r="B331" i="6"/>
  <c r="C224" i="1"/>
  <c r="B224" i="1"/>
  <c r="F224" i="1"/>
  <c r="K224" i="1" s="1"/>
  <c r="L224" i="1" s="1"/>
  <c r="D224" i="1"/>
  <c r="G224" i="1" s="1"/>
  <c r="H224" i="1" s="1"/>
  <c r="A225" i="1" s="1"/>
  <c r="E331" i="6" l="1"/>
  <c r="F331" i="6" s="1"/>
  <c r="A332" i="6" s="1"/>
  <c r="F225" i="1"/>
  <c r="K225" i="1" s="1"/>
  <c r="L225" i="1" s="1"/>
  <c r="B225" i="1"/>
  <c r="C225" i="1"/>
  <c r="D225" i="1" s="1"/>
  <c r="B332" i="6" l="1"/>
  <c r="C332" i="6"/>
  <c r="D332" i="6"/>
  <c r="E332" i="6" s="1"/>
  <c r="F332" i="6" s="1"/>
  <c r="A333" i="6" s="1"/>
  <c r="G225" i="1"/>
  <c r="H225" i="1" s="1"/>
  <c r="A226" i="1" s="1"/>
  <c r="B333" i="6" l="1"/>
  <c r="D333" i="6"/>
  <c r="C333" i="6"/>
  <c r="E333" i="6" s="1"/>
  <c r="F333" i="6" s="1"/>
  <c r="A334" i="6" s="1"/>
  <c r="C226" i="1"/>
  <c r="B226" i="1"/>
  <c r="F226" i="1"/>
  <c r="K226" i="1" s="1"/>
  <c r="L226" i="1" s="1"/>
  <c r="B334" i="6" l="1"/>
  <c r="C334" i="6"/>
  <c r="D334" i="6"/>
  <c r="E334" i="6"/>
  <c r="F334" i="6" s="1"/>
  <c r="A335" i="6" s="1"/>
  <c r="D226" i="1"/>
  <c r="G226" i="1" s="1"/>
  <c r="H226" i="1" s="1"/>
  <c r="A227" i="1" s="1"/>
  <c r="C335" i="6" l="1"/>
  <c r="B335" i="6"/>
  <c r="D335" i="6"/>
  <c r="B227" i="1"/>
  <c r="F227" i="1"/>
  <c r="K227" i="1" s="1"/>
  <c r="L227" i="1" s="1"/>
  <c r="C227" i="1"/>
  <c r="D227" i="1" s="1"/>
  <c r="E335" i="6" l="1"/>
  <c r="F335" i="6" s="1"/>
  <c r="A336" i="6" s="1"/>
  <c r="G227" i="1"/>
  <c r="H227" i="1" s="1"/>
  <c r="A228" i="1" s="1"/>
  <c r="B336" i="6" l="1"/>
  <c r="C336" i="6"/>
  <c r="D336" i="6"/>
  <c r="E336" i="6"/>
  <c r="F336" i="6" s="1"/>
  <c r="A337" i="6" s="1"/>
  <c r="C228" i="1"/>
  <c r="F228" i="1"/>
  <c r="K228" i="1" s="1"/>
  <c r="L228" i="1" s="1"/>
  <c r="B228" i="1"/>
  <c r="D337" i="6" l="1"/>
  <c r="C337" i="6"/>
  <c r="E337" i="6" s="1"/>
  <c r="F337" i="6" s="1"/>
  <c r="A338" i="6" s="1"/>
  <c r="B337" i="6"/>
  <c r="D228" i="1"/>
  <c r="G228" i="1" s="1"/>
  <c r="H228" i="1" s="1"/>
  <c r="A229" i="1" s="1"/>
  <c r="D338" i="6" l="1"/>
  <c r="B338" i="6"/>
  <c r="C338" i="6"/>
  <c r="E338" i="6"/>
  <c r="F338" i="6" s="1"/>
  <c r="A339" i="6" s="1"/>
  <c r="C229" i="1"/>
  <c r="B229" i="1"/>
  <c r="F229" i="1"/>
  <c r="D229" i="1"/>
  <c r="K229" i="1"/>
  <c r="L229" i="1" s="1"/>
  <c r="D339" i="6" l="1"/>
  <c r="C339" i="6"/>
  <c r="E339" i="6" s="1"/>
  <c r="F339" i="6" s="1"/>
  <c r="A340" i="6" s="1"/>
  <c r="B339" i="6"/>
  <c r="G229" i="1"/>
  <c r="H229" i="1" s="1"/>
  <c r="A230" i="1" s="1"/>
  <c r="B230" i="1"/>
  <c r="F230" i="1"/>
  <c r="K230" i="1" s="1"/>
  <c r="L230" i="1" s="1"/>
  <c r="C230" i="1"/>
  <c r="D340" i="6" l="1"/>
  <c r="B340" i="6"/>
  <c r="C340" i="6"/>
  <c r="E340" i="6" s="1"/>
  <c r="F340" i="6" s="1"/>
  <c r="A341" i="6" s="1"/>
  <c r="D230" i="1"/>
  <c r="G230" i="1" s="1"/>
  <c r="H230" i="1" s="1"/>
  <c r="A231" i="1" s="1"/>
  <c r="B341" i="6" l="1"/>
  <c r="D341" i="6"/>
  <c r="C341" i="6"/>
  <c r="E341" i="6" s="1"/>
  <c r="F341" i="6" s="1"/>
  <c r="A342" i="6" s="1"/>
  <c r="B231" i="1"/>
  <c r="F231" i="1"/>
  <c r="K231" i="1" s="1"/>
  <c r="L231" i="1" s="1"/>
  <c r="C231" i="1"/>
  <c r="D342" i="6" l="1"/>
  <c r="B342" i="6"/>
  <c r="C342" i="6"/>
  <c r="E342" i="6"/>
  <c r="F342" i="6" s="1"/>
  <c r="A343" i="6" s="1"/>
  <c r="D231" i="1"/>
  <c r="G231" i="1" s="1"/>
  <c r="H231" i="1" s="1"/>
  <c r="A232" i="1" s="1"/>
  <c r="C343" i="6" l="1"/>
  <c r="B343" i="6"/>
  <c r="D343" i="6"/>
  <c r="F232" i="1"/>
  <c r="K232" i="1" s="1"/>
  <c r="L232" i="1" s="1"/>
  <c r="B232" i="1"/>
  <c r="C232" i="1"/>
  <c r="D232" i="1" s="1"/>
  <c r="E343" i="6" l="1"/>
  <c r="F343" i="6" s="1"/>
  <c r="A344" i="6" s="1"/>
  <c r="G232" i="1"/>
  <c r="H232" i="1" s="1"/>
  <c r="A233" i="1" s="1"/>
  <c r="B344" i="6" l="1"/>
  <c r="C344" i="6"/>
  <c r="D344" i="6"/>
  <c r="E344" i="6" s="1"/>
  <c r="F344" i="6" s="1"/>
  <c r="A345" i="6" s="1"/>
  <c r="C233" i="1"/>
  <c r="B233" i="1"/>
  <c r="F233" i="1"/>
  <c r="K233" i="1" s="1"/>
  <c r="L233" i="1" s="1"/>
  <c r="D345" i="6" l="1"/>
  <c r="C345" i="6"/>
  <c r="E345" i="6" s="1"/>
  <c r="F345" i="6" s="1"/>
  <c r="A346" i="6" s="1"/>
  <c r="B345" i="6"/>
  <c r="D233" i="1"/>
  <c r="G233" i="1" s="1"/>
  <c r="H233" i="1" s="1"/>
  <c r="A234" i="1" s="1"/>
  <c r="C346" i="6" l="1"/>
  <c r="D346" i="6"/>
  <c r="B346" i="6"/>
  <c r="E346" i="6"/>
  <c r="F346" i="6" s="1"/>
  <c r="A347" i="6" s="1"/>
  <c r="C234" i="1"/>
  <c r="B234" i="1"/>
  <c r="F234" i="1"/>
  <c r="K234" i="1" s="1"/>
  <c r="L234" i="1" s="1"/>
  <c r="D347" i="6" l="1"/>
  <c r="C347" i="6"/>
  <c r="E347" i="6" s="1"/>
  <c r="F347" i="6" s="1"/>
  <c r="A348" i="6" s="1"/>
  <c r="B347" i="6"/>
  <c r="D234" i="1"/>
  <c r="G234" i="1" s="1"/>
  <c r="H234" i="1" s="1"/>
  <c r="A235" i="1" s="1"/>
  <c r="F235" i="1" s="1"/>
  <c r="K235" i="1" s="1"/>
  <c r="L235" i="1" s="1"/>
  <c r="B235" i="1" l="1"/>
  <c r="C235" i="1"/>
  <c r="D235" i="1" s="1"/>
  <c r="G235" i="1" s="1"/>
  <c r="H235" i="1" s="1"/>
  <c r="A236" i="1" s="1"/>
  <c r="B348" i="6"/>
  <c r="C348" i="6"/>
  <c r="D348" i="6"/>
  <c r="E348" i="6"/>
  <c r="F348" i="6" s="1"/>
  <c r="A349" i="6" s="1"/>
  <c r="F236" i="1"/>
  <c r="K236" i="1" s="1"/>
  <c r="L236" i="1" s="1"/>
  <c r="B236" i="1"/>
  <c r="C236" i="1"/>
  <c r="B349" i="6" l="1"/>
  <c r="D349" i="6"/>
  <c r="C349" i="6"/>
  <c r="E349" i="6" s="1"/>
  <c r="F349" i="6" s="1"/>
  <c r="A350" i="6" s="1"/>
  <c r="D236" i="1"/>
  <c r="G236" i="1" s="1"/>
  <c r="H236" i="1" s="1"/>
  <c r="A237" i="1" s="1"/>
  <c r="D350" i="6" l="1"/>
  <c r="B350" i="6"/>
  <c r="C350" i="6"/>
  <c r="E350" i="6" s="1"/>
  <c r="F350" i="6" s="1"/>
  <c r="A351" i="6" s="1"/>
  <c r="F237" i="1"/>
  <c r="K237" i="1" s="1"/>
  <c r="L237" i="1" s="1"/>
  <c r="B237" i="1"/>
  <c r="C237" i="1"/>
  <c r="D237" i="1" s="1"/>
  <c r="D351" i="6" l="1"/>
  <c r="C351" i="6"/>
  <c r="E351" i="6" s="1"/>
  <c r="F351" i="6" s="1"/>
  <c r="A352" i="6" s="1"/>
  <c r="B351" i="6"/>
  <c r="G237" i="1"/>
  <c r="H237" i="1" s="1"/>
  <c r="A238" i="1" s="1"/>
  <c r="B352" i="6" l="1"/>
  <c r="C352" i="6"/>
  <c r="D352" i="6"/>
  <c r="E352" i="6" s="1"/>
  <c r="F352" i="6" s="1"/>
  <c r="A353" i="6" s="1"/>
  <c r="B238" i="1"/>
  <c r="C238" i="1"/>
  <c r="F238" i="1"/>
  <c r="K238" i="1" s="1"/>
  <c r="L238" i="1" s="1"/>
  <c r="C353" i="6" l="1"/>
  <c r="D353" i="6"/>
  <c r="B353" i="6"/>
  <c r="D238" i="1"/>
  <c r="G238" i="1" s="1"/>
  <c r="H238" i="1" s="1"/>
  <c r="A239" i="1" s="1"/>
  <c r="E353" i="6" l="1"/>
  <c r="F353" i="6" s="1"/>
  <c r="A354" i="6" s="1"/>
  <c r="F239" i="1"/>
  <c r="K239" i="1" s="1"/>
  <c r="L239" i="1" s="1"/>
  <c r="B239" i="1"/>
  <c r="C239" i="1"/>
  <c r="B354" i="6" l="1"/>
  <c r="C354" i="6"/>
  <c r="D354" i="6"/>
  <c r="E354" i="6" s="1"/>
  <c r="F354" i="6" s="1"/>
  <c r="A355" i="6" s="1"/>
  <c r="D239" i="1"/>
  <c r="G239" i="1" s="1"/>
  <c r="H239" i="1" s="1"/>
  <c r="A240" i="1" s="1"/>
  <c r="D355" i="6" l="1"/>
  <c r="C355" i="6"/>
  <c r="E355" i="6" s="1"/>
  <c r="F355" i="6" s="1"/>
  <c r="A356" i="6" s="1"/>
  <c r="B355" i="6"/>
  <c r="F240" i="1"/>
  <c r="K240" i="1" s="1"/>
  <c r="L240" i="1" s="1"/>
  <c r="C240" i="1"/>
  <c r="B240" i="1"/>
  <c r="B356" i="6" l="1"/>
  <c r="C356" i="6"/>
  <c r="D356" i="6"/>
  <c r="E356" i="6" s="1"/>
  <c r="F356" i="6" s="1"/>
  <c r="A357" i="6" s="1"/>
  <c r="D240" i="1"/>
  <c r="G240" i="1" s="1"/>
  <c r="H240" i="1" s="1"/>
  <c r="A241" i="1" s="1"/>
  <c r="C357" i="6" l="1"/>
  <c r="B357" i="6"/>
  <c r="D357" i="6"/>
  <c r="B241" i="1"/>
  <c r="C241" i="1"/>
  <c r="F241" i="1"/>
  <c r="K241" i="1" s="1"/>
  <c r="L241" i="1" s="1"/>
  <c r="D241" i="1"/>
  <c r="E357" i="6" l="1"/>
  <c r="F357" i="6" s="1"/>
  <c r="A358" i="6" s="1"/>
  <c r="G241" i="1"/>
  <c r="H241" i="1" s="1"/>
  <c r="A242" i="1" s="1"/>
  <c r="F242" i="1"/>
  <c r="C242" i="1"/>
  <c r="B242" i="1"/>
  <c r="D242" i="1"/>
  <c r="K242" i="1"/>
  <c r="L242" i="1" s="1"/>
  <c r="B358" i="6" l="1"/>
  <c r="C358" i="6"/>
  <c r="D358" i="6"/>
  <c r="E358" i="6" s="1"/>
  <c r="F358" i="6" s="1"/>
  <c r="A359" i="6" s="1"/>
  <c r="G242" i="1"/>
  <c r="H242" i="1" s="1"/>
  <c r="A243" i="1" s="1"/>
  <c r="C243" i="1" s="1"/>
  <c r="B243" i="1"/>
  <c r="F243" i="1"/>
  <c r="K243" i="1" s="1"/>
  <c r="L243" i="1" s="1"/>
  <c r="D359" i="6" l="1"/>
  <c r="C359" i="6"/>
  <c r="E359" i="6" s="1"/>
  <c r="F359" i="6" s="1"/>
  <c r="A360" i="6" s="1"/>
  <c r="B359" i="6"/>
  <c r="D243" i="1"/>
  <c r="G243" i="1" s="1"/>
  <c r="H243" i="1" s="1"/>
  <c r="A244" i="1" s="1"/>
  <c r="C360" i="6" l="1"/>
  <c r="D360" i="6"/>
  <c r="E360" i="6" s="1"/>
  <c r="F360" i="6" s="1"/>
  <c r="A361" i="6" s="1"/>
  <c r="B360" i="6"/>
  <c r="F244" i="1"/>
  <c r="B244" i="1"/>
  <c r="C244" i="1"/>
  <c r="K244" i="1"/>
  <c r="L244" i="1"/>
  <c r="B361" i="6" l="1"/>
  <c r="C361" i="6"/>
  <c r="D361" i="6"/>
  <c r="D244" i="1"/>
  <c r="G244" i="1" s="1"/>
  <c r="H244" i="1" s="1"/>
  <c r="A245" i="1" s="1"/>
  <c r="E361" i="6" l="1"/>
  <c r="F361" i="6" s="1"/>
  <c r="A362" i="6" s="1"/>
  <c r="B245" i="1"/>
  <c r="F245" i="1"/>
  <c r="K245" i="1"/>
  <c r="L245" i="1" s="1"/>
  <c r="C245" i="1"/>
  <c r="B362" i="6" l="1"/>
  <c r="C362" i="6"/>
  <c r="D362" i="6"/>
  <c r="E362" i="6" s="1"/>
  <c r="F362" i="6" s="1"/>
  <c r="A363" i="6" s="1"/>
  <c r="D245" i="1"/>
  <c r="G245" i="1" s="1"/>
  <c r="H245" i="1" s="1"/>
  <c r="A246" i="1" s="1"/>
  <c r="D363" i="6" l="1"/>
  <c r="C363" i="6"/>
  <c r="E363" i="6" s="1"/>
  <c r="F363" i="6" s="1"/>
  <c r="A364" i="6" s="1"/>
  <c r="B363" i="6"/>
  <c r="F246" i="1"/>
  <c r="K246" i="1" s="1"/>
  <c r="L246" i="1" s="1"/>
  <c r="B246" i="1"/>
  <c r="C246" i="1"/>
  <c r="D246" i="1" s="1"/>
  <c r="G246" i="1"/>
  <c r="H246" i="1" s="1"/>
  <c r="A247" i="1" s="1"/>
  <c r="B364" i="6" l="1"/>
  <c r="C364" i="6"/>
  <c r="D364" i="6"/>
  <c r="E364" i="6"/>
  <c r="F364" i="6"/>
  <c r="A365" i="6" s="1"/>
  <c r="F247" i="1"/>
  <c r="C247" i="1"/>
  <c r="B247" i="1"/>
  <c r="D247" i="1"/>
  <c r="K247" i="1"/>
  <c r="L247" i="1" s="1"/>
  <c r="F365" i="6" l="1"/>
  <c r="A366" i="6" s="1"/>
  <c r="E365" i="6"/>
  <c r="B365" i="6"/>
  <c r="D365" i="6"/>
  <c r="C365" i="6"/>
  <c r="G247" i="1"/>
  <c r="H247" i="1" s="1"/>
  <c r="A248" i="1" s="1"/>
  <c r="B248" i="1" s="1"/>
  <c r="F248" i="1" l="1"/>
  <c r="K248" i="1" s="1"/>
  <c r="L248" i="1" s="1"/>
  <c r="C248" i="1"/>
  <c r="F366" i="6"/>
  <c r="A367" i="6" s="1"/>
  <c r="E366" i="6"/>
  <c r="B366" i="6"/>
  <c r="D366" i="6"/>
  <c r="C366" i="6"/>
  <c r="D248" i="1"/>
  <c r="G248" i="1" s="1"/>
  <c r="H248" i="1" s="1"/>
  <c r="A249" i="1" s="1"/>
  <c r="B367" i="6" l="1"/>
  <c r="D367" i="6"/>
  <c r="C367" i="6"/>
  <c r="E367" i="6"/>
  <c r="F367" i="6"/>
  <c r="A368" i="6" s="1"/>
  <c r="B249" i="1"/>
  <c r="C249" i="1"/>
  <c r="F249" i="1"/>
  <c r="K249" i="1" s="1"/>
  <c r="L249" i="1" s="1"/>
  <c r="C368" i="6" l="1"/>
  <c r="B368" i="6"/>
  <c r="F368" i="6"/>
  <c r="A369" i="6" s="1"/>
  <c r="E368" i="6"/>
  <c r="D368" i="6"/>
  <c r="D249" i="1"/>
  <c r="G249" i="1"/>
  <c r="H249" i="1" s="1"/>
  <c r="A250" i="1" s="1"/>
  <c r="F369" i="6" l="1"/>
  <c r="A370" i="6" s="1"/>
  <c r="E369" i="6"/>
  <c r="B369" i="6"/>
  <c r="D369" i="6"/>
  <c r="C369" i="6"/>
  <c r="B250" i="1"/>
  <c r="C250" i="1"/>
  <c r="F250" i="1"/>
  <c r="K250" i="1" s="1"/>
  <c r="L250" i="1" s="1"/>
  <c r="F370" i="6" l="1"/>
  <c r="A371" i="6" s="1"/>
  <c r="C370" i="6"/>
  <c r="B370" i="6"/>
  <c r="E370" i="6"/>
  <c r="D370" i="6"/>
  <c r="D250" i="1"/>
  <c r="G250" i="1" s="1"/>
  <c r="H250" i="1" s="1"/>
  <c r="A251" i="1" s="1"/>
  <c r="B371" i="6" l="1"/>
  <c r="D371" i="6"/>
  <c r="F371" i="6"/>
  <c r="A372" i="6" s="1"/>
  <c r="C371" i="6"/>
  <c r="E371" i="6"/>
  <c r="F251" i="1"/>
  <c r="C251" i="1"/>
  <c r="D251" i="1" s="1"/>
  <c r="K251" i="1"/>
  <c r="L251" i="1" s="1"/>
  <c r="B251" i="1"/>
  <c r="F372" i="6" l="1"/>
  <c r="A373" i="6" s="1"/>
  <c r="C372" i="6"/>
  <c r="E372" i="6"/>
  <c r="B372" i="6"/>
  <c r="D372" i="6"/>
  <c r="G251" i="1"/>
  <c r="H251" i="1" s="1"/>
  <c r="A252" i="1" s="1"/>
  <c r="F373" i="6" l="1"/>
  <c r="A374" i="6" s="1"/>
  <c r="E373" i="6"/>
  <c r="B373" i="6"/>
  <c r="D373" i="6"/>
  <c r="C373" i="6"/>
  <c r="B252" i="1"/>
  <c r="F252" i="1"/>
  <c r="K252" i="1" s="1"/>
  <c r="L252" i="1" s="1"/>
  <c r="C252" i="1"/>
  <c r="D252" i="1"/>
  <c r="F374" i="6" l="1"/>
  <c r="A375" i="6" s="1"/>
  <c r="B374" i="6"/>
  <c r="D374" i="6"/>
  <c r="C374" i="6"/>
  <c r="E374" i="6"/>
  <c r="G252" i="1"/>
  <c r="H252" i="1" s="1"/>
  <c r="A253" i="1" s="1"/>
  <c r="B253" i="1" s="1"/>
  <c r="C253" i="1" l="1"/>
  <c r="F253" i="1"/>
  <c r="K253" i="1" s="1"/>
  <c r="L253" i="1" s="1"/>
  <c r="B375" i="6"/>
  <c r="D375" i="6"/>
  <c r="E375" i="6"/>
  <c r="F375" i="6"/>
  <c r="A376" i="6" s="1"/>
  <c r="C375" i="6"/>
  <c r="F376" i="6" l="1"/>
  <c r="A377" i="6" s="1"/>
  <c r="D376" i="6"/>
  <c r="B376" i="6"/>
  <c r="C376" i="6"/>
  <c r="E376" i="6"/>
  <c r="D253" i="1"/>
  <c r="G253" i="1" s="1"/>
  <c r="H253" i="1" s="1"/>
  <c r="A254" i="1" s="1"/>
  <c r="B254" i="1"/>
  <c r="C254" i="1"/>
  <c r="F254" i="1"/>
  <c r="K254" i="1" s="1"/>
  <c r="L254" i="1" s="1"/>
  <c r="F377" i="6" l="1"/>
  <c r="A378" i="6" s="1"/>
  <c r="E377" i="6"/>
  <c r="B377" i="6"/>
  <c r="C377" i="6"/>
  <c r="D377" i="6"/>
  <c r="D254" i="1"/>
  <c r="G254" i="1"/>
  <c r="H254" i="1" s="1"/>
  <c r="A255" i="1" s="1"/>
  <c r="F255" i="1"/>
  <c r="K255" i="1" s="1"/>
  <c r="L255" i="1" s="1"/>
  <c r="C255" i="1"/>
  <c r="D255" i="1"/>
  <c r="B255" i="1"/>
  <c r="F378" i="6" l="1"/>
  <c r="A379" i="6" s="1"/>
  <c r="D378" i="6"/>
  <c r="C378" i="6"/>
  <c r="B378" i="6"/>
  <c r="E378" i="6"/>
  <c r="G255" i="1"/>
  <c r="H255" i="1" s="1"/>
  <c r="A256" i="1" s="1"/>
  <c r="D379" i="6" l="1"/>
  <c r="C379" i="6"/>
  <c r="B379" i="6"/>
  <c r="F379" i="6"/>
  <c r="A380" i="6" s="1"/>
  <c r="E379" i="6"/>
  <c r="F256" i="1"/>
  <c r="K256" i="1" s="1"/>
  <c r="L256" i="1" s="1"/>
  <c r="C256" i="1"/>
  <c r="D256" i="1" s="1"/>
  <c r="B256" i="1"/>
  <c r="B380" i="6" l="1"/>
  <c r="F380" i="6"/>
  <c r="A381" i="6" s="1"/>
  <c r="C380" i="6"/>
  <c r="D380" i="6"/>
  <c r="E380" i="6"/>
  <c r="G256" i="1"/>
  <c r="H256" i="1" s="1"/>
  <c r="A257" i="1" s="1"/>
  <c r="F381" i="6" l="1"/>
  <c r="A382" i="6" s="1"/>
  <c r="E381" i="6"/>
  <c r="B381" i="6"/>
  <c r="D381" i="6"/>
  <c r="C381" i="6"/>
  <c r="F257" i="1"/>
  <c r="K257" i="1" s="1"/>
  <c r="L257" i="1" s="1"/>
  <c r="B257" i="1"/>
  <c r="C257" i="1"/>
  <c r="F382" i="6" l="1"/>
  <c r="A383" i="6" s="1"/>
  <c r="E382" i="6"/>
  <c r="B382" i="6"/>
  <c r="D382" i="6"/>
  <c r="C382" i="6"/>
  <c r="D257" i="1"/>
  <c r="G257" i="1" s="1"/>
  <c r="H257" i="1" s="1"/>
  <c r="A258" i="1" s="1"/>
  <c r="B383" i="6" l="1"/>
  <c r="D383" i="6"/>
  <c r="C383" i="6"/>
  <c r="F383" i="6"/>
  <c r="A384" i="6" s="1"/>
  <c r="E383" i="6"/>
  <c r="F258" i="1"/>
  <c r="K258" i="1" s="1"/>
  <c r="L258" i="1" s="1"/>
  <c r="B258" i="1"/>
  <c r="C258" i="1"/>
  <c r="B384" i="6" l="1"/>
  <c r="F384" i="6"/>
  <c r="A385" i="6" s="1"/>
  <c r="C384" i="6"/>
  <c r="D384" i="6"/>
  <c r="E384" i="6"/>
  <c r="D258" i="1"/>
  <c r="G258" i="1" s="1"/>
  <c r="H258" i="1" s="1"/>
  <c r="A259" i="1" s="1"/>
  <c r="F385" i="6" l="1"/>
  <c r="A386" i="6" s="1"/>
  <c r="E385" i="6"/>
  <c r="B385" i="6"/>
  <c r="D385" i="6"/>
  <c r="C385" i="6"/>
  <c r="F259" i="1"/>
  <c r="K259" i="1" s="1"/>
  <c r="L259" i="1" s="1"/>
  <c r="B259" i="1"/>
  <c r="C259" i="1"/>
  <c r="D259" i="1"/>
  <c r="F386" i="6" l="1"/>
  <c r="A387" i="6" s="1"/>
  <c r="C386" i="6"/>
  <c r="B386" i="6"/>
  <c r="E386" i="6"/>
  <c r="D386" i="6"/>
  <c r="G259" i="1"/>
  <c r="H259" i="1" s="1"/>
  <c r="A260" i="1" s="1"/>
  <c r="B260" i="1"/>
  <c r="C260" i="1"/>
  <c r="F260" i="1"/>
  <c r="K260" i="1" s="1"/>
  <c r="L260" i="1" s="1"/>
  <c r="B387" i="6" l="1"/>
  <c r="D387" i="6"/>
  <c r="F387" i="6"/>
  <c r="A388" i="6" s="1"/>
  <c r="C387" i="6"/>
  <c r="E387" i="6"/>
  <c r="D260" i="1"/>
  <c r="G260" i="1"/>
  <c r="H260" i="1" s="1"/>
  <c r="A261" i="1" s="1"/>
  <c r="B388" i="6" l="1"/>
  <c r="F388" i="6"/>
  <c r="A389" i="6" s="1"/>
  <c r="C388" i="6"/>
  <c r="D388" i="6"/>
  <c r="E388" i="6"/>
  <c r="F261" i="1"/>
  <c r="K261" i="1"/>
  <c r="L261" i="1" s="1"/>
  <c r="B261" i="1"/>
  <c r="C261" i="1"/>
  <c r="F389" i="6" l="1"/>
  <c r="A390" i="6" s="1"/>
  <c r="E389" i="6"/>
  <c r="B389" i="6"/>
  <c r="D389" i="6"/>
  <c r="C389" i="6"/>
  <c r="D261" i="1"/>
  <c r="G261" i="1" s="1"/>
  <c r="H261" i="1" s="1"/>
  <c r="A262" i="1" s="1"/>
  <c r="F390" i="6" l="1"/>
  <c r="A391" i="6" s="1"/>
  <c r="B390" i="6"/>
  <c r="D390" i="6"/>
  <c r="E390" i="6"/>
  <c r="C390" i="6"/>
  <c r="F262" i="1"/>
  <c r="K262" i="1" s="1"/>
  <c r="L262" i="1" s="1"/>
  <c r="B262" i="1"/>
  <c r="C262" i="1"/>
  <c r="D262" i="1" s="1"/>
  <c r="G262" i="1" s="1"/>
  <c r="H262" i="1" s="1"/>
  <c r="A263" i="1" s="1"/>
  <c r="B391" i="6" l="1"/>
  <c r="D391" i="6"/>
  <c r="E391" i="6"/>
  <c r="F391" i="6"/>
  <c r="A392" i="6" s="1"/>
  <c r="C391" i="6"/>
  <c r="B263" i="1"/>
  <c r="F263" i="1"/>
  <c r="K263" i="1" s="1"/>
  <c r="L263" i="1" s="1"/>
  <c r="C263" i="1"/>
  <c r="B392" i="6" l="1"/>
  <c r="F392" i="6"/>
  <c r="A393" i="6" s="1"/>
  <c r="C392" i="6"/>
  <c r="D392" i="6"/>
  <c r="E392" i="6"/>
  <c r="D263" i="1"/>
  <c r="G263" i="1" s="1"/>
  <c r="H263" i="1" s="1"/>
  <c r="A264" i="1" s="1"/>
  <c r="F393" i="6" l="1"/>
  <c r="A394" i="6" s="1"/>
  <c r="E393" i="6"/>
  <c r="B393" i="6"/>
  <c r="C393" i="6"/>
  <c r="D393" i="6"/>
  <c r="C264" i="1"/>
  <c r="B264" i="1"/>
  <c r="F264" i="1"/>
  <c r="K264" i="1" s="1"/>
  <c r="L264" i="1" s="1"/>
  <c r="F394" i="6" l="1"/>
  <c r="A395" i="6" s="1"/>
  <c r="D394" i="6"/>
  <c r="B394" i="6"/>
  <c r="C394" i="6"/>
  <c r="E394" i="6"/>
  <c r="D264" i="1"/>
  <c r="G264" i="1"/>
  <c r="H264" i="1" s="1"/>
  <c r="A265" i="1" s="1"/>
  <c r="B395" i="6" l="1"/>
  <c r="D395" i="6"/>
  <c r="F395" i="6"/>
  <c r="A396" i="6" s="1"/>
  <c r="C395" i="6"/>
  <c r="E395" i="6"/>
  <c r="C265" i="1"/>
  <c r="F265" i="1"/>
  <c r="K265" i="1" s="1"/>
  <c r="L265" i="1" s="1"/>
  <c r="B265" i="1"/>
  <c r="D265" i="1"/>
  <c r="B396" i="6" l="1"/>
  <c r="F396" i="6"/>
  <c r="A397" i="6" s="1"/>
  <c r="C396" i="6"/>
  <c r="E396" i="6"/>
  <c r="D396" i="6"/>
  <c r="G265" i="1"/>
  <c r="H265" i="1" s="1"/>
  <c r="A266" i="1" s="1"/>
  <c r="F266" i="1"/>
  <c r="K266" i="1" s="1"/>
  <c r="L266" i="1" s="1"/>
  <c r="B266" i="1"/>
  <c r="C266" i="1"/>
  <c r="D266" i="1" s="1"/>
  <c r="F397" i="6" l="1"/>
  <c r="A398" i="6" s="1"/>
  <c r="E397" i="6"/>
  <c r="B397" i="6"/>
  <c r="D397" i="6"/>
  <c r="C397" i="6"/>
  <c r="G266" i="1"/>
  <c r="H266" i="1" s="1"/>
  <c r="A267" i="1" s="1"/>
  <c r="F398" i="6" l="1"/>
  <c r="A399" i="6" s="1"/>
  <c r="B398" i="6"/>
  <c r="D398" i="6"/>
  <c r="C398" i="6"/>
  <c r="E398" i="6"/>
  <c r="C267" i="1"/>
  <c r="B267" i="1"/>
  <c r="F267" i="1"/>
  <c r="K267" i="1" s="1"/>
  <c r="L267" i="1" s="1"/>
  <c r="D267" i="1"/>
  <c r="G267" i="1" s="1"/>
  <c r="H267" i="1" s="1"/>
  <c r="A268" i="1" s="1"/>
  <c r="B399" i="6" l="1"/>
  <c r="D399" i="6"/>
  <c r="C399" i="6"/>
  <c r="F399" i="6"/>
  <c r="A400" i="6" s="1"/>
  <c r="E399" i="6"/>
  <c r="C268" i="1"/>
  <c r="F268" i="1"/>
  <c r="K268" i="1" s="1"/>
  <c r="L268" i="1" s="1"/>
  <c r="D268" i="1"/>
  <c r="G268" i="1" s="1"/>
  <c r="H268" i="1" s="1"/>
  <c r="A269" i="1" s="1"/>
  <c r="B268" i="1"/>
  <c r="B400" i="6" l="1"/>
  <c r="F400" i="6"/>
  <c r="A401" i="6" s="1"/>
  <c r="C400" i="6"/>
  <c r="E400" i="6"/>
  <c r="D400" i="6"/>
  <c r="B269" i="1"/>
  <c r="C269" i="1"/>
  <c r="F269" i="1"/>
  <c r="K269" i="1" s="1"/>
  <c r="L269" i="1" s="1"/>
  <c r="F401" i="6" l="1"/>
  <c r="A402" i="6" s="1"/>
  <c r="E401" i="6"/>
  <c r="B401" i="6"/>
  <c r="D401" i="6"/>
  <c r="C401" i="6"/>
  <c r="D269" i="1"/>
  <c r="G269" i="1"/>
  <c r="H269" i="1" s="1"/>
  <c r="A270" i="1" s="1"/>
  <c r="F402" i="6" l="1"/>
  <c r="A403" i="6" s="1"/>
  <c r="C402" i="6"/>
  <c r="B402" i="6"/>
  <c r="E402" i="6"/>
  <c r="D402" i="6"/>
  <c r="B270" i="1"/>
  <c r="F270" i="1"/>
  <c r="K270" i="1" s="1"/>
  <c r="L270" i="1" s="1"/>
  <c r="C270" i="1"/>
  <c r="B403" i="6" l="1"/>
  <c r="E403" i="6"/>
  <c r="F403" i="6"/>
  <c r="A404" i="6" s="1"/>
  <c r="C403" i="6"/>
  <c r="D403" i="6"/>
  <c r="D270" i="1"/>
  <c r="G270" i="1" s="1"/>
  <c r="H270" i="1" s="1"/>
  <c r="A271" i="1" s="1"/>
  <c r="B404" i="6" l="1"/>
  <c r="F404" i="6"/>
  <c r="A405" i="6" s="1"/>
  <c r="D404" i="6"/>
  <c r="C404" i="6"/>
  <c r="E404" i="6"/>
  <c r="C271" i="1"/>
  <c r="F271" i="1"/>
  <c r="K271" i="1" s="1"/>
  <c r="L271" i="1" s="1"/>
  <c r="B271" i="1"/>
  <c r="F405" i="6" l="1"/>
  <c r="A406" i="6" s="1"/>
  <c r="B405" i="6"/>
  <c r="D405" i="6"/>
  <c r="C405" i="6"/>
  <c r="E405" i="6"/>
  <c r="D271" i="1"/>
  <c r="G271" i="1" s="1"/>
  <c r="H271" i="1" s="1"/>
  <c r="A272" i="1" s="1"/>
  <c r="F406" i="6" l="1"/>
  <c r="A407" i="6" s="1"/>
  <c r="B406" i="6"/>
  <c r="C406" i="6"/>
  <c r="E406" i="6"/>
  <c r="D406" i="6"/>
  <c r="B272" i="1"/>
  <c r="F272" i="1"/>
  <c r="K272" i="1" s="1"/>
  <c r="L272" i="1" s="1"/>
  <c r="C272" i="1"/>
  <c r="B407" i="6" l="1"/>
  <c r="E407" i="6"/>
  <c r="F407" i="6"/>
  <c r="A408" i="6" s="1"/>
  <c r="D407" i="6"/>
  <c r="C407" i="6"/>
  <c r="D272" i="1"/>
  <c r="G272" i="1"/>
  <c r="H272" i="1" s="1"/>
  <c r="A273" i="1" s="1"/>
  <c r="E408" i="6" l="1"/>
  <c r="F408" i="6"/>
  <c r="A409" i="6" s="1"/>
  <c r="D408" i="6"/>
  <c r="B408" i="6"/>
  <c r="C408" i="6"/>
  <c r="B273" i="1"/>
  <c r="C273" i="1"/>
  <c r="F273" i="1"/>
  <c r="K273" i="1" s="1"/>
  <c r="L273" i="1" s="1"/>
  <c r="D409" i="6" l="1"/>
  <c r="F409" i="6"/>
  <c r="A410" i="6" s="1"/>
  <c r="C409" i="6"/>
  <c r="E409" i="6"/>
  <c r="B409" i="6"/>
  <c r="D273" i="1"/>
  <c r="G273" i="1"/>
  <c r="H273" i="1" s="1"/>
  <c r="A274" i="1" s="1"/>
  <c r="D410" i="6" l="1"/>
  <c r="F410" i="6"/>
  <c r="A411" i="6" s="1"/>
  <c r="C410" i="6"/>
  <c r="E410" i="6"/>
  <c r="B410" i="6"/>
  <c r="C274" i="1"/>
  <c r="F274" i="1"/>
  <c r="K274" i="1" s="1"/>
  <c r="L274" i="1" s="1"/>
  <c r="B274" i="1"/>
  <c r="B411" i="6" l="1"/>
  <c r="F411" i="6"/>
  <c r="A412" i="6" s="1"/>
  <c r="E411" i="6"/>
  <c r="C411" i="6"/>
  <c r="D411" i="6"/>
  <c r="D274" i="1"/>
  <c r="G274" i="1" s="1"/>
  <c r="H274" i="1" s="1"/>
  <c r="A275" i="1" s="1"/>
  <c r="F412" i="6" l="1"/>
  <c r="A413" i="6" s="1"/>
  <c r="B412" i="6"/>
  <c r="D412" i="6"/>
  <c r="C412" i="6"/>
  <c r="E412" i="6"/>
  <c r="B275" i="1"/>
  <c r="F275" i="1"/>
  <c r="K275" i="1" s="1"/>
  <c r="L275" i="1" s="1"/>
  <c r="C275" i="1"/>
  <c r="D275" i="1" s="1"/>
  <c r="G275" i="1"/>
  <c r="H275" i="1" s="1"/>
  <c r="A276" i="1" s="1"/>
  <c r="D413" i="6" l="1"/>
  <c r="E413" i="6"/>
  <c r="B413" i="6"/>
  <c r="C413" i="6"/>
  <c r="F413" i="6"/>
  <c r="A414" i="6" s="1"/>
  <c r="B276" i="1"/>
  <c r="C276" i="1"/>
  <c r="F276" i="1"/>
  <c r="K276" i="1" s="1"/>
  <c r="L276" i="1" s="1"/>
  <c r="D276" i="1"/>
  <c r="F414" i="6" l="1"/>
  <c r="A415" i="6" s="1"/>
  <c r="B414" i="6"/>
  <c r="C414" i="6"/>
  <c r="E414" i="6"/>
  <c r="D414" i="6"/>
  <c r="G276" i="1"/>
  <c r="H276" i="1" s="1"/>
  <c r="A277" i="1" s="1"/>
  <c r="B415" i="6" l="1"/>
  <c r="E415" i="6"/>
  <c r="F415" i="6"/>
  <c r="A416" i="6" s="1"/>
  <c r="D415" i="6"/>
  <c r="C415" i="6"/>
  <c r="F277" i="1"/>
  <c r="C277" i="1"/>
  <c r="K277" i="1"/>
  <c r="L277" i="1" s="1"/>
  <c r="B277" i="1"/>
  <c r="D277" i="1"/>
  <c r="G277" i="1" s="1"/>
  <c r="H277" i="1" s="1"/>
  <c r="A278" i="1" s="1"/>
  <c r="F416" i="6" l="1"/>
  <c r="A417" i="6" s="1"/>
  <c r="D416" i="6"/>
  <c r="E416" i="6"/>
  <c r="B416" i="6"/>
  <c r="C416" i="6"/>
  <c r="F278" i="1"/>
  <c r="K278" i="1"/>
  <c r="B278" i="1"/>
  <c r="L278" i="1"/>
  <c r="C278" i="1"/>
  <c r="D278" i="1"/>
  <c r="B417" i="6" l="1"/>
  <c r="D417" i="6"/>
  <c r="F417" i="6"/>
  <c r="A418" i="6" s="1"/>
  <c r="C417" i="6"/>
  <c r="E417" i="6"/>
  <c r="G278" i="1"/>
  <c r="H278" i="1" s="1"/>
  <c r="A279" i="1" s="1"/>
  <c r="F418" i="6" l="1"/>
  <c r="A419" i="6" s="1"/>
  <c r="C418" i="6"/>
  <c r="E418" i="6"/>
  <c r="B418" i="6"/>
  <c r="D418" i="6"/>
  <c r="C279" i="1"/>
  <c r="D279" i="1"/>
  <c r="B279" i="1"/>
  <c r="K279" i="1"/>
  <c r="H279" i="1"/>
  <c r="A280" i="1" s="1"/>
  <c r="G279" i="1"/>
  <c r="L279" i="1"/>
  <c r="F279" i="1"/>
  <c r="B419" i="6" l="1"/>
  <c r="F419" i="6"/>
  <c r="A420" i="6" s="1"/>
  <c r="E419" i="6"/>
  <c r="C419" i="6"/>
  <c r="D419" i="6"/>
  <c r="G280" i="1"/>
  <c r="B280" i="1"/>
  <c r="D280" i="1"/>
  <c r="K280" i="1"/>
  <c r="L280" i="1"/>
  <c r="H280" i="1"/>
  <c r="A281" i="1" s="1"/>
  <c r="C280" i="1"/>
  <c r="F280" i="1"/>
  <c r="F420" i="6" l="1"/>
  <c r="A421" i="6" s="1"/>
  <c r="B420" i="6"/>
  <c r="D420" i="6"/>
  <c r="C420" i="6"/>
  <c r="E420" i="6"/>
  <c r="B281" i="1"/>
  <c r="L281" i="1"/>
  <c r="D281" i="1"/>
  <c r="G281" i="1"/>
  <c r="K281" i="1"/>
  <c r="C281" i="1"/>
  <c r="H281" i="1"/>
  <c r="A282" i="1" s="1"/>
  <c r="F281" i="1"/>
  <c r="B421" i="6" l="1"/>
  <c r="D421" i="6"/>
  <c r="C421" i="6"/>
  <c r="F421" i="6"/>
  <c r="A422" i="6" s="1"/>
  <c r="E421" i="6"/>
  <c r="K282" i="1"/>
  <c r="G282" i="1"/>
  <c r="L282" i="1"/>
  <c r="F282" i="1"/>
  <c r="D282" i="1"/>
  <c r="H282" i="1"/>
  <c r="A283" i="1" s="1"/>
  <c r="C282" i="1"/>
  <c r="B282" i="1"/>
  <c r="F422" i="6" l="1"/>
  <c r="A423" i="6" s="1"/>
  <c r="B422" i="6"/>
  <c r="C422" i="6"/>
  <c r="E422" i="6"/>
  <c r="D422" i="6"/>
  <c r="B283" i="1"/>
  <c r="H283" i="1"/>
  <c r="A284" i="1" s="1"/>
  <c r="F283" i="1"/>
  <c r="G283" i="1"/>
  <c r="L283" i="1"/>
  <c r="K283" i="1"/>
  <c r="D283" i="1"/>
  <c r="C283" i="1"/>
  <c r="E423" i="6" l="1"/>
  <c r="D423" i="6"/>
  <c r="B423" i="6"/>
  <c r="F423" i="6"/>
  <c r="A424" i="6" s="1"/>
  <c r="C423" i="6"/>
  <c r="C284" i="1"/>
  <c r="L284" i="1"/>
  <c r="H284" i="1"/>
  <c r="A285" i="1" s="1"/>
  <c r="D284" i="1"/>
  <c r="F284" i="1"/>
  <c r="K284" i="1"/>
  <c r="B284" i="1"/>
  <c r="G284" i="1"/>
  <c r="F424" i="6" l="1"/>
  <c r="A425" i="6" s="1"/>
  <c r="C424" i="6"/>
  <c r="E424" i="6"/>
  <c r="B424" i="6"/>
  <c r="D424" i="6"/>
  <c r="F285" i="1"/>
  <c r="L285" i="1"/>
  <c r="H285" i="1"/>
  <c r="A286" i="1" s="1"/>
  <c r="C285" i="1"/>
  <c r="B285" i="1"/>
  <c r="G285" i="1"/>
  <c r="D285" i="1"/>
  <c r="K285" i="1"/>
  <c r="D425" i="6" l="1"/>
  <c r="F425" i="6"/>
  <c r="A426" i="6" s="1"/>
  <c r="C425" i="6"/>
  <c r="E425" i="6"/>
  <c r="B425" i="6"/>
  <c r="B286" i="1"/>
  <c r="G286" i="1"/>
  <c r="D286" i="1"/>
  <c r="L286" i="1"/>
  <c r="H286" i="1"/>
  <c r="A287" i="1" s="1"/>
  <c r="K286" i="1"/>
  <c r="F286" i="1"/>
  <c r="C286" i="1"/>
  <c r="C426" i="6" l="1"/>
  <c r="B426" i="6"/>
  <c r="D426" i="6"/>
  <c r="E426" i="6"/>
  <c r="F426" i="6"/>
  <c r="A427" i="6" s="1"/>
  <c r="H287" i="1"/>
  <c r="A288" i="1" s="1"/>
  <c r="G287" i="1"/>
  <c r="K287" i="1"/>
  <c r="B287" i="1"/>
  <c r="L287" i="1"/>
  <c r="C287" i="1"/>
  <c r="D287" i="1"/>
  <c r="F287" i="1"/>
  <c r="B427" i="6" l="1"/>
  <c r="F427" i="6"/>
  <c r="A428" i="6" s="1"/>
  <c r="E427" i="6"/>
  <c r="D427" i="6"/>
  <c r="C427" i="6"/>
  <c r="K288" i="1"/>
  <c r="B288" i="1"/>
  <c r="L288" i="1"/>
  <c r="C288" i="1"/>
  <c r="G288" i="1"/>
  <c r="H288" i="1"/>
  <c r="A289" i="1" s="1"/>
  <c r="D288" i="1"/>
  <c r="F288" i="1"/>
  <c r="F428" i="6" l="1"/>
  <c r="A429" i="6" s="1"/>
  <c r="B428" i="6"/>
  <c r="D428" i="6"/>
  <c r="C428" i="6"/>
  <c r="E428" i="6"/>
  <c r="F289" i="1"/>
  <c r="C289" i="1"/>
  <c r="G289" i="1"/>
  <c r="B289" i="1"/>
  <c r="L289" i="1"/>
  <c r="D289" i="1"/>
  <c r="H289" i="1"/>
  <c r="A290" i="1" s="1"/>
  <c r="K289" i="1"/>
  <c r="B429" i="6" l="1"/>
  <c r="D429" i="6"/>
  <c r="F429" i="6"/>
  <c r="A430" i="6" s="1"/>
  <c r="E429" i="6"/>
  <c r="C429" i="6"/>
  <c r="K290" i="1"/>
  <c r="B290" i="1"/>
  <c r="L290" i="1"/>
  <c r="C290" i="1"/>
  <c r="H290" i="1"/>
  <c r="A291" i="1" s="1"/>
  <c r="F290" i="1"/>
  <c r="D290" i="1"/>
  <c r="G290" i="1"/>
  <c r="F430" i="6" l="1"/>
  <c r="A431" i="6" s="1"/>
  <c r="B430" i="6"/>
  <c r="C430" i="6"/>
  <c r="D430" i="6"/>
  <c r="E430" i="6"/>
  <c r="H291" i="1"/>
  <c r="A292" i="1" s="1"/>
  <c r="F291" i="1"/>
  <c r="C291" i="1"/>
  <c r="G291" i="1"/>
  <c r="L291" i="1"/>
  <c r="D291" i="1"/>
  <c r="K291" i="1"/>
  <c r="B291" i="1"/>
  <c r="E431" i="6" l="1"/>
  <c r="B431" i="6"/>
  <c r="F431" i="6"/>
  <c r="A432" i="6" s="1"/>
  <c r="C431" i="6"/>
  <c r="D431" i="6"/>
  <c r="H292" i="1"/>
  <c r="A293" i="1" s="1"/>
  <c r="G292" i="1"/>
  <c r="C292" i="1"/>
  <c r="F292" i="1"/>
  <c r="L292" i="1"/>
  <c r="K292" i="1"/>
  <c r="D292" i="1"/>
  <c r="B292" i="1"/>
  <c r="F432" i="6" l="1"/>
  <c r="A433" i="6" s="1"/>
  <c r="B432" i="6"/>
  <c r="D432" i="6"/>
  <c r="C432" i="6"/>
  <c r="E432" i="6"/>
  <c r="D293" i="1"/>
  <c r="F293" i="1"/>
  <c r="H293" i="1"/>
  <c r="A294" i="1" s="1"/>
  <c r="B293" i="1"/>
  <c r="C293" i="1"/>
  <c r="G293" i="1"/>
  <c r="L293" i="1"/>
  <c r="K293" i="1"/>
  <c r="B433" i="6" l="1"/>
  <c r="D433" i="6"/>
  <c r="F433" i="6"/>
  <c r="A434" i="6" s="1"/>
  <c r="C433" i="6"/>
  <c r="E433" i="6"/>
  <c r="F294" i="1"/>
  <c r="G294" i="1"/>
  <c r="B294" i="1"/>
  <c r="C294" i="1"/>
  <c r="K294" i="1"/>
  <c r="H294" i="1"/>
  <c r="A295" i="1" s="1"/>
  <c r="L294" i="1"/>
  <c r="D294" i="1"/>
  <c r="F434" i="6" l="1"/>
  <c r="A435" i="6" s="1"/>
  <c r="C434" i="6"/>
  <c r="B434" i="6"/>
  <c r="D434" i="6"/>
  <c r="E434" i="6"/>
  <c r="L295" i="1"/>
  <c r="K295" i="1"/>
  <c r="F295" i="1"/>
  <c r="D295" i="1"/>
  <c r="H295" i="1"/>
  <c r="A296" i="1" s="1"/>
  <c r="G295" i="1"/>
  <c r="C295" i="1"/>
  <c r="B295" i="1"/>
  <c r="F435" i="6" l="1"/>
  <c r="A436" i="6" s="1"/>
  <c r="E435" i="6"/>
  <c r="D435" i="6"/>
  <c r="C435" i="6"/>
  <c r="B435" i="6"/>
  <c r="G296" i="1"/>
  <c r="H296" i="1"/>
  <c r="A297" i="1" s="1"/>
  <c r="K296" i="1"/>
  <c r="C296" i="1"/>
  <c r="B296" i="1"/>
  <c r="L296" i="1"/>
  <c r="D296" i="1"/>
  <c r="F296" i="1"/>
  <c r="F436" i="6" l="1"/>
  <c r="A437" i="6" s="1"/>
  <c r="B436" i="6"/>
  <c r="E436" i="6"/>
  <c r="D436" i="6"/>
  <c r="C436" i="6"/>
  <c r="F297" i="1"/>
  <c r="D297" i="1"/>
  <c r="L297" i="1"/>
  <c r="K297" i="1"/>
  <c r="H297" i="1"/>
  <c r="A298" i="1" s="1"/>
  <c r="G297" i="1"/>
  <c r="C297" i="1"/>
  <c r="B297" i="1"/>
  <c r="B437" i="6" l="1"/>
  <c r="D437" i="6"/>
  <c r="C437" i="6"/>
  <c r="E437" i="6"/>
  <c r="F437" i="6"/>
  <c r="A438" i="6" s="1"/>
  <c r="L298" i="1"/>
  <c r="K298" i="1"/>
  <c r="F298" i="1"/>
  <c r="D298" i="1"/>
  <c r="G298" i="1"/>
  <c r="H298" i="1"/>
  <c r="A299" i="1" s="1"/>
  <c r="C298" i="1"/>
  <c r="B298" i="1"/>
  <c r="F438" i="6" l="1"/>
  <c r="A439" i="6" s="1"/>
  <c r="B438" i="6"/>
  <c r="C438" i="6"/>
  <c r="E438" i="6"/>
  <c r="D438" i="6"/>
  <c r="C299" i="1"/>
  <c r="D299" i="1"/>
  <c r="L299" i="1"/>
  <c r="B299" i="1"/>
  <c r="H299" i="1"/>
  <c r="A300" i="1" s="1"/>
  <c r="K299" i="1"/>
  <c r="G299" i="1"/>
  <c r="F299" i="1"/>
  <c r="B439" i="6" l="1"/>
  <c r="E439" i="6"/>
  <c r="F439" i="6"/>
  <c r="A440" i="6" s="1"/>
  <c r="D439" i="6"/>
  <c r="C439" i="6"/>
  <c r="K300" i="1"/>
  <c r="L300" i="1"/>
  <c r="D300" i="1"/>
  <c r="F300" i="1"/>
  <c r="B300" i="1"/>
  <c r="C300" i="1"/>
  <c r="H300" i="1"/>
  <c r="A301" i="1" s="1"/>
  <c r="G300" i="1"/>
  <c r="F440" i="6" l="1"/>
  <c r="A441" i="6" s="1"/>
  <c r="B440" i="6"/>
  <c r="C440" i="6"/>
  <c r="E440" i="6"/>
  <c r="D440" i="6"/>
  <c r="F301" i="1"/>
  <c r="D301" i="1"/>
  <c r="G301" i="1"/>
  <c r="H301" i="1"/>
  <c r="A302" i="1" s="1"/>
  <c r="B301" i="1"/>
  <c r="C301" i="1"/>
  <c r="L301" i="1"/>
  <c r="K301" i="1"/>
  <c r="B441" i="6" l="1"/>
  <c r="D441" i="6"/>
  <c r="F441" i="6"/>
  <c r="A442" i="6" s="1"/>
  <c r="C441" i="6"/>
  <c r="E441" i="6"/>
  <c r="H302" i="1"/>
  <c r="A303" i="1" s="1"/>
  <c r="C302" i="1"/>
  <c r="F302" i="1"/>
  <c r="K302" i="1"/>
  <c r="B302" i="1"/>
  <c r="D302" i="1"/>
  <c r="G302" i="1"/>
  <c r="L302" i="1"/>
  <c r="F442" i="6" l="1"/>
  <c r="A443" i="6" s="1"/>
  <c r="C442" i="6"/>
  <c r="B442" i="6"/>
  <c r="D442" i="6"/>
  <c r="E442" i="6"/>
  <c r="K303" i="1"/>
  <c r="L303" i="1"/>
  <c r="H303" i="1"/>
  <c r="A304" i="1" s="1"/>
  <c r="D303" i="1"/>
  <c r="C303" i="1"/>
  <c r="F303" i="1"/>
  <c r="G303" i="1"/>
  <c r="B303" i="1"/>
  <c r="B443" i="6" l="1"/>
  <c r="F443" i="6"/>
  <c r="A444" i="6" s="1"/>
  <c r="E443" i="6"/>
  <c r="D443" i="6"/>
  <c r="C443" i="6"/>
  <c r="H304" i="1"/>
  <c r="A305" i="1" s="1"/>
  <c r="D304" i="1"/>
  <c r="C304" i="1"/>
  <c r="G304" i="1"/>
  <c r="B304" i="1"/>
  <c r="F304" i="1"/>
  <c r="L304" i="1"/>
  <c r="K304" i="1"/>
  <c r="F444" i="6" l="1"/>
  <c r="A445" i="6" s="1"/>
  <c r="B444" i="6"/>
  <c r="D444" i="6"/>
  <c r="C444" i="6"/>
  <c r="E444" i="6"/>
  <c r="G305" i="1"/>
  <c r="L305" i="1"/>
  <c r="K305" i="1"/>
  <c r="D305" i="1"/>
  <c r="H305" i="1"/>
  <c r="A306" i="1" s="1"/>
  <c r="C305" i="1"/>
  <c r="B305" i="1"/>
  <c r="F305" i="1"/>
  <c r="B445" i="6" l="1"/>
  <c r="D445" i="6"/>
  <c r="E445" i="6"/>
  <c r="F445" i="6"/>
  <c r="A446" i="6" s="1"/>
  <c r="C445" i="6"/>
  <c r="F306" i="1"/>
  <c r="B306" i="1"/>
  <c r="L306" i="1"/>
  <c r="K306" i="1"/>
  <c r="D306" i="1"/>
  <c r="H306" i="1"/>
  <c r="A307" i="1" s="1"/>
  <c r="G306" i="1"/>
  <c r="C306" i="1"/>
  <c r="F446" i="6" l="1"/>
  <c r="A447" i="6" s="1"/>
  <c r="B446" i="6"/>
  <c r="C446" i="6"/>
  <c r="D446" i="6"/>
  <c r="E446" i="6"/>
  <c r="F307" i="1"/>
  <c r="G307" i="1"/>
  <c r="D307" i="1"/>
  <c r="B307" i="1"/>
  <c r="L307" i="1"/>
  <c r="K307" i="1"/>
  <c r="C307" i="1"/>
  <c r="H307" i="1"/>
  <c r="A308" i="1" s="1"/>
  <c r="B447" i="6" l="1"/>
  <c r="E447" i="6"/>
  <c r="F447" i="6"/>
  <c r="A448" i="6" s="1"/>
  <c r="C447" i="6"/>
  <c r="D447" i="6"/>
  <c r="L308" i="1"/>
  <c r="G308" i="1"/>
  <c r="D308" i="1"/>
  <c r="C308" i="1"/>
  <c r="B308" i="1"/>
  <c r="K308" i="1"/>
  <c r="H308" i="1"/>
  <c r="A309" i="1" s="1"/>
  <c r="F308" i="1"/>
  <c r="F448" i="6" l="1"/>
  <c r="A449" i="6" s="1"/>
  <c r="D448" i="6"/>
  <c r="C448" i="6"/>
  <c r="B448" i="6"/>
  <c r="E448" i="6"/>
  <c r="L309" i="1"/>
  <c r="K309" i="1"/>
  <c r="F309" i="1"/>
  <c r="G309" i="1"/>
  <c r="D309" i="1"/>
  <c r="C309" i="1"/>
  <c r="H309" i="1"/>
  <c r="A310" i="1" s="1"/>
  <c r="B309" i="1"/>
  <c r="D449" i="6" l="1"/>
  <c r="F449" i="6"/>
  <c r="A450" i="6" s="1"/>
  <c r="C449" i="6"/>
  <c r="E449" i="6"/>
  <c r="B449" i="6"/>
  <c r="C310" i="1"/>
  <c r="G310" i="1"/>
  <c r="B310" i="1"/>
  <c r="F310" i="1"/>
  <c r="K310" i="1"/>
  <c r="L310" i="1"/>
  <c r="D310" i="1"/>
  <c r="H310" i="1"/>
  <c r="A311" i="1" s="1"/>
  <c r="F450" i="6" l="1"/>
  <c r="A451" i="6" s="1"/>
  <c r="C450" i="6"/>
  <c r="B450" i="6"/>
  <c r="D450" i="6"/>
  <c r="E450" i="6"/>
  <c r="F311" i="1"/>
  <c r="D311" i="1"/>
  <c r="G311" i="1"/>
  <c r="K311" i="1"/>
  <c r="C311" i="1"/>
  <c r="B311" i="1"/>
  <c r="L311" i="1"/>
  <c r="H311" i="1"/>
  <c r="A312" i="1" s="1"/>
  <c r="B451" i="6" l="1"/>
  <c r="F451" i="6"/>
  <c r="A452" i="6" s="1"/>
  <c r="E451" i="6"/>
  <c r="D451" i="6"/>
  <c r="C451" i="6"/>
  <c r="C312" i="1"/>
  <c r="G312" i="1"/>
  <c r="K312" i="1"/>
  <c r="L312" i="1"/>
  <c r="D312" i="1"/>
  <c r="H312" i="1"/>
  <c r="A313" i="1" s="1"/>
  <c r="B312" i="1"/>
  <c r="F312" i="1"/>
  <c r="B452" i="6" l="1"/>
  <c r="D452" i="6"/>
  <c r="F452" i="6"/>
  <c r="A453" i="6" s="1"/>
  <c r="E452" i="6"/>
  <c r="C452" i="6"/>
  <c r="F313" i="1"/>
  <c r="L313" i="1"/>
  <c r="K313" i="1"/>
  <c r="B313" i="1"/>
  <c r="H313" i="1"/>
  <c r="A314" i="1" s="1"/>
  <c r="D313" i="1"/>
  <c r="C313" i="1"/>
  <c r="G313" i="1"/>
  <c r="B453" i="6" l="1"/>
  <c r="D453" i="6"/>
  <c r="F453" i="6"/>
  <c r="A454" i="6" s="1"/>
  <c r="C453" i="6"/>
  <c r="E453" i="6"/>
  <c r="F314" i="1"/>
  <c r="B314" i="1"/>
  <c r="K314" i="1"/>
  <c r="L314" i="1"/>
  <c r="G314" i="1"/>
  <c r="C314" i="1"/>
  <c r="D314" i="1"/>
  <c r="H314" i="1"/>
  <c r="A315" i="1" s="1"/>
  <c r="F454" i="6" l="1"/>
  <c r="A455" i="6" s="1"/>
  <c r="B454" i="6"/>
  <c r="C454" i="6"/>
  <c r="E454" i="6"/>
  <c r="D454" i="6"/>
  <c r="K315" i="1"/>
  <c r="F315" i="1"/>
  <c r="H315" i="1"/>
  <c r="A316" i="1" s="1"/>
  <c r="B315" i="1"/>
  <c r="G315" i="1"/>
  <c r="D315" i="1"/>
  <c r="L315" i="1"/>
  <c r="C315" i="1"/>
  <c r="B455" i="6" l="1"/>
  <c r="E455" i="6"/>
  <c r="F455" i="6"/>
  <c r="A456" i="6" s="1"/>
  <c r="D455" i="6"/>
  <c r="C455" i="6"/>
  <c r="K316" i="1"/>
  <c r="B316" i="1"/>
  <c r="D316" i="1"/>
  <c r="G316" i="1"/>
  <c r="F316" i="1"/>
  <c r="L316" i="1"/>
  <c r="H316" i="1"/>
  <c r="A317" i="1" s="1"/>
  <c r="C316" i="1"/>
  <c r="F456" i="6" l="1"/>
  <c r="A457" i="6" s="1"/>
  <c r="C456" i="6"/>
  <c r="E456" i="6"/>
  <c r="B456" i="6"/>
  <c r="D456" i="6"/>
  <c r="K317" i="1"/>
  <c r="B317" i="1"/>
  <c r="H317" i="1"/>
  <c r="A318" i="1" s="1"/>
  <c r="D317" i="1"/>
  <c r="G317" i="1"/>
  <c r="C317" i="1"/>
  <c r="L317" i="1"/>
  <c r="F317" i="1"/>
  <c r="B457" i="6" l="1"/>
  <c r="D457" i="6"/>
  <c r="F457" i="6"/>
  <c r="A458" i="6" s="1"/>
  <c r="C457" i="6"/>
  <c r="E457" i="6"/>
  <c r="F318" i="1"/>
  <c r="B318" i="1"/>
  <c r="K318" i="1"/>
  <c r="H318" i="1"/>
  <c r="A319" i="1" s="1"/>
  <c r="D318" i="1"/>
  <c r="L318" i="1"/>
  <c r="G318" i="1"/>
  <c r="C318" i="1"/>
  <c r="F458" i="6" l="1"/>
  <c r="A459" i="6" s="1"/>
  <c r="C458" i="6"/>
  <c r="B458" i="6"/>
  <c r="D458" i="6"/>
  <c r="E458" i="6"/>
  <c r="G319" i="1"/>
  <c r="B319" i="1"/>
  <c r="L319" i="1"/>
  <c r="D319" i="1"/>
  <c r="K319" i="1"/>
  <c r="C319" i="1"/>
  <c r="H319" i="1"/>
  <c r="A320" i="1" s="1"/>
  <c r="F319" i="1"/>
  <c r="B459" i="6" l="1"/>
  <c r="F459" i="6"/>
  <c r="A460" i="6" s="1"/>
  <c r="E459" i="6"/>
  <c r="D459" i="6"/>
  <c r="C459" i="6"/>
  <c r="D320" i="1"/>
  <c r="H320" i="1"/>
  <c r="A321" i="1" s="1"/>
  <c r="G320" i="1"/>
  <c r="B320" i="1"/>
  <c r="F320" i="1"/>
  <c r="K320" i="1"/>
  <c r="L320" i="1"/>
  <c r="C320" i="1"/>
  <c r="F460" i="6" l="1"/>
  <c r="A461" i="6" s="1"/>
  <c r="B460" i="6"/>
  <c r="D460" i="6"/>
  <c r="C460" i="6"/>
  <c r="E460" i="6"/>
  <c r="F321" i="1"/>
  <c r="L321" i="1"/>
  <c r="G321" i="1"/>
  <c r="H321" i="1"/>
  <c r="A322" i="1" s="1"/>
  <c r="D321" i="1"/>
  <c r="B321" i="1"/>
  <c r="C321" i="1"/>
  <c r="K321" i="1"/>
  <c r="B461" i="6" l="1"/>
  <c r="D461" i="6"/>
  <c r="F461" i="6"/>
  <c r="A462" i="6" s="1"/>
  <c r="E461" i="6"/>
  <c r="C461" i="6"/>
  <c r="D322" i="1"/>
  <c r="H322" i="1"/>
  <c r="A323" i="1" s="1"/>
  <c r="C322" i="1"/>
  <c r="G322" i="1"/>
  <c r="B322" i="1"/>
  <c r="K322" i="1"/>
  <c r="L322" i="1"/>
  <c r="F322" i="1"/>
  <c r="F462" i="6" l="1"/>
  <c r="A463" i="6" s="1"/>
  <c r="B462" i="6"/>
  <c r="C462" i="6"/>
  <c r="D462" i="6"/>
  <c r="E462" i="6"/>
  <c r="C323" i="1"/>
  <c r="B323" i="1"/>
  <c r="L323" i="1"/>
  <c r="K323" i="1"/>
  <c r="G323" i="1"/>
  <c r="F323" i="1"/>
  <c r="D323" i="1"/>
  <c r="H323" i="1"/>
  <c r="A324" i="1" s="1"/>
  <c r="B463" i="6" l="1"/>
  <c r="E463" i="6"/>
  <c r="F463" i="6"/>
  <c r="A464" i="6" s="1"/>
  <c r="C463" i="6"/>
  <c r="D463" i="6"/>
  <c r="K324" i="1"/>
  <c r="B324" i="1"/>
  <c r="D324" i="1"/>
  <c r="H324" i="1"/>
  <c r="A325" i="1" s="1"/>
  <c r="G324" i="1"/>
  <c r="C324" i="1"/>
  <c r="F324" i="1"/>
  <c r="L324" i="1"/>
  <c r="F464" i="6" l="1"/>
  <c r="A465" i="6" s="1"/>
  <c r="B464" i="6"/>
  <c r="D464" i="6"/>
  <c r="C464" i="6"/>
  <c r="E464" i="6"/>
  <c r="K325" i="1"/>
  <c r="B325" i="1"/>
  <c r="H325" i="1"/>
  <c r="A326" i="1" s="1"/>
  <c r="D325" i="1"/>
  <c r="L325" i="1"/>
  <c r="F325" i="1"/>
  <c r="G325" i="1"/>
  <c r="C325" i="1"/>
  <c r="D465" i="6" l="1"/>
  <c r="F465" i="6"/>
  <c r="A466" i="6" s="1"/>
  <c r="E465" i="6"/>
  <c r="B465" i="6"/>
  <c r="C465" i="6"/>
  <c r="D326" i="1"/>
  <c r="C326" i="1"/>
  <c r="G326" i="1"/>
  <c r="B326" i="1"/>
  <c r="F326" i="1"/>
  <c r="L326" i="1"/>
  <c r="K326" i="1"/>
  <c r="H326" i="1"/>
  <c r="A327" i="1" s="1"/>
  <c r="F466" i="6" l="1"/>
  <c r="A467" i="6" s="1"/>
  <c r="C466" i="6"/>
  <c r="B466" i="6"/>
  <c r="D466" i="6"/>
  <c r="E466" i="6"/>
  <c r="B327" i="1"/>
  <c r="D327" i="1"/>
  <c r="K327" i="1"/>
  <c r="C327" i="1"/>
  <c r="G327" i="1"/>
  <c r="F327" i="1"/>
  <c r="L327" i="1"/>
  <c r="H327" i="1"/>
  <c r="A328" i="1" s="1"/>
  <c r="D467" i="6" l="1"/>
  <c r="C467" i="6"/>
  <c r="B467" i="6"/>
  <c r="F467" i="6"/>
  <c r="A468" i="6" s="1"/>
  <c r="E467" i="6"/>
  <c r="F328" i="1"/>
  <c r="B328" i="1"/>
  <c r="C328" i="1"/>
  <c r="K328" i="1"/>
  <c r="L328" i="1"/>
  <c r="D328" i="1"/>
  <c r="H328" i="1"/>
  <c r="A329" i="1" s="1"/>
  <c r="G328" i="1"/>
  <c r="D468" i="6" l="1"/>
  <c r="C468" i="6"/>
  <c r="F468" i="6"/>
  <c r="A469" i="6" s="1"/>
  <c r="B468" i="6"/>
  <c r="E468" i="6"/>
  <c r="B329" i="1"/>
  <c r="L329" i="1"/>
  <c r="D329" i="1"/>
  <c r="K329" i="1"/>
  <c r="C329" i="1"/>
  <c r="H329" i="1"/>
  <c r="A330" i="1" s="1"/>
  <c r="F329" i="1"/>
  <c r="G329" i="1"/>
  <c r="E469" i="6" l="1"/>
  <c r="F469" i="6"/>
  <c r="A470" i="6" s="1"/>
  <c r="B469" i="6"/>
  <c r="D469" i="6"/>
  <c r="C469" i="6"/>
  <c r="F330" i="1"/>
  <c r="B330" i="1"/>
  <c r="K330" i="1"/>
  <c r="L330" i="1"/>
  <c r="D330" i="1"/>
  <c r="H330" i="1"/>
  <c r="A331" i="1" s="1"/>
  <c r="G330" i="1"/>
  <c r="C330" i="1"/>
  <c r="E470" i="6" l="1"/>
  <c r="D470" i="6"/>
  <c r="F470" i="6"/>
  <c r="A471" i="6" s="1"/>
  <c r="B470" i="6"/>
  <c r="C470" i="6"/>
  <c r="D331" i="1"/>
  <c r="L331" i="1"/>
  <c r="F331" i="1"/>
  <c r="C331" i="1"/>
  <c r="K331" i="1"/>
  <c r="B331" i="1"/>
  <c r="H331" i="1"/>
  <c r="A332" i="1" s="1"/>
  <c r="G331" i="1"/>
  <c r="D471" i="6" l="1"/>
  <c r="C471" i="6"/>
  <c r="B471" i="6"/>
  <c r="E471" i="6"/>
  <c r="F471" i="6"/>
  <c r="A472" i="6" s="1"/>
  <c r="K332" i="1"/>
  <c r="D332" i="1"/>
  <c r="H332" i="1"/>
  <c r="A333" i="1" s="1"/>
  <c r="G332" i="1"/>
  <c r="C332" i="1"/>
  <c r="F332" i="1"/>
  <c r="B332" i="1"/>
  <c r="L332" i="1"/>
  <c r="E472" i="6" l="1"/>
  <c r="D472" i="6"/>
  <c r="F472" i="6"/>
  <c r="A473" i="6" s="1"/>
  <c r="B472" i="6"/>
  <c r="C472" i="6"/>
  <c r="G333" i="1"/>
  <c r="F333" i="1"/>
  <c r="K333" i="1"/>
  <c r="C333" i="1"/>
  <c r="L333" i="1"/>
  <c r="B333" i="1"/>
  <c r="D333" i="1"/>
  <c r="H333" i="1"/>
  <c r="A334" i="1" s="1"/>
  <c r="C473" i="6" l="1"/>
  <c r="E473" i="6"/>
  <c r="B473" i="6"/>
  <c r="D473" i="6"/>
  <c r="F473" i="6"/>
  <c r="A474" i="6" s="1"/>
  <c r="B334" i="1"/>
  <c r="F334" i="1"/>
  <c r="L334" i="1"/>
  <c r="K334" i="1"/>
  <c r="H334" i="1"/>
  <c r="A335" i="1" s="1"/>
  <c r="D334" i="1"/>
  <c r="C334" i="1"/>
  <c r="G334" i="1"/>
  <c r="D474" i="6" l="1"/>
  <c r="E474" i="6"/>
  <c r="F474" i="6"/>
  <c r="A475" i="6" s="1"/>
  <c r="C474" i="6"/>
  <c r="B474" i="6"/>
  <c r="L335" i="1"/>
  <c r="H335" i="1"/>
  <c r="A336" i="1" s="1"/>
  <c r="G335" i="1"/>
  <c r="C335" i="1"/>
  <c r="F335" i="1"/>
  <c r="K335" i="1"/>
  <c r="B335" i="1"/>
  <c r="D335" i="1"/>
  <c r="D475" i="6" l="1"/>
  <c r="C475" i="6"/>
  <c r="B475" i="6"/>
  <c r="F475" i="6"/>
  <c r="A476" i="6" s="1"/>
  <c r="E475" i="6"/>
  <c r="C336" i="1"/>
  <c r="G336" i="1"/>
  <c r="L336" i="1"/>
  <c r="B336" i="1"/>
  <c r="F336" i="1"/>
  <c r="D336" i="1"/>
  <c r="H336" i="1"/>
  <c r="A337" i="1" s="1"/>
  <c r="K336" i="1"/>
  <c r="C476" i="6" l="1"/>
  <c r="E476" i="6"/>
  <c r="F476" i="6"/>
  <c r="A477" i="6" s="1"/>
  <c r="B476" i="6"/>
  <c r="D476" i="6"/>
  <c r="L337" i="1"/>
  <c r="F337" i="1"/>
  <c r="G337" i="1"/>
  <c r="B337" i="1"/>
  <c r="C337" i="1"/>
  <c r="K337" i="1"/>
  <c r="D337" i="1"/>
  <c r="H337" i="1"/>
  <c r="A338" i="1" s="1"/>
  <c r="F477" i="6" l="1"/>
  <c r="A478" i="6" s="1"/>
  <c r="C477" i="6"/>
  <c r="D477" i="6"/>
  <c r="E477" i="6"/>
  <c r="B477" i="6"/>
  <c r="H338" i="1"/>
  <c r="A339" i="1" s="1"/>
  <c r="K338" i="1"/>
  <c r="C338" i="1"/>
  <c r="G338" i="1"/>
  <c r="L338" i="1"/>
  <c r="F338" i="1"/>
  <c r="D338" i="1"/>
  <c r="B338" i="1"/>
  <c r="D478" i="6" l="1"/>
  <c r="E478" i="6"/>
  <c r="F478" i="6"/>
  <c r="A479" i="6" s="1"/>
  <c r="B478" i="6"/>
  <c r="C478" i="6"/>
  <c r="B339" i="1"/>
  <c r="K339" i="1"/>
  <c r="D339" i="1"/>
  <c r="L339" i="1"/>
  <c r="H339" i="1"/>
  <c r="A340" i="1" s="1"/>
  <c r="C339" i="1"/>
  <c r="G339" i="1"/>
  <c r="F339" i="1"/>
  <c r="C479" i="6" l="1"/>
  <c r="D479" i="6"/>
  <c r="B479" i="6"/>
  <c r="E479" i="6"/>
  <c r="F479" i="6"/>
  <c r="A480" i="6" s="1"/>
  <c r="C340" i="1"/>
  <c r="B340" i="1"/>
  <c r="F340" i="1"/>
  <c r="K340" i="1"/>
  <c r="L340" i="1"/>
  <c r="D340" i="1"/>
  <c r="G340" i="1"/>
  <c r="H340" i="1"/>
  <c r="A341" i="1" s="1"/>
  <c r="B480" i="6" l="1"/>
  <c r="E480" i="6"/>
  <c r="F480" i="6"/>
  <c r="A481" i="6" s="1"/>
  <c r="D480" i="6"/>
  <c r="C480" i="6"/>
  <c r="B341" i="1"/>
  <c r="C341" i="1"/>
  <c r="H341" i="1"/>
  <c r="A342" i="1" s="1"/>
  <c r="K341" i="1"/>
  <c r="D341" i="1"/>
  <c r="G341" i="1"/>
  <c r="F341" i="1"/>
  <c r="L341" i="1"/>
  <c r="C481" i="6" l="1"/>
  <c r="E481" i="6"/>
  <c r="B481" i="6"/>
  <c r="D481" i="6"/>
  <c r="F481" i="6"/>
  <c r="A482" i="6" s="1"/>
  <c r="K342" i="1"/>
  <c r="L342" i="1"/>
  <c r="D342" i="1"/>
  <c r="H342" i="1"/>
  <c r="A343" i="1" s="1"/>
  <c r="F342" i="1"/>
  <c r="B342" i="1"/>
  <c r="G342" i="1"/>
  <c r="C342" i="1"/>
  <c r="D482" i="6" l="1"/>
  <c r="E482" i="6"/>
  <c r="F482" i="6"/>
  <c r="A483" i="6" s="1"/>
  <c r="C482" i="6"/>
  <c r="B482" i="6"/>
  <c r="D343" i="1"/>
  <c r="F343" i="1"/>
  <c r="K343" i="1"/>
  <c r="C343" i="1"/>
  <c r="G343" i="1"/>
  <c r="H343" i="1"/>
  <c r="A344" i="1" s="1"/>
  <c r="L343" i="1"/>
  <c r="B343" i="1"/>
  <c r="C483" i="6" l="1"/>
  <c r="F483" i="6"/>
  <c r="F484" i="6" s="1"/>
  <c r="B483" i="6"/>
  <c r="E483" i="6"/>
  <c r="D483" i="6"/>
  <c r="H23" i="1" s="1"/>
  <c r="H24" i="1" s="1"/>
  <c r="G344" i="1"/>
  <c r="B344" i="1"/>
  <c r="F344" i="1"/>
  <c r="K344" i="1"/>
  <c r="L344" i="1"/>
  <c r="D344" i="1"/>
  <c r="C344" i="1"/>
  <c r="H344" i="1"/>
  <c r="A345" i="1" s="1"/>
  <c r="L345" i="1" l="1"/>
  <c r="B345" i="1"/>
  <c r="H345" i="1"/>
  <c r="A346" i="1" s="1"/>
  <c r="D345" i="1"/>
  <c r="G345" i="1"/>
  <c r="C345" i="1"/>
  <c r="F345" i="1"/>
  <c r="K345" i="1"/>
  <c r="D346" i="1" l="1"/>
  <c r="H346" i="1"/>
  <c r="A347" i="1" s="1"/>
  <c r="C346" i="1"/>
  <c r="F346" i="1"/>
  <c r="B346" i="1"/>
  <c r="G346" i="1"/>
  <c r="K346" i="1"/>
  <c r="L346" i="1"/>
  <c r="D347" i="1" l="1"/>
  <c r="G347" i="1"/>
  <c r="K347" i="1"/>
  <c r="C347" i="1"/>
  <c r="F347" i="1"/>
  <c r="H347" i="1"/>
  <c r="A348" i="1" s="1"/>
  <c r="L347" i="1"/>
  <c r="B347" i="1"/>
  <c r="G348" i="1" l="1"/>
  <c r="B348" i="1"/>
  <c r="F348" i="1"/>
  <c r="K348" i="1"/>
  <c r="H348" i="1"/>
  <c r="A349" i="1" s="1"/>
  <c r="D348" i="1"/>
  <c r="L348" i="1"/>
  <c r="C348" i="1"/>
  <c r="B349" i="1" l="1"/>
  <c r="K349" i="1"/>
  <c r="G349" i="1"/>
  <c r="H349" i="1"/>
  <c r="A350" i="1" s="1"/>
  <c r="F349" i="1"/>
  <c r="C349" i="1"/>
  <c r="L349" i="1"/>
  <c r="D349" i="1"/>
  <c r="H350" i="1" l="1"/>
  <c r="A351" i="1" s="1"/>
  <c r="C350" i="1"/>
  <c r="K350" i="1"/>
  <c r="B350" i="1"/>
  <c r="L350" i="1"/>
  <c r="D350" i="1"/>
  <c r="F350" i="1"/>
  <c r="G350" i="1"/>
  <c r="L351" i="1" l="1"/>
  <c r="B351" i="1"/>
  <c r="G351" i="1"/>
  <c r="F351" i="1"/>
  <c r="K351" i="1"/>
  <c r="C351" i="1"/>
  <c r="H351" i="1"/>
  <c r="A352" i="1" s="1"/>
  <c r="D351" i="1"/>
  <c r="K352" i="1" l="1"/>
  <c r="D352" i="1"/>
  <c r="G352" i="1"/>
  <c r="L352" i="1"/>
  <c r="C352" i="1"/>
  <c r="F352" i="1"/>
  <c r="B352" i="1"/>
  <c r="H352" i="1"/>
  <c r="A353" i="1" s="1"/>
  <c r="C353" i="1" l="1"/>
  <c r="K353" i="1"/>
  <c r="L353" i="1"/>
  <c r="G353" i="1"/>
  <c r="D353" i="1"/>
  <c r="F353" i="1"/>
  <c r="B353" i="1"/>
  <c r="H353" i="1"/>
  <c r="A354" i="1" s="1"/>
  <c r="L354" i="1" l="1"/>
  <c r="H354" i="1"/>
  <c r="A355" i="1" s="1"/>
  <c r="G354" i="1"/>
  <c r="D354" i="1"/>
  <c r="K354" i="1"/>
  <c r="F354" i="1"/>
  <c r="C354" i="1"/>
  <c r="B354" i="1"/>
  <c r="F355" i="1" l="1"/>
  <c r="H355" i="1"/>
  <c r="A356" i="1" s="1"/>
  <c r="B355" i="1"/>
  <c r="C355" i="1"/>
  <c r="L355" i="1"/>
  <c r="K355" i="1"/>
  <c r="G355" i="1"/>
  <c r="D355" i="1"/>
  <c r="L356" i="1" l="1"/>
  <c r="B356" i="1"/>
  <c r="D356" i="1"/>
  <c r="K356" i="1"/>
  <c r="F356" i="1"/>
  <c r="G356" i="1"/>
  <c r="H356" i="1"/>
  <c r="A357" i="1" s="1"/>
  <c r="C356" i="1"/>
  <c r="H357" i="1" l="1"/>
  <c r="A358" i="1" s="1"/>
  <c r="K357" i="1"/>
  <c r="C357" i="1"/>
  <c r="G357" i="1"/>
  <c r="L357" i="1"/>
  <c r="F357" i="1"/>
  <c r="D357" i="1"/>
  <c r="B357" i="1"/>
  <c r="L358" i="1" l="1"/>
  <c r="B358" i="1"/>
  <c r="C358" i="1"/>
  <c r="D358" i="1"/>
  <c r="F358" i="1"/>
  <c r="K358" i="1"/>
  <c r="G358" i="1"/>
  <c r="H358" i="1"/>
  <c r="A359" i="1" s="1"/>
  <c r="K359" i="1" l="1"/>
  <c r="L359" i="1"/>
  <c r="C359" i="1"/>
  <c r="D359" i="1"/>
  <c r="G359" i="1"/>
  <c r="H359" i="1"/>
  <c r="A360" i="1" s="1"/>
  <c r="F359" i="1"/>
  <c r="B359" i="1"/>
  <c r="D360" i="1" l="1"/>
  <c r="B360" i="1"/>
  <c r="F360" i="1"/>
  <c r="H360" i="1"/>
  <c r="A361" i="1" s="1"/>
  <c r="C360" i="1"/>
  <c r="K360" i="1"/>
  <c r="G360" i="1"/>
  <c r="L360" i="1"/>
  <c r="D361" i="1" l="1"/>
  <c r="L361" i="1"/>
  <c r="F361" i="1"/>
  <c r="B361" i="1"/>
  <c r="C361" i="1"/>
  <c r="H361" i="1"/>
  <c r="A362" i="1" s="1"/>
  <c r="G361" i="1"/>
  <c r="K361" i="1"/>
  <c r="L362" i="1" l="1"/>
  <c r="C362" i="1"/>
  <c r="K362" i="1"/>
  <c r="D362" i="1"/>
  <c r="F362" i="1"/>
  <c r="G362" i="1"/>
  <c r="H362" i="1"/>
  <c r="A363" i="1" s="1"/>
  <c r="B362" i="1"/>
  <c r="K363" i="1" l="1"/>
  <c r="C363" i="1"/>
  <c r="D363" i="1"/>
  <c r="G363" i="1"/>
  <c r="F363" i="1"/>
  <c r="H363" i="1"/>
  <c r="A364" i="1" s="1"/>
  <c r="B363" i="1"/>
  <c r="L363" i="1"/>
  <c r="L364" i="1" l="1"/>
  <c r="C364" i="1"/>
  <c r="D364" i="1"/>
  <c r="G364" i="1"/>
  <c r="H364" i="1"/>
  <c r="A365" i="1" s="1"/>
  <c r="F364" i="1"/>
  <c r="K364" i="1"/>
  <c r="B364" i="1"/>
  <c r="L365" i="1" l="1"/>
  <c r="B365" i="1"/>
  <c r="C365" i="1"/>
  <c r="D365" i="1"/>
  <c r="F365" i="1"/>
  <c r="K365" i="1"/>
  <c r="G365" i="1"/>
  <c r="H365" i="1"/>
  <c r="A366" i="1" s="1"/>
  <c r="K366" i="1" l="1"/>
  <c r="L366" i="1"/>
  <c r="C366" i="1"/>
  <c r="D366" i="1"/>
  <c r="G366" i="1"/>
  <c r="H366" i="1"/>
  <c r="A367" i="1" s="1"/>
  <c r="F366" i="1"/>
  <c r="B366" i="1"/>
  <c r="L367" i="1" l="1"/>
  <c r="B367" i="1"/>
  <c r="D367" i="1"/>
  <c r="H367" i="1"/>
  <c r="A368" i="1" s="1"/>
  <c r="G367" i="1"/>
  <c r="C367" i="1"/>
  <c r="K367" i="1"/>
  <c r="F367" i="1"/>
  <c r="F368" i="1" l="1"/>
  <c r="H368" i="1"/>
  <c r="A369" i="1" s="1"/>
  <c r="L368" i="1"/>
  <c r="G368" i="1"/>
  <c r="C368" i="1"/>
  <c r="D368" i="1"/>
  <c r="B368" i="1"/>
  <c r="K368" i="1"/>
  <c r="C369" i="1" l="1"/>
  <c r="K369" i="1"/>
  <c r="L369" i="1"/>
  <c r="G369" i="1"/>
  <c r="D369" i="1"/>
  <c r="F369" i="1"/>
  <c r="H369" i="1"/>
  <c r="A370" i="1" s="1"/>
  <c r="B369" i="1"/>
  <c r="L370" i="1" l="1"/>
  <c r="F370" i="1"/>
  <c r="D370" i="1"/>
  <c r="B370" i="1"/>
  <c r="H370" i="1"/>
  <c r="A371" i="1" s="1"/>
  <c r="C370" i="1"/>
  <c r="K370" i="1"/>
  <c r="G370" i="1"/>
  <c r="H371" i="1" l="1"/>
  <c r="A372" i="1" s="1"/>
  <c r="L371" i="1"/>
  <c r="B371" i="1"/>
  <c r="C371" i="1"/>
  <c r="K371" i="1"/>
  <c r="F371" i="1"/>
  <c r="G371" i="1"/>
  <c r="D371" i="1"/>
  <c r="L372" i="1" l="1"/>
  <c r="K372" i="1"/>
  <c r="G372" i="1"/>
  <c r="F372" i="1"/>
  <c r="D372" i="1"/>
  <c r="C372" i="1"/>
  <c r="H372" i="1"/>
  <c r="A373" i="1" s="1"/>
  <c r="B372" i="1"/>
  <c r="F373" i="1" l="1"/>
  <c r="C373" i="1"/>
  <c r="K373" i="1"/>
  <c r="L373" i="1"/>
  <c r="G373" i="1"/>
  <c r="D373" i="1"/>
  <c r="H373" i="1"/>
  <c r="A374" i="1" s="1"/>
  <c r="B373" i="1"/>
  <c r="L374" i="1" l="1"/>
  <c r="C374" i="1"/>
  <c r="D374" i="1"/>
  <c r="G374" i="1"/>
  <c r="H374" i="1"/>
  <c r="A375" i="1" s="1"/>
  <c r="F374" i="1"/>
  <c r="K374" i="1"/>
  <c r="B374" i="1"/>
  <c r="D375" i="1" l="1"/>
  <c r="C375" i="1"/>
  <c r="H375" i="1"/>
  <c r="A376" i="1" s="1"/>
  <c r="K375" i="1"/>
  <c r="B375" i="1"/>
  <c r="L375" i="1"/>
  <c r="F375" i="1"/>
  <c r="G375" i="1"/>
  <c r="D376" i="1" l="1"/>
  <c r="G376" i="1"/>
  <c r="C376" i="1"/>
  <c r="L376" i="1"/>
  <c r="B376" i="1"/>
  <c r="K376" i="1"/>
  <c r="F376" i="1"/>
  <c r="H376" i="1"/>
  <c r="A377" i="1" s="1"/>
  <c r="G377" i="1" l="1"/>
  <c r="F377" i="1"/>
  <c r="H377" i="1"/>
  <c r="A378" i="1" s="1"/>
  <c r="D377" i="1"/>
  <c r="K377" i="1"/>
  <c r="C377" i="1"/>
  <c r="B377" i="1"/>
  <c r="L377" i="1"/>
  <c r="L378" i="1" l="1"/>
  <c r="K378" i="1"/>
  <c r="G378" i="1"/>
  <c r="B378" i="1"/>
  <c r="H378" i="1"/>
  <c r="A379" i="1" s="1"/>
  <c r="C378" i="1"/>
  <c r="D378" i="1"/>
  <c r="F378" i="1"/>
  <c r="L379" i="1" l="1"/>
  <c r="B379" i="1"/>
  <c r="G379" i="1"/>
  <c r="H379" i="1"/>
  <c r="A380" i="1" s="1"/>
  <c r="C379" i="1"/>
  <c r="D379" i="1"/>
  <c r="K379" i="1"/>
  <c r="F379" i="1"/>
  <c r="G380" i="1" l="1"/>
  <c r="F380" i="1"/>
  <c r="H380" i="1"/>
  <c r="A381" i="1" s="1"/>
  <c r="K380" i="1"/>
  <c r="B380" i="1"/>
  <c r="D380" i="1"/>
  <c r="L380" i="1"/>
  <c r="C380" i="1"/>
  <c r="L381" i="1" l="1"/>
  <c r="C381" i="1"/>
  <c r="G381" i="1"/>
  <c r="B381" i="1"/>
  <c r="D381" i="1"/>
  <c r="F381" i="1"/>
  <c r="K381" i="1"/>
  <c r="H381" i="1"/>
  <c r="A382" i="1" s="1"/>
  <c r="L382" i="1" l="1"/>
  <c r="C382" i="1"/>
  <c r="G382" i="1"/>
  <c r="D382" i="1"/>
  <c r="H382" i="1"/>
  <c r="A383" i="1" s="1"/>
  <c r="K382" i="1"/>
  <c r="F382" i="1"/>
  <c r="B382" i="1"/>
  <c r="K383" i="1" l="1"/>
  <c r="H383" i="1"/>
  <c r="A384" i="1" s="1"/>
  <c r="B383" i="1"/>
  <c r="D383" i="1"/>
  <c r="C383" i="1"/>
  <c r="G383" i="1"/>
  <c r="F383" i="1"/>
  <c r="L383" i="1"/>
  <c r="L384" i="1" l="1"/>
  <c r="K384" i="1"/>
  <c r="G384" i="1"/>
  <c r="D384" i="1"/>
  <c r="C384" i="1"/>
  <c r="B384" i="1"/>
  <c r="H384" i="1"/>
  <c r="A385" i="1" s="1"/>
  <c r="F384" i="1"/>
  <c r="K385" i="1" l="1"/>
  <c r="H385" i="1"/>
  <c r="A386" i="1" s="1"/>
  <c r="F385" i="1"/>
  <c r="D385" i="1"/>
  <c r="L385" i="1"/>
  <c r="C385" i="1"/>
  <c r="G385" i="1"/>
  <c r="B385" i="1"/>
  <c r="L386" i="1" l="1"/>
  <c r="H386" i="1"/>
  <c r="A387" i="1" s="1"/>
  <c r="G386" i="1"/>
  <c r="D386" i="1"/>
  <c r="F386" i="1"/>
  <c r="K386" i="1"/>
  <c r="C386" i="1"/>
  <c r="B386" i="1"/>
  <c r="L387" i="1" l="1"/>
  <c r="K387" i="1"/>
  <c r="G387" i="1"/>
  <c r="B387" i="1"/>
  <c r="D387" i="1"/>
  <c r="H387" i="1"/>
  <c r="A388" i="1" s="1"/>
  <c r="C387" i="1"/>
  <c r="F387" i="1"/>
  <c r="L388" i="1" l="1"/>
  <c r="C388" i="1"/>
  <c r="G388" i="1"/>
  <c r="H7" i="1" s="1"/>
  <c r="F388" i="1"/>
  <c r="H6" i="1" s="1"/>
  <c r="D388" i="1"/>
  <c r="B388" i="1"/>
  <c r="K388" i="1"/>
  <c r="H388" i="1"/>
  <c r="A389" i="1" l="1"/>
  <c r="H8" i="1"/>
  <c r="H389" i="1" l="1"/>
  <c r="A390" i="1" s="1"/>
  <c r="F389" i="1"/>
  <c r="B389" i="1"/>
  <c r="L389" i="1"/>
  <c r="K389" i="1"/>
  <c r="G389" i="1"/>
  <c r="D389" i="1"/>
  <c r="C389" i="1"/>
  <c r="K390" i="1" l="1"/>
  <c r="L390" i="1"/>
  <c r="H390" i="1"/>
  <c r="A391" i="1" s="1"/>
  <c r="F390" i="1"/>
  <c r="G390" i="1"/>
  <c r="C390" i="1"/>
  <c r="B390" i="1"/>
  <c r="D390" i="1"/>
  <c r="H391" i="1" l="1"/>
  <c r="A392" i="1" s="1"/>
  <c r="D391" i="1"/>
  <c r="F391" i="1"/>
  <c r="B391" i="1"/>
  <c r="K391" i="1"/>
  <c r="L391" i="1"/>
  <c r="G391" i="1"/>
  <c r="C391" i="1"/>
  <c r="L392" i="1" l="1"/>
  <c r="G392" i="1"/>
  <c r="H392" i="1"/>
  <c r="A393" i="1" s="1"/>
  <c r="K392" i="1"/>
  <c r="C392" i="1"/>
  <c r="B392" i="1"/>
  <c r="F392" i="1"/>
  <c r="D392" i="1"/>
  <c r="H393" i="1" l="1"/>
  <c r="A394" i="1" s="1"/>
  <c r="G393" i="1"/>
  <c r="D393" i="1"/>
  <c r="L393" i="1"/>
  <c r="K393" i="1"/>
  <c r="F393" i="1"/>
  <c r="C393" i="1"/>
  <c r="B393" i="1"/>
  <c r="L394" i="1" l="1"/>
  <c r="H394" i="1"/>
  <c r="A395" i="1" s="1"/>
  <c r="D394" i="1"/>
  <c r="K394" i="1"/>
  <c r="C394" i="1"/>
  <c r="G394" i="1"/>
  <c r="F394" i="1"/>
  <c r="B394" i="1"/>
  <c r="K395" i="1" l="1"/>
  <c r="D395" i="1"/>
  <c r="H395" i="1"/>
  <c r="A396" i="1" s="1"/>
  <c r="G395" i="1"/>
  <c r="C395" i="1"/>
  <c r="F395" i="1"/>
  <c r="B395" i="1"/>
  <c r="L395" i="1"/>
  <c r="H396" i="1" l="1"/>
  <c r="A397" i="1" s="1"/>
  <c r="K396" i="1"/>
  <c r="D396" i="1"/>
  <c r="G396" i="1"/>
  <c r="B396" i="1"/>
  <c r="L396" i="1"/>
  <c r="F396" i="1"/>
  <c r="C396" i="1"/>
  <c r="H397" i="1" l="1"/>
  <c r="A398" i="1" s="1"/>
  <c r="C397" i="1"/>
  <c r="B397" i="1"/>
  <c r="F397" i="1"/>
  <c r="K397" i="1"/>
  <c r="D397" i="1"/>
  <c r="L397" i="1"/>
  <c r="G397" i="1"/>
  <c r="L398" i="1" l="1"/>
  <c r="C398" i="1"/>
  <c r="K398" i="1"/>
  <c r="B398" i="1"/>
  <c r="F398" i="1"/>
  <c r="H398" i="1"/>
  <c r="A399" i="1" s="1"/>
  <c r="G398" i="1"/>
  <c r="D398" i="1"/>
  <c r="L399" i="1" l="1"/>
  <c r="H399" i="1"/>
  <c r="A400" i="1" s="1"/>
  <c r="F399" i="1"/>
  <c r="B399" i="1"/>
  <c r="K399" i="1"/>
  <c r="G399" i="1"/>
  <c r="C399" i="1"/>
  <c r="D399" i="1"/>
  <c r="H400" i="1" l="1"/>
  <c r="A401" i="1" s="1"/>
  <c r="K400" i="1"/>
  <c r="D400" i="1"/>
  <c r="F400" i="1"/>
  <c r="B400" i="1"/>
  <c r="C400" i="1"/>
  <c r="L400" i="1"/>
  <c r="G400" i="1"/>
  <c r="F401" i="1" l="1"/>
  <c r="H401" i="1"/>
  <c r="A402" i="1" s="1"/>
  <c r="D401" i="1"/>
  <c r="K401" i="1"/>
  <c r="G401" i="1"/>
  <c r="L401" i="1"/>
  <c r="B401" i="1"/>
  <c r="C401" i="1"/>
  <c r="L402" i="1" l="1"/>
  <c r="F402" i="1"/>
  <c r="K402" i="1"/>
  <c r="D402" i="1"/>
  <c r="H402" i="1"/>
  <c r="A403" i="1" s="1"/>
  <c r="C402" i="1"/>
  <c r="G402" i="1"/>
  <c r="B402" i="1"/>
  <c r="D403" i="1" l="1"/>
  <c r="B403" i="1"/>
  <c r="F403" i="1"/>
  <c r="H403" i="1"/>
  <c r="A404" i="1" s="1"/>
  <c r="L403" i="1"/>
  <c r="K403" i="1"/>
  <c r="C403" i="1"/>
  <c r="G403" i="1"/>
  <c r="C404" i="1" l="1"/>
  <c r="B404" i="1"/>
  <c r="G404" i="1"/>
  <c r="H404" i="1"/>
  <c r="A405" i="1" s="1"/>
  <c r="F404" i="1"/>
  <c r="L404" i="1"/>
  <c r="K404" i="1"/>
  <c r="D404" i="1"/>
  <c r="G405" i="1" l="1"/>
  <c r="K405" i="1"/>
  <c r="L405" i="1"/>
  <c r="D405" i="1"/>
  <c r="B405" i="1"/>
  <c r="H405" i="1"/>
  <c r="A406" i="1" s="1"/>
  <c r="F405" i="1"/>
  <c r="C405" i="1"/>
  <c r="G406" i="1" l="1"/>
  <c r="D406" i="1"/>
  <c r="L406" i="1"/>
  <c r="C406" i="1"/>
  <c r="H406" i="1"/>
  <c r="A407" i="1" s="1"/>
  <c r="B406" i="1"/>
  <c r="F406" i="1"/>
  <c r="K406" i="1"/>
  <c r="K407" i="1" l="1"/>
  <c r="L407" i="1"/>
  <c r="D407" i="1"/>
  <c r="C407" i="1"/>
  <c r="F407" i="1"/>
  <c r="G407" i="1"/>
  <c r="H407" i="1"/>
  <c r="A408" i="1" s="1"/>
  <c r="B407" i="1"/>
  <c r="D408" i="1" l="1"/>
  <c r="L408" i="1"/>
  <c r="G408" i="1"/>
  <c r="K408" i="1"/>
  <c r="H408" i="1"/>
  <c r="A409" i="1" s="1"/>
  <c r="C408" i="1"/>
  <c r="F408" i="1"/>
  <c r="B408" i="1"/>
  <c r="B409" i="1" l="1"/>
  <c r="F409" i="1"/>
  <c r="C409" i="1"/>
  <c r="D409" i="1"/>
  <c r="H409" i="1"/>
  <c r="A410" i="1" s="1"/>
  <c r="G409" i="1"/>
  <c r="K409" i="1"/>
  <c r="L409" i="1"/>
  <c r="H410" i="1" l="1"/>
  <c r="A411" i="1" s="1"/>
  <c r="K410" i="1"/>
  <c r="L410" i="1"/>
  <c r="G410" i="1"/>
  <c r="C410" i="1"/>
  <c r="F410" i="1"/>
  <c r="D410" i="1"/>
  <c r="B410" i="1"/>
  <c r="K411" i="1" l="1"/>
  <c r="L411" i="1"/>
  <c r="D411" i="1"/>
  <c r="H411" i="1"/>
  <c r="A412" i="1" s="1"/>
  <c r="C411" i="1"/>
  <c r="B411" i="1"/>
  <c r="G411" i="1"/>
  <c r="F411" i="1"/>
  <c r="B412" i="1" l="1"/>
  <c r="G412" i="1"/>
  <c r="F412" i="1"/>
  <c r="H412" i="1"/>
  <c r="A413" i="1" s="1"/>
  <c r="C412" i="1"/>
  <c r="L412" i="1"/>
  <c r="D412" i="1"/>
  <c r="K412" i="1"/>
  <c r="G413" i="1" l="1"/>
  <c r="L413" i="1"/>
  <c r="C413" i="1"/>
  <c r="K413" i="1"/>
  <c r="B413" i="1"/>
  <c r="D413" i="1"/>
  <c r="H413" i="1"/>
  <c r="A414" i="1" s="1"/>
  <c r="F413" i="1"/>
  <c r="L414" i="1" l="1"/>
  <c r="H414" i="1"/>
  <c r="A415" i="1" s="1"/>
  <c r="C414" i="1"/>
  <c r="F414" i="1"/>
  <c r="B414" i="1"/>
  <c r="G414" i="1"/>
  <c r="K414" i="1"/>
  <c r="D414" i="1"/>
  <c r="L415" i="1" l="1"/>
  <c r="D415" i="1"/>
  <c r="F415" i="1"/>
  <c r="C415" i="1"/>
  <c r="K415" i="1"/>
  <c r="G415" i="1"/>
  <c r="H415" i="1"/>
  <c r="A416" i="1" s="1"/>
  <c r="B415" i="1"/>
  <c r="H416" i="1" l="1"/>
  <c r="A417" i="1" s="1"/>
  <c r="F416" i="1"/>
  <c r="L416" i="1"/>
  <c r="B416" i="1"/>
  <c r="C416" i="1"/>
  <c r="G416" i="1"/>
  <c r="K416" i="1"/>
  <c r="D416" i="1"/>
  <c r="H417" i="1" l="1"/>
  <c r="A418" i="1" s="1"/>
  <c r="G417" i="1"/>
  <c r="B417" i="1"/>
  <c r="F417" i="1"/>
  <c r="C417" i="1"/>
  <c r="K417" i="1"/>
  <c r="D417" i="1"/>
  <c r="L417" i="1"/>
  <c r="L418" i="1" l="1"/>
  <c r="B418" i="1"/>
  <c r="G418" i="1"/>
  <c r="K418" i="1"/>
  <c r="H418" i="1"/>
  <c r="A419" i="1" s="1"/>
  <c r="C418" i="1"/>
  <c r="D418" i="1"/>
  <c r="F418" i="1"/>
  <c r="D419" i="1" l="1"/>
  <c r="L419" i="1"/>
  <c r="H419" i="1"/>
  <c r="A420" i="1" s="1"/>
  <c r="C419" i="1"/>
  <c r="K419" i="1"/>
  <c r="F419" i="1"/>
  <c r="G419" i="1"/>
  <c r="B419" i="1"/>
  <c r="L420" i="1" l="1"/>
  <c r="H420" i="1"/>
  <c r="A421" i="1" s="1"/>
  <c r="C420" i="1"/>
  <c r="F420" i="1"/>
  <c r="B420" i="1"/>
  <c r="D420" i="1"/>
  <c r="K420" i="1"/>
  <c r="G420" i="1"/>
  <c r="B421" i="1" l="1"/>
  <c r="G421" i="1"/>
  <c r="L421" i="1"/>
  <c r="K421" i="1"/>
  <c r="C421" i="1"/>
  <c r="D421" i="1"/>
  <c r="H421" i="1"/>
  <c r="A422" i="1" s="1"/>
  <c r="F421" i="1"/>
  <c r="L422" i="1" l="1"/>
  <c r="K422" i="1"/>
  <c r="H422" i="1"/>
  <c r="A423" i="1" s="1"/>
  <c r="C422" i="1"/>
  <c r="F422" i="1"/>
  <c r="B422" i="1"/>
  <c r="G422" i="1"/>
  <c r="D422" i="1"/>
  <c r="K423" i="1" l="1"/>
  <c r="G423" i="1"/>
  <c r="F423" i="1"/>
  <c r="B423" i="1"/>
  <c r="C423" i="1"/>
  <c r="D423" i="1"/>
  <c r="H423" i="1"/>
  <c r="A424" i="1" s="1"/>
  <c r="L423" i="1"/>
  <c r="L424" i="1" l="1"/>
  <c r="D424" i="1"/>
  <c r="H424" i="1"/>
  <c r="A425" i="1" s="1"/>
  <c r="F424" i="1"/>
  <c r="B424" i="1"/>
  <c r="G424" i="1"/>
  <c r="C424" i="1"/>
  <c r="K424" i="1"/>
  <c r="H425" i="1" l="1"/>
  <c r="A426" i="1" s="1"/>
  <c r="F425" i="1"/>
  <c r="D425" i="1"/>
  <c r="C425" i="1"/>
  <c r="B425" i="1"/>
  <c r="K425" i="1"/>
  <c r="L425" i="1"/>
  <c r="G425" i="1"/>
  <c r="C426" i="1" l="1"/>
  <c r="H426" i="1"/>
  <c r="A427" i="1" s="1"/>
  <c r="D426" i="1"/>
  <c r="F426" i="1"/>
  <c r="L426" i="1"/>
  <c r="G426" i="1"/>
  <c r="B426" i="1"/>
  <c r="K426" i="1"/>
  <c r="L427" i="1" l="1"/>
  <c r="F427" i="1"/>
  <c r="B427" i="1"/>
  <c r="D427" i="1"/>
  <c r="C427" i="1"/>
  <c r="G427" i="1"/>
  <c r="K427" i="1"/>
  <c r="H427" i="1"/>
  <c r="A428" i="1" s="1"/>
  <c r="L428" i="1" l="1"/>
  <c r="K428" i="1"/>
  <c r="H428" i="1"/>
  <c r="A429" i="1" s="1"/>
  <c r="G428" i="1"/>
  <c r="C428" i="1"/>
  <c r="F428" i="1"/>
  <c r="B428" i="1"/>
  <c r="D428" i="1"/>
  <c r="H429" i="1" l="1"/>
  <c r="A430" i="1" s="1"/>
  <c r="G429" i="1"/>
  <c r="B429" i="1"/>
  <c r="L429" i="1"/>
  <c r="F429" i="1"/>
  <c r="C429" i="1"/>
  <c r="K429" i="1"/>
  <c r="D429" i="1"/>
  <c r="F430" i="1" l="1"/>
  <c r="C430" i="1"/>
  <c r="H430" i="1"/>
  <c r="A431" i="1" s="1"/>
  <c r="D430" i="1"/>
  <c r="K430" i="1"/>
  <c r="L430" i="1"/>
  <c r="B430" i="1"/>
  <c r="G430" i="1"/>
  <c r="K431" i="1" l="1"/>
  <c r="G431" i="1"/>
  <c r="H431" i="1"/>
  <c r="A432" i="1" s="1"/>
  <c r="C431" i="1"/>
  <c r="D431" i="1"/>
  <c r="F431" i="1"/>
  <c r="B431" i="1"/>
  <c r="L431" i="1"/>
  <c r="L432" i="1" l="1"/>
  <c r="B432" i="1"/>
  <c r="F432" i="1"/>
  <c r="D432" i="1"/>
  <c r="G432" i="1"/>
  <c r="K432" i="1"/>
  <c r="H432" i="1"/>
  <c r="A433" i="1" s="1"/>
  <c r="C432" i="1"/>
  <c r="H433" i="1" l="1"/>
  <c r="A434" i="1" s="1"/>
  <c r="L433" i="1"/>
  <c r="B433" i="1"/>
  <c r="D433" i="1"/>
  <c r="G433" i="1"/>
  <c r="K433" i="1"/>
  <c r="F433" i="1"/>
  <c r="C433" i="1"/>
  <c r="L434" i="1" l="1"/>
  <c r="B434" i="1"/>
  <c r="K434" i="1"/>
  <c r="C434" i="1"/>
  <c r="G434" i="1"/>
  <c r="H434" i="1"/>
  <c r="A435" i="1" s="1"/>
  <c r="F434" i="1"/>
  <c r="D434" i="1"/>
  <c r="C435" i="1" l="1"/>
  <c r="B435" i="1"/>
  <c r="L435" i="1"/>
  <c r="K435" i="1"/>
  <c r="F435" i="1"/>
  <c r="D435" i="1"/>
  <c r="G435" i="1"/>
  <c r="H435" i="1"/>
  <c r="A436" i="1" s="1"/>
  <c r="F436" i="1" l="1"/>
  <c r="G436" i="1"/>
  <c r="C436" i="1"/>
  <c r="D436" i="1"/>
  <c r="B436" i="1"/>
  <c r="L436" i="1"/>
  <c r="K436" i="1"/>
  <c r="H436" i="1"/>
  <c r="A437" i="1" s="1"/>
  <c r="B437" i="1" l="1"/>
  <c r="G437" i="1"/>
  <c r="K437" i="1"/>
  <c r="C437" i="1"/>
  <c r="D437" i="1"/>
  <c r="L437" i="1"/>
  <c r="H437" i="1"/>
  <c r="A438" i="1" s="1"/>
  <c r="F437" i="1"/>
  <c r="F438" i="1" l="1"/>
  <c r="B438" i="1"/>
  <c r="L438" i="1"/>
  <c r="G438" i="1"/>
  <c r="K438" i="1"/>
  <c r="H438" i="1"/>
  <c r="A439" i="1" s="1"/>
  <c r="D438" i="1"/>
  <c r="C438" i="1"/>
  <c r="G439" i="1" l="1"/>
  <c r="C439" i="1"/>
  <c r="D439" i="1"/>
  <c r="B439" i="1"/>
  <c r="K439" i="1"/>
  <c r="H439" i="1"/>
  <c r="A440" i="1" s="1"/>
  <c r="F439" i="1"/>
  <c r="L439" i="1"/>
  <c r="B440" i="1" l="1"/>
  <c r="C440" i="1"/>
  <c r="K440" i="1"/>
  <c r="G440" i="1"/>
  <c r="H440" i="1"/>
  <c r="A441" i="1" s="1"/>
  <c r="D440" i="1"/>
  <c r="L440" i="1"/>
  <c r="F440" i="1"/>
  <c r="H441" i="1" l="1"/>
  <c r="A442" i="1" s="1"/>
  <c r="K441" i="1"/>
  <c r="B441" i="1"/>
  <c r="G441" i="1"/>
  <c r="L441" i="1"/>
  <c r="C441" i="1"/>
  <c r="F441" i="1"/>
  <c r="D441" i="1"/>
  <c r="F442" i="1" l="1"/>
  <c r="L442" i="1"/>
  <c r="D442" i="1"/>
  <c r="G442" i="1"/>
  <c r="C442" i="1"/>
  <c r="B442" i="1"/>
  <c r="H442" i="1"/>
  <c r="A443" i="1" s="1"/>
  <c r="K442" i="1"/>
  <c r="K443" i="1" l="1"/>
  <c r="D443" i="1"/>
  <c r="H443" i="1"/>
  <c r="A444" i="1" s="1"/>
  <c r="B443" i="1"/>
  <c r="L443" i="1"/>
  <c r="G443" i="1"/>
  <c r="F443" i="1"/>
  <c r="C443" i="1"/>
  <c r="L444" i="1" l="1"/>
  <c r="K444" i="1"/>
  <c r="C444" i="1"/>
  <c r="F444" i="1"/>
  <c r="B444" i="1"/>
  <c r="D444" i="1"/>
  <c r="H444" i="1"/>
  <c r="A445" i="1" s="1"/>
  <c r="G444" i="1"/>
  <c r="H445" i="1" l="1"/>
  <c r="A446" i="1" s="1"/>
  <c r="F445" i="1"/>
  <c r="L445" i="1"/>
  <c r="B445" i="1"/>
  <c r="K445" i="1"/>
  <c r="D445" i="1"/>
  <c r="G445" i="1"/>
  <c r="C445" i="1"/>
  <c r="B446" i="1" l="1"/>
  <c r="G446" i="1"/>
  <c r="H446" i="1"/>
  <c r="A447" i="1" s="1"/>
  <c r="C446" i="1"/>
  <c r="K446" i="1"/>
  <c r="D446" i="1"/>
  <c r="F446" i="1"/>
  <c r="L446" i="1"/>
  <c r="K447" i="1" l="1"/>
  <c r="D447" i="1"/>
  <c r="L447" i="1"/>
  <c r="F447" i="1"/>
  <c r="B447" i="1"/>
  <c r="G447" i="1"/>
  <c r="C447" i="1"/>
  <c r="H447" i="1"/>
  <c r="A448" i="1" s="1"/>
  <c r="L448" i="1" l="1"/>
  <c r="C448" i="1"/>
  <c r="G448" i="1"/>
  <c r="K448" i="1"/>
  <c r="D448" i="1"/>
  <c r="F448" i="1"/>
  <c r="H448" i="1"/>
  <c r="A449" i="1" s="1"/>
  <c r="B448" i="1"/>
  <c r="H449" i="1" l="1"/>
  <c r="A450" i="1" s="1"/>
  <c r="D449" i="1"/>
  <c r="F449" i="1"/>
  <c r="C449" i="1"/>
  <c r="L449" i="1"/>
  <c r="B449" i="1"/>
  <c r="G449" i="1"/>
  <c r="K449" i="1"/>
  <c r="L450" i="1" l="1"/>
  <c r="C450" i="1"/>
  <c r="K450" i="1"/>
  <c r="G450" i="1"/>
  <c r="B450" i="1"/>
  <c r="H450" i="1"/>
  <c r="A451" i="1" s="1"/>
  <c r="F450" i="1"/>
  <c r="D450" i="1"/>
  <c r="G451" i="1" l="1"/>
  <c r="D451" i="1"/>
  <c r="B451" i="1"/>
  <c r="H451" i="1"/>
  <c r="A452" i="1" s="1"/>
  <c r="L451" i="1"/>
  <c r="K451" i="1"/>
  <c r="F451" i="1"/>
  <c r="C451" i="1"/>
  <c r="L452" i="1" l="1"/>
  <c r="H452" i="1"/>
  <c r="A453" i="1" s="1"/>
  <c r="F452" i="1"/>
  <c r="C452" i="1"/>
  <c r="G452" i="1"/>
  <c r="B452" i="1"/>
  <c r="D452" i="1"/>
  <c r="K452" i="1"/>
  <c r="H453" i="1" l="1"/>
  <c r="A454" i="1" s="1"/>
  <c r="F453" i="1"/>
  <c r="B453" i="1"/>
  <c r="K453" i="1"/>
  <c r="G453" i="1"/>
  <c r="L453" i="1"/>
  <c r="C453" i="1"/>
  <c r="D453" i="1"/>
  <c r="L454" i="1" l="1"/>
  <c r="H454" i="1"/>
  <c r="A455" i="1" s="1"/>
  <c r="G454" i="1"/>
  <c r="K454" i="1"/>
  <c r="C454" i="1"/>
  <c r="D454" i="1"/>
  <c r="B454" i="1"/>
  <c r="F454" i="1"/>
  <c r="G455" i="1" l="1"/>
  <c r="D455" i="1"/>
  <c r="B455" i="1"/>
  <c r="C455" i="1"/>
  <c r="H455" i="1"/>
  <c r="A456" i="1" s="1"/>
  <c r="K455" i="1"/>
  <c r="L455" i="1"/>
  <c r="F455" i="1"/>
  <c r="H456" i="1" l="1"/>
  <c r="A457" i="1" s="1"/>
  <c r="B456" i="1"/>
  <c r="G456" i="1"/>
  <c r="F456" i="1"/>
  <c r="K456" i="1"/>
  <c r="L456" i="1"/>
  <c r="C456" i="1"/>
  <c r="D456" i="1"/>
  <c r="H457" i="1" l="1"/>
  <c r="A458" i="1" s="1"/>
  <c r="F457" i="1"/>
  <c r="B457" i="1"/>
  <c r="G457" i="1"/>
  <c r="K457" i="1"/>
  <c r="D457" i="1"/>
  <c r="L457" i="1"/>
  <c r="C457" i="1"/>
  <c r="K458" i="1" l="1"/>
  <c r="F458" i="1"/>
  <c r="L458" i="1"/>
  <c r="D458" i="1"/>
  <c r="G458" i="1"/>
  <c r="C458" i="1"/>
  <c r="H458" i="1"/>
  <c r="A459" i="1" s="1"/>
  <c r="B458" i="1"/>
  <c r="K459" i="1" l="1"/>
  <c r="B459" i="1"/>
  <c r="H459" i="1"/>
  <c r="A460" i="1" s="1"/>
  <c r="G459" i="1"/>
  <c r="F459" i="1"/>
  <c r="C459" i="1"/>
  <c r="D459" i="1"/>
  <c r="L459" i="1"/>
  <c r="B460" i="1" l="1"/>
  <c r="G460" i="1"/>
  <c r="L460" i="1"/>
  <c r="K460" i="1"/>
  <c r="C460" i="1"/>
  <c r="F460" i="1"/>
  <c r="H460" i="1"/>
  <c r="A461" i="1" s="1"/>
  <c r="D460" i="1"/>
  <c r="B461" i="1" l="1"/>
  <c r="F461" i="1"/>
  <c r="G461" i="1"/>
  <c r="K461" i="1"/>
  <c r="L461" i="1"/>
  <c r="H461" i="1"/>
  <c r="A462" i="1" s="1"/>
  <c r="D461" i="1"/>
  <c r="C461" i="1"/>
  <c r="K462" i="1" l="1"/>
  <c r="D462" i="1"/>
  <c r="F462" i="1"/>
  <c r="L462" i="1"/>
  <c r="H462" i="1"/>
  <c r="A463" i="1" s="1"/>
  <c r="C462" i="1"/>
  <c r="B462" i="1"/>
  <c r="G462" i="1"/>
  <c r="H463" i="1" l="1"/>
  <c r="A464" i="1" s="1"/>
  <c r="K463" i="1"/>
  <c r="D463" i="1"/>
  <c r="F463" i="1"/>
  <c r="G463" i="1"/>
  <c r="C463" i="1"/>
  <c r="B463" i="1"/>
  <c r="L463" i="1"/>
  <c r="D464" i="1" l="1"/>
  <c r="H464" i="1"/>
  <c r="A465" i="1" s="1"/>
  <c r="C464" i="1"/>
  <c r="G464" i="1"/>
  <c r="L464" i="1"/>
  <c r="K464" i="1"/>
  <c r="F464" i="1"/>
  <c r="B464" i="1"/>
  <c r="F465" i="1" l="1"/>
  <c r="K465" i="1"/>
  <c r="C465" i="1"/>
  <c r="G465" i="1"/>
  <c r="H465" i="1"/>
  <c r="A466" i="1" s="1"/>
  <c r="D465" i="1"/>
  <c r="B465" i="1"/>
  <c r="L465" i="1"/>
  <c r="L466" i="1" l="1"/>
  <c r="F466" i="1"/>
  <c r="K466" i="1"/>
  <c r="B466" i="1"/>
  <c r="C466" i="1"/>
  <c r="H466" i="1"/>
  <c r="A467" i="1" s="1"/>
  <c r="G466" i="1"/>
  <c r="D466" i="1"/>
  <c r="D467" i="1" l="1"/>
  <c r="L467" i="1"/>
  <c r="H467" i="1"/>
  <c r="A468" i="1" s="1"/>
  <c r="G467" i="1"/>
  <c r="B467" i="1"/>
  <c r="F467" i="1"/>
  <c r="C467" i="1"/>
  <c r="K467" i="1"/>
  <c r="L468" i="1" l="1"/>
  <c r="D468" i="1"/>
  <c r="C468" i="1"/>
  <c r="G468" i="1"/>
  <c r="B468" i="1"/>
  <c r="H468" i="1"/>
  <c r="A469" i="1" s="1"/>
  <c r="F468" i="1"/>
  <c r="K468" i="1"/>
  <c r="H469" i="1" l="1"/>
  <c r="A470" i="1" s="1"/>
  <c r="C469" i="1"/>
  <c r="K469" i="1"/>
  <c r="F469" i="1"/>
  <c r="D469" i="1"/>
  <c r="G469" i="1"/>
  <c r="B469" i="1"/>
  <c r="L469" i="1"/>
  <c r="L470" i="1" l="1"/>
  <c r="C470" i="1"/>
  <c r="H470" i="1"/>
  <c r="A471" i="1" s="1"/>
  <c r="G470" i="1"/>
  <c r="D470" i="1"/>
  <c r="K470" i="1"/>
  <c r="B470" i="1"/>
  <c r="F470" i="1"/>
  <c r="K471" i="1" l="1"/>
  <c r="C471" i="1"/>
  <c r="F471" i="1"/>
  <c r="D471" i="1"/>
  <c r="H471" i="1"/>
  <c r="A472" i="1" s="1"/>
  <c r="G471" i="1"/>
  <c r="L471" i="1"/>
  <c r="B471" i="1"/>
  <c r="L472" i="1" l="1"/>
  <c r="D472" i="1"/>
  <c r="K472" i="1"/>
  <c r="H472" i="1"/>
  <c r="A473" i="1" s="1"/>
  <c r="C472" i="1"/>
  <c r="B472" i="1"/>
  <c r="G472" i="1"/>
  <c r="F472" i="1"/>
  <c r="C473" i="1" l="1"/>
  <c r="B473" i="1"/>
  <c r="F473" i="1"/>
  <c r="L473" i="1"/>
  <c r="K473" i="1"/>
  <c r="D473" i="1"/>
  <c r="H473" i="1"/>
  <c r="A474" i="1" s="1"/>
  <c r="G473" i="1"/>
  <c r="C474" i="1" l="1"/>
  <c r="K474" i="1"/>
  <c r="D474" i="1"/>
  <c r="H474" i="1"/>
  <c r="A475" i="1" s="1"/>
  <c r="F474" i="1"/>
  <c r="L474" i="1"/>
  <c r="B474" i="1"/>
  <c r="G474" i="1"/>
  <c r="L475" i="1" l="1"/>
  <c r="G475" i="1"/>
  <c r="D475" i="1"/>
  <c r="B475" i="1"/>
  <c r="H475" i="1"/>
  <c r="A476" i="1" s="1"/>
  <c r="K475" i="1"/>
  <c r="C475" i="1"/>
  <c r="F475" i="1"/>
  <c r="B476" i="1" l="1"/>
  <c r="D476" i="1"/>
  <c r="H476" i="1"/>
  <c r="A477" i="1" s="1"/>
  <c r="G476" i="1"/>
  <c r="K476" i="1"/>
  <c r="L476" i="1"/>
  <c r="F476" i="1"/>
  <c r="C476" i="1"/>
  <c r="H477" i="1" l="1"/>
  <c r="A478" i="1" s="1"/>
  <c r="L477" i="1"/>
  <c r="B477" i="1"/>
  <c r="C477" i="1"/>
  <c r="G477" i="1"/>
  <c r="F477" i="1"/>
  <c r="D477" i="1"/>
  <c r="K477" i="1"/>
  <c r="H478" i="1" l="1"/>
  <c r="A479" i="1" s="1"/>
  <c r="L478" i="1"/>
  <c r="K478" i="1"/>
  <c r="G478" i="1"/>
  <c r="C478" i="1"/>
  <c r="F478" i="1"/>
  <c r="D478" i="1"/>
  <c r="B478" i="1"/>
  <c r="G479" i="1" l="1"/>
  <c r="L479" i="1"/>
  <c r="C479" i="1"/>
  <c r="B479" i="1"/>
  <c r="D479" i="1"/>
  <c r="F479" i="1"/>
  <c r="H479" i="1"/>
  <c r="A480" i="1" s="1"/>
  <c r="K479" i="1"/>
  <c r="C480" i="1" l="1"/>
  <c r="F480" i="1"/>
  <c r="L480" i="1"/>
  <c r="K480" i="1"/>
  <c r="D480" i="1"/>
  <c r="B480" i="1"/>
  <c r="H480" i="1"/>
  <c r="A481" i="1" s="1"/>
  <c r="G480" i="1"/>
  <c r="B481" i="1" l="1"/>
  <c r="G481" i="1"/>
  <c r="K481" i="1"/>
  <c r="D481" i="1"/>
  <c r="F481" i="1"/>
  <c r="L481" i="1"/>
  <c r="C481" i="1"/>
  <c r="H481" i="1"/>
  <c r="A482" i="1" s="1"/>
  <c r="F482" i="1" l="1"/>
  <c r="B482" i="1"/>
  <c r="L482" i="1"/>
  <c r="C482" i="1"/>
  <c r="K482" i="1"/>
  <c r="G482" i="1"/>
  <c r="D482" i="1"/>
  <c r="H482" i="1"/>
  <c r="A483" i="1" s="1"/>
  <c r="G483" i="1" l="1"/>
  <c r="F483" i="1"/>
  <c r="L483" i="1"/>
  <c r="C483" i="1"/>
  <c r="K483" i="1"/>
  <c r="B483" i="1"/>
  <c r="D483" i="1"/>
  <c r="H483" i="1"/>
  <c r="A484" i="1" s="1"/>
  <c r="B484" i="1" l="1"/>
  <c r="H484" i="1"/>
  <c r="A485" i="1" s="1"/>
  <c r="K484" i="1"/>
  <c r="C484" i="1"/>
  <c r="F484" i="1"/>
  <c r="D484" i="1"/>
  <c r="L484" i="1"/>
  <c r="G484" i="1"/>
  <c r="K485" i="1" l="1"/>
  <c r="H485" i="1"/>
  <c r="A486" i="1" s="1"/>
  <c r="L485" i="1"/>
  <c r="F485" i="1"/>
  <c r="C485" i="1"/>
  <c r="G485" i="1"/>
  <c r="D485" i="1"/>
  <c r="B485" i="1"/>
  <c r="L486" i="1" l="1"/>
  <c r="B486" i="1"/>
  <c r="G486" i="1"/>
  <c r="H486" i="1"/>
  <c r="A487" i="1" s="1"/>
  <c r="C486" i="1"/>
  <c r="D486" i="1"/>
  <c r="F486" i="1"/>
  <c r="K486" i="1"/>
  <c r="K487" i="1" l="1"/>
  <c r="D487" i="1"/>
  <c r="F487" i="1"/>
  <c r="C487" i="1"/>
  <c r="G487" i="1"/>
  <c r="L487" i="1"/>
  <c r="B487" i="1"/>
  <c r="H487" i="1"/>
  <c r="A488" i="1" s="1"/>
  <c r="L488" i="1" l="1"/>
  <c r="D488" i="1"/>
  <c r="H488" i="1"/>
  <c r="A489" i="1" s="1"/>
  <c r="F488" i="1"/>
  <c r="B488" i="1"/>
  <c r="C488" i="1"/>
  <c r="K488" i="1"/>
  <c r="G488" i="1"/>
  <c r="H489" i="1" l="1"/>
  <c r="A490" i="1" s="1"/>
  <c r="F489" i="1"/>
  <c r="K489" i="1"/>
  <c r="B489" i="1"/>
  <c r="G489" i="1"/>
  <c r="L489" i="1"/>
  <c r="C489" i="1"/>
  <c r="D489" i="1"/>
  <c r="C490" i="1" l="1"/>
  <c r="K490" i="1"/>
  <c r="F490" i="1"/>
  <c r="B490" i="1"/>
  <c r="H490" i="1"/>
  <c r="A491" i="1" s="1"/>
  <c r="D490" i="1"/>
  <c r="L490" i="1"/>
  <c r="G490" i="1"/>
  <c r="K491" i="1" l="1"/>
  <c r="F491" i="1"/>
  <c r="H491" i="1"/>
  <c r="A492" i="1" s="1"/>
  <c r="B491" i="1"/>
  <c r="G491" i="1"/>
  <c r="L491" i="1"/>
  <c r="D491" i="1"/>
  <c r="C491" i="1"/>
  <c r="C492" i="1" l="1"/>
  <c r="G492" i="1"/>
  <c r="K492" i="1"/>
  <c r="L492" i="1"/>
  <c r="B492" i="1"/>
  <c r="D492" i="1"/>
  <c r="H492" i="1"/>
  <c r="A493" i="1" s="1"/>
  <c r="F492" i="1"/>
  <c r="L493" i="1" l="1"/>
  <c r="F493" i="1"/>
  <c r="C493" i="1"/>
  <c r="K493" i="1"/>
  <c r="H493" i="1"/>
  <c r="A494" i="1" s="1"/>
  <c r="G493" i="1"/>
  <c r="B493" i="1"/>
  <c r="D493" i="1"/>
  <c r="F494" i="1" l="1"/>
  <c r="L494" i="1"/>
  <c r="B494" i="1"/>
  <c r="G494" i="1"/>
  <c r="C494" i="1"/>
  <c r="H494" i="1"/>
  <c r="A495" i="1" s="1"/>
  <c r="D494" i="1"/>
  <c r="K494" i="1"/>
  <c r="K495" i="1" l="1"/>
  <c r="C495" i="1"/>
  <c r="H495" i="1"/>
  <c r="A496" i="1" s="1"/>
  <c r="L495" i="1"/>
  <c r="D495" i="1"/>
  <c r="B495" i="1"/>
  <c r="F495" i="1"/>
  <c r="G495" i="1"/>
  <c r="L496" i="1" l="1"/>
  <c r="F496" i="1"/>
  <c r="D496" i="1"/>
  <c r="K496" i="1"/>
  <c r="H496" i="1"/>
  <c r="A497" i="1" s="1"/>
  <c r="B496" i="1"/>
  <c r="C496" i="1"/>
  <c r="G496" i="1"/>
  <c r="H497" i="1" l="1"/>
  <c r="A498" i="1" s="1"/>
  <c r="K497" i="1"/>
  <c r="L497" i="1"/>
  <c r="D497" i="1"/>
  <c r="B497" i="1"/>
  <c r="C497" i="1"/>
  <c r="F497" i="1"/>
  <c r="G497" i="1"/>
  <c r="K498" i="1" l="1"/>
  <c r="B498" i="1"/>
  <c r="H498" i="1"/>
  <c r="A499" i="1" s="1"/>
  <c r="C498" i="1"/>
  <c r="D498" i="1"/>
  <c r="G498" i="1"/>
  <c r="L498" i="1"/>
  <c r="F498" i="1"/>
  <c r="K499" i="1" l="1"/>
  <c r="G499" i="1"/>
  <c r="F499" i="1"/>
  <c r="B499" i="1"/>
  <c r="D499" i="1"/>
  <c r="L499" i="1"/>
  <c r="H499" i="1"/>
  <c r="A500" i="1" s="1"/>
  <c r="C499" i="1"/>
  <c r="L500" i="1" l="1"/>
  <c r="C500" i="1"/>
  <c r="B500" i="1"/>
  <c r="K500" i="1"/>
  <c r="H500" i="1"/>
  <c r="A501" i="1" s="1"/>
  <c r="D500" i="1"/>
  <c r="G500" i="1"/>
  <c r="F500" i="1"/>
  <c r="H501" i="1" l="1"/>
  <c r="A502" i="1" s="1"/>
  <c r="K501" i="1"/>
  <c r="G501" i="1"/>
  <c r="D501" i="1"/>
  <c r="C501" i="1"/>
  <c r="F501" i="1"/>
  <c r="L501" i="1"/>
  <c r="B501" i="1"/>
  <c r="H502" i="1" l="1"/>
  <c r="A503" i="1" s="1"/>
  <c r="F502" i="1"/>
  <c r="G502" i="1"/>
  <c r="C502" i="1"/>
  <c r="K502" i="1"/>
  <c r="B502" i="1"/>
  <c r="L502" i="1"/>
  <c r="D502" i="1"/>
  <c r="K503" i="1" l="1"/>
  <c r="C503" i="1"/>
  <c r="H503" i="1"/>
  <c r="A504" i="1" s="1"/>
  <c r="G503" i="1"/>
  <c r="L503" i="1"/>
  <c r="B503" i="1"/>
  <c r="D503" i="1"/>
  <c r="F503" i="1"/>
  <c r="L504" i="1" l="1"/>
  <c r="D504" i="1"/>
  <c r="B504" i="1"/>
  <c r="C504" i="1"/>
  <c r="K504" i="1"/>
  <c r="G504" i="1"/>
  <c r="H504" i="1"/>
  <c r="A505" i="1" s="1"/>
  <c r="F504" i="1"/>
  <c r="H505" i="1" l="1"/>
  <c r="A506" i="1" s="1"/>
  <c r="D505" i="1"/>
  <c r="F505" i="1"/>
  <c r="K505" i="1"/>
  <c r="B505" i="1"/>
  <c r="C505" i="1"/>
  <c r="G505" i="1"/>
  <c r="L505" i="1"/>
  <c r="H506" i="1" l="1"/>
  <c r="A507" i="1" s="1"/>
  <c r="B506" i="1"/>
  <c r="F506" i="1"/>
  <c r="L506" i="1"/>
  <c r="D506" i="1"/>
  <c r="G506" i="1"/>
  <c r="K506" i="1"/>
  <c r="C506" i="1"/>
  <c r="L507" i="1" l="1"/>
  <c r="G507" i="1"/>
  <c r="K507" i="1"/>
  <c r="H507" i="1"/>
  <c r="A508" i="1" s="1"/>
  <c r="D507" i="1"/>
  <c r="C507" i="1"/>
  <c r="F507" i="1"/>
  <c r="B507" i="1"/>
  <c r="L508" i="1" l="1"/>
  <c r="G508" i="1"/>
  <c r="C508" i="1"/>
  <c r="B508" i="1"/>
  <c r="D23" i="1" s="1"/>
  <c r="D508" i="1"/>
  <c r="F508" i="1"/>
  <c r="D20" i="1" s="1"/>
  <c r="H508" i="1"/>
  <c r="H509" i="1" s="1"/>
  <c r="K508" i="1"/>
  <c r="L24" i="1" s="1"/>
  <c r="D22" i="1"/>
  <c r="E22" i="1" s="1"/>
  <c r="D21" i="1"/>
  <c r="D24" i="1" s="1"/>
</calcChain>
</file>

<file path=xl/comments1.xml><?xml version="1.0" encoding="utf-8"?>
<comments xmlns="http://schemas.openxmlformats.org/spreadsheetml/2006/main">
  <authors>
    <author>Jon</author>
    <author>Maria</author>
  </authors>
  <commentList>
    <comment ref="C5" authorId="0" shapeId="0">
      <text>
        <r>
          <rPr>
            <b/>
            <sz val="8"/>
            <color indexed="81"/>
            <rFont val="Tahoma"/>
            <family val="2"/>
          </rPr>
          <t>Loan Amount:</t>
        </r>
        <r>
          <rPr>
            <sz val="8"/>
            <color indexed="81"/>
            <rFont val="Tahoma"/>
            <family val="2"/>
          </rPr>
          <t xml:space="preserve">
This is the amount that you have borrowed, not the sale price of the home. </t>
        </r>
      </text>
    </comment>
    <comment ref="G5" authorId="0" shapeId="0">
      <text>
        <r>
          <rPr>
            <b/>
            <sz val="8"/>
            <color indexed="81"/>
            <rFont val="Tahoma"/>
            <family val="2"/>
          </rPr>
          <t>Balance Due at Year ...</t>
        </r>
        <r>
          <rPr>
            <sz val="8"/>
            <color indexed="81"/>
            <rFont val="Tahoma"/>
            <family val="2"/>
          </rPr>
          <t xml:space="preserve">
Useful if you are selling your house after a number of years, or just want to know what the balance due is after a certain number of years.
</t>
        </r>
      </text>
    </comment>
    <comment ref="C6" authorId="0" shapeId="0">
      <text>
        <r>
          <rPr>
            <b/>
            <sz val="8"/>
            <color indexed="81"/>
            <rFont val="Tahoma"/>
            <family val="2"/>
          </rPr>
          <t>Annual Interest Rate:</t>
        </r>
        <r>
          <rPr>
            <sz val="8"/>
            <color indexed="81"/>
            <rFont val="Tahoma"/>
            <family val="2"/>
          </rPr>
          <t xml:space="preserve">
This is the </t>
        </r>
        <r>
          <rPr>
            <b/>
            <sz val="8"/>
            <color indexed="81"/>
            <rFont val="Tahoma"/>
            <family val="2"/>
          </rPr>
          <t xml:space="preserve">rate quoted by the lender.  </t>
        </r>
        <r>
          <rPr>
            <sz val="8"/>
            <color indexed="81"/>
            <rFont val="Tahoma"/>
            <family val="2"/>
          </rPr>
          <t xml:space="preserve">For a Canadian mortgage, it is assumed to be compounded </t>
        </r>
        <r>
          <rPr>
            <b/>
            <sz val="8"/>
            <color indexed="81"/>
            <rFont val="Tahoma"/>
            <family val="2"/>
          </rPr>
          <t xml:space="preserve">semi-annually. </t>
        </r>
        <r>
          <rPr>
            <sz val="8"/>
            <color indexed="81"/>
            <rFont val="Tahoma"/>
            <family val="2"/>
          </rPr>
          <t xml:space="preserve">US mortgages are usually quoted based on a </t>
        </r>
        <r>
          <rPr>
            <b/>
            <sz val="8"/>
            <color indexed="81"/>
            <rFont val="Tahoma"/>
            <family val="2"/>
          </rPr>
          <t>monthly compound</t>
        </r>
        <r>
          <rPr>
            <sz val="8"/>
            <color indexed="81"/>
            <rFont val="Tahoma"/>
            <family val="2"/>
          </rPr>
          <t xml:space="preserve"> period.
Note that this value is NOT the same as "APR".</t>
        </r>
        <r>
          <rPr>
            <sz val="8"/>
            <color indexed="81"/>
            <rFont val="Tahoma"/>
            <family val="2"/>
          </rPr>
          <t xml:space="preserve">
</t>
        </r>
      </text>
    </comment>
    <comment ref="C7" authorId="1" shapeId="0">
      <text>
        <r>
          <rPr>
            <b/>
            <sz val="8"/>
            <color indexed="81"/>
            <rFont val="Tahoma"/>
            <family val="2"/>
          </rPr>
          <t>Term (Amortization Period)</t>
        </r>
        <r>
          <rPr>
            <sz val="8"/>
            <color indexed="81"/>
            <rFont val="Tahoma"/>
            <family val="2"/>
          </rPr>
          <t xml:space="preserve">
The total number of years it will take to pay off the full loan amount. Typical values: 30, 20, 15, 10
</t>
        </r>
      </text>
    </comment>
    <comment ref="C8" authorId="1" shapeId="0">
      <text>
        <r>
          <rPr>
            <b/>
            <sz val="8"/>
            <color indexed="81"/>
            <rFont val="Tahoma"/>
            <family val="2"/>
          </rPr>
          <t>First Payment Date</t>
        </r>
        <r>
          <rPr>
            <sz val="8"/>
            <color indexed="81"/>
            <rFont val="Tahoma"/>
            <family val="2"/>
          </rPr>
          <t xml:space="preserve">
</t>
        </r>
        <r>
          <rPr>
            <sz val="8"/>
            <color indexed="81"/>
            <rFont val="Tahoma"/>
            <family val="2"/>
          </rPr>
          <t xml:space="preserve">Assumes that the first payment date is at the </t>
        </r>
        <r>
          <rPr>
            <b/>
            <sz val="8"/>
            <color indexed="81"/>
            <rFont val="Tahoma"/>
            <family val="2"/>
          </rPr>
          <t xml:space="preserve">end </t>
        </r>
        <r>
          <rPr>
            <sz val="8"/>
            <color indexed="81"/>
            <rFont val="Tahoma"/>
            <family val="2"/>
          </rPr>
          <t xml:space="preserve">of the first period.
</t>
        </r>
        <r>
          <rPr>
            <i/>
            <sz val="8"/>
            <color indexed="81"/>
            <rFont val="Tahoma"/>
            <family val="2"/>
          </rPr>
          <t>Shortcut</t>
        </r>
        <r>
          <rPr>
            <sz val="8"/>
            <color indexed="81"/>
            <rFont val="Tahoma"/>
            <family val="2"/>
          </rPr>
          <t xml:space="preserve">: To enter today's date, press </t>
        </r>
        <r>
          <rPr>
            <b/>
            <sz val="8"/>
            <color indexed="81"/>
            <rFont val="Tahoma"/>
            <family val="2"/>
          </rPr>
          <t xml:space="preserve">Ctrl+;
Note: The calculations are not based on the Payment Dates. </t>
        </r>
        <r>
          <rPr>
            <sz val="8"/>
            <color indexed="81"/>
            <rFont val="Tahoma"/>
            <family val="2"/>
          </rPr>
          <t>The "Payment Date" column is included only a reference.</t>
        </r>
      </text>
    </comment>
    <comment ref="C9" authorId="0" shapeId="0">
      <text>
        <r>
          <rPr>
            <b/>
            <sz val="8"/>
            <color indexed="81"/>
            <rFont val="Tahoma"/>
            <family val="2"/>
          </rPr>
          <t>Compound Period:</t>
        </r>
        <r>
          <rPr>
            <sz val="8"/>
            <color indexed="81"/>
            <rFont val="Tahoma"/>
            <family val="2"/>
          </rPr>
          <t xml:space="preserve">
The number of times per year that the </t>
        </r>
        <r>
          <rPr>
            <b/>
            <sz val="8"/>
            <color indexed="81"/>
            <rFont val="Tahoma"/>
            <family val="2"/>
          </rPr>
          <t>quoted annual interest rate</t>
        </r>
        <r>
          <rPr>
            <sz val="8"/>
            <color indexed="81"/>
            <rFont val="Tahoma"/>
            <family val="2"/>
          </rPr>
          <t xml:space="preserve"> is compounded.
US mortgages are compounded monthly.
Canadian mortgages are compounded semi-annually.
Annually: 1 time per year
Semi-Annually: 2 times per year (for Canadian Mortgages)
Quarterly: 4 times per year
Monthly: 12 times per year (for US Mortgages)
</t>
        </r>
      </text>
    </comment>
    <comment ref="C14" authorId="0" shapeId="0">
      <text>
        <r>
          <rPr>
            <sz val="8"/>
            <color indexed="81"/>
            <rFont val="Tahoma"/>
            <family val="2"/>
          </rPr>
          <t xml:space="preserve">To estimate </t>
        </r>
        <r>
          <rPr>
            <b/>
            <sz val="8"/>
            <color indexed="81"/>
            <rFont val="Tahoma"/>
            <family val="2"/>
          </rPr>
          <t>Accelerated Bi-Weekly</t>
        </r>
        <r>
          <rPr>
            <sz val="8"/>
            <color indexed="81"/>
            <rFont val="Tahoma"/>
            <family val="2"/>
          </rPr>
          <t xml:space="preserve"> payments, make an Extra Payment of </t>
        </r>
        <r>
          <rPr>
            <b/>
            <sz val="8"/>
            <color indexed="81"/>
            <rFont val="Tahoma"/>
            <family val="2"/>
          </rPr>
          <t>Payment/12</t>
        </r>
        <r>
          <rPr>
            <sz val="8"/>
            <color indexed="81"/>
            <rFont val="Tahoma"/>
            <family val="2"/>
          </rPr>
          <t xml:space="preserve"> each month. Enter "=payment/12" in the Extra Payment field and "1" in the Payment Interval field.</t>
        </r>
      </text>
    </comment>
    <comment ref="C15" authorId="0" shapeId="0">
      <text>
        <r>
          <rPr>
            <b/>
            <sz val="8"/>
            <color indexed="81"/>
            <rFont val="Tahoma"/>
            <family val="2"/>
          </rPr>
          <t>Payment Interval:</t>
        </r>
        <r>
          <rPr>
            <sz val="8"/>
            <color indexed="81"/>
            <rFont val="Tahoma"/>
            <family val="2"/>
          </rPr>
          <t xml:space="preserve">
Specifies that the Extra Payment amount will be made every </t>
        </r>
        <r>
          <rPr>
            <i/>
            <sz val="8"/>
            <color indexed="81"/>
            <rFont val="Tahoma"/>
            <family val="2"/>
          </rPr>
          <t>N</t>
        </r>
        <r>
          <rPr>
            <sz val="8"/>
            <color indexed="81"/>
            <rFont val="Tahoma"/>
            <family val="2"/>
          </rPr>
          <t xml:space="preserve"> months. For example, enter 1 to make the extra payment every month, or 2 to make the extra payment every 2 months.
</t>
        </r>
        <r>
          <rPr>
            <b/>
            <sz val="8"/>
            <color indexed="81"/>
            <rFont val="Tahoma"/>
            <family val="2"/>
          </rPr>
          <t>Accelerated Bi-Weekly Payments</t>
        </r>
        <r>
          <rPr>
            <sz val="8"/>
            <color indexed="81"/>
            <rFont val="Tahoma"/>
            <family val="2"/>
          </rPr>
          <t xml:space="preserve">: Typical bi-weekly payment plans are basically just ways of making extra payments conveniently. Even though this spreadsheet creates a </t>
        </r>
        <r>
          <rPr>
            <b/>
            <sz val="8"/>
            <color indexed="81"/>
            <rFont val="Tahoma"/>
            <family val="2"/>
          </rPr>
          <t>monthly payment</t>
        </r>
        <r>
          <rPr>
            <sz val="8"/>
            <color indexed="81"/>
            <rFont val="Tahoma"/>
            <family val="2"/>
          </rPr>
          <t xml:space="preserve"> amortization schedule you can fairly accurately </t>
        </r>
        <r>
          <rPr>
            <b/>
            <sz val="8"/>
            <color indexed="81"/>
            <rFont val="Tahoma"/>
            <family val="2"/>
          </rPr>
          <t>estimate the effect of accelerated bi-weekly payments</t>
        </r>
        <r>
          <rPr>
            <sz val="8"/>
            <color indexed="81"/>
            <rFont val="Tahoma"/>
            <family val="2"/>
          </rPr>
          <t xml:space="preserve"> by choosing an Extra Payment Interval period of 1 and making the Extra Payment amount equal to the Payment/12 (by entering "=payment/12" in the cell).</t>
        </r>
      </text>
    </comment>
    <comment ref="C19" authorId="0" shapeId="0">
      <text>
        <r>
          <rPr>
            <b/>
            <sz val="8"/>
            <color indexed="81"/>
            <rFont val="Tahoma"/>
            <family val="2"/>
          </rPr>
          <t>Monthly Interest Rate:</t>
        </r>
        <r>
          <rPr>
            <sz val="8"/>
            <color indexed="81"/>
            <rFont val="Tahoma"/>
            <family val="2"/>
          </rPr>
          <t xml:space="preserve">
This is the Rate used to calculate the interest paid each month. The formula takes into account the Compound Period.
</t>
        </r>
      </text>
    </comment>
    <comment ref="K22" authorId="0" shapeId="0">
      <text>
        <r>
          <rPr>
            <b/>
            <sz val="8"/>
            <color indexed="81"/>
            <rFont val="Tahoma"/>
            <family val="2"/>
          </rPr>
          <t>Tax Bracket:</t>
        </r>
        <r>
          <rPr>
            <sz val="8"/>
            <color indexed="81"/>
            <rFont val="Tahoma"/>
            <family val="2"/>
          </rPr>
          <t xml:space="preserve">
In some cases, the interest paid on a home equity loan is tax deductible. If it is NOT, enter a 0% in the tax bracket to represent no tax returned.</t>
        </r>
      </text>
    </comment>
    <comment ref="G23" authorId="0" shapeId="0">
      <text>
        <r>
          <rPr>
            <b/>
            <sz val="8"/>
            <color indexed="81"/>
            <rFont val="Tahoma"/>
            <family val="2"/>
          </rPr>
          <t>Total Payments:</t>
        </r>
        <r>
          <rPr>
            <sz val="8"/>
            <color indexed="81"/>
            <rFont val="Tahoma"/>
            <family val="2"/>
          </rPr>
          <t xml:space="preserve">
If you don't make any extra payments, this will be the total amount, including interest, paid over the life of the loan (the full amortization period).</t>
        </r>
      </text>
    </comment>
    <comment ref="K23" authorId="0" shapeId="0">
      <text>
        <r>
          <rPr>
            <b/>
            <sz val="8"/>
            <color indexed="81"/>
            <rFont val="Tahoma"/>
            <family val="2"/>
          </rPr>
          <t>Effective Annual Interest Rate:</t>
        </r>
        <r>
          <rPr>
            <sz val="8"/>
            <color indexed="81"/>
            <rFont val="Tahoma"/>
            <family val="2"/>
          </rPr>
          <t xml:space="preserve">
If you can deduct the interest paid on your home equity loan from your taxes, then one way to look at this benefit is by calculating the "</t>
        </r>
        <r>
          <rPr>
            <sz val="8"/>
            <color indexed="81"/>
            <rFont val="Tahoma"/>
            <family val="2"/>
          </rPr>
          <t>effective annual interest rate</t>
        </r>
        <r>
          <rPr>
            <sz val="8"/>
            <color indexed="81"/>
            <rFont val="Tahoma"/>
            <family val="2"/>
          </rPr>
          <t xml:space="preserve">". Note that you still must pay the normal amount of interest, but when making comparisons to other loans and investments, you should consider the tax deduction if it applies. Note that the amount indicated in the Tax Returned column is NOT actually returned that month. </t>
        </r>
        <r>
          <rPr>
            <b/>
            <sz val="8"/>
            <color indexed="81"/>
            <rFont val="Tahoma"/>
            <family val="2"/>
          </rPr>
          <t>You must wait for your yearly tax return to see the benefit.</t>
        </r>
      </text>
    </comment>
    <comment ref="C24" authorId="1" shapeId="0">
      <text>
        <r>
          <rPr>
            <b/>
            <sz val="8"/>
            <color indexed="81"/>
            <rFont val="Tahoma"/>
            <family val="2"/>
          </rPr>
          <t>Interest Savings</t>
        </r>
        <r>
          <rPr>
            <sz val="8"/>
            <color indexed="81"/>
            <rFont val="Tahoma"/>
            <family val="2"/>
          </rPr>
          <t xml:space="preserve">
The reduced interest associated with making extra payments or "prepayments". When you make extra payments on the principal, then you pay less interest in the long run and you pay off your mortgage sooner.</t>
        </r>
      </text>
    </comment>
    <comment ref="G24" authorId="0" shapeId="0">
      <text>
        <r>
          <rPr>
            <b/>
            <sz val="8"/>
            <color indexed="81"/>
            <rFont val="Tahoma"/>
            <family val="2"/>
          </rPr>
          <t>Total Interest:</t>
        </r>
        <r>
          <rPr>
            <sz val="8"/>
            <color indexed="81"/>
            <rFont val="Tahoma"/>
            <family val="2"/>
          </rPr>
          <t xml:space="preserve">
If you don't make any extra payments, this will be the total amount of interest paid over the life of the loan (the full amortization period). This amount is used to calculate the "Interest Savings".</t>
        </r>
      </text>
    </comment>
    <comment ref="B27" authorId="0" shapeId="0">
      <text>
        <r>
          <rPr>
            <b/>
            <sz val="8"/>
            <color indexed="81"/>
            <rFont val="Tahoma"/>
            <family val="2"/>
          </rPr>
          <t>Payment Date:</t>
        </r>
        <r>
          <rPr>
            <sz val="8"/>
            <color indexed="81"/>
            <rFont val="Tahoma"/>
            <family val="2"/>
          </rPr>
          <t xml:space="preserve">
The amortization calculations are not based on the Payment Dates. This column is just for reference. The Payment Dates will usually be correct if you choose the 15th or 28th as the First Payment Date. If you choose the 29th, 30th, or 31st as the First Payment Date, the data calculation probably won't work.</t>
        </r>
      </text>
    </comment>
    <comment ref="C27" authorId="0" shapeId="0">
      <text>
        <r>
          <rPr>
            <b/>
            <sz val="8"/>
            <color indexed="81"/>
            <rFont val="Tahoma"/>
            <family val="2"/>
          </rPr>
          <t>Payment:</t>
        </r>
        <r>
          <rPr>
            <sz val="8"/>
            <color indexed="81"/>
            <rFont val="Tahoma"/>
            <family val="2"/>
          </rPr>
          <t xml:space="preserve">
The required payment that includes both interest and principal.</t>
        </r>
      </text>
    </comment>
    <comment ref="D27" authorId="1" shapeId="0">
      <text>
        <r>
          <rPr>
            <b/>
            <sz val="8"/>
            <color indexed="81"/>
            <rFont val="Tahoma"/>
            <family val="2"/>
          </rPr>
          <t>Extra Payments (Prepayments)</t>
        </r>
        <r>
          <rPr>
            <sz val="8"/>
            <color indexed="81"/>
            <rFont val="Tahoma"/>
            <family val="2"/>
          </rPr>
          <t xml:space="preserve">
(Assumes no penalties for making prepayments on the principal)
The amounts in the "Extra Payments" column are based on the inputs chosen in the "Extra Payments" section above. To manually enter extra payments, use the Additional Payment column.
The complication of the formula in this column comes from having to prevent overpaying on the last few payments. For example, if you normally make a sizable annual extra payment, the formula must make sure that your last annual payment isn't more than the balance due. If it is, then the extra payment is adjusted to bring the balance exactly to zero.</t>
        </r>
      </text>
    </comment>
    <comment ref="E27" authorId="1" shapeId="0">
      <text>
        <r>
          <rPr>
            <b/>
            <sz val="8"/>
            <color indexed="81"/>
            <rFont val="Tahoma"/>
            <family val="2"/>
          </rPr>
          <t>Additional Payment (Prepayments)</t>
        </r>
        <r>
          <rPr>
            <sz val="8"/>
            <color indexed="81"/>
            <rFont val="Tahoma"/>
            <family val="2"/>
          </rPr>
          <t xml:space="preserve">
(Assumes no penalties for making prepayments on the principal)
This column gives you complete flexibility in making additional payments. Use the Extra Payments to schedule regular extra payments. The Additional Payment column is for the occasional lump sum or irregularly scheduled prepayments.</t>
        </r>
      </text>
    </comment>
    <comment ref="K27" authorId="0" shapeId="0">
      <text>
        <r>
          <rPr>
            <b/>
            <sz val="8"/>
            <color indexed="81"/>
            <rFont val="Tahoma"/>
            <family val="2"/>
          </rPr>
          <t>Tax Returned:</t>
        </r>
        <r>
          <rPr>
            <sz val="8"/>
            <color indexed="81"/>
            <rFont val="Tahoma"/>
            <family val="2"/>
          </rPr>
          <t xml:space="preserve">
If you can deduct the interest paid on your home equity loan from your taxes, then one way to look at this benefit is by calculating the "</t>
        </r>
        <r>
          <rPr>
            <sz val="8"/>
            <color indexed="81"/>
            <rFont val="Tahoma"/>
            <family val="2"/>
          </rPr>
          <t>effective annual interest rate</t>
        </r>
        <r>
          <rPr>
            <sz val="8"/>
            <color indexed="81"/>
            <rFont val="Tahoma"/>
            <family val="2"/>
          </rPr>
          <t xml:space="preserve">". Note that you still must pay the normal amount of interest, but when making comparisons to other loans and investments, you should consider the tax deduction if it applies. Note that the amount indicated in the Tax Returned column is NOT actually returned that month. </t>
        </r>
        <r>
          <rPr>
            <b/>
            <sz val="8"/>
            <color indexed="81"/>
            <rFont val="Tahoma"/>
            <family val="2"/>
          </rPr>
          <t>You must wait for your yearly tax return to see the benefit.</t>
        </r>
        <r>
          <rPr>
            <sz val="8"/>
            <color indexed="81"/>
            <rFont val="Tahoma"/>
            <family val="2"/>
          </rPr>
          <t xml:space="preserve">
Also note that the amount of tax deduction decreases as you pay down your loan and pay less interest.</t>
        </r>
      </text>
    </comment>
    <comment ref="L27" authorId="0" shapeId="0">
      <text>
        <r>
          <rPr>
            <b/>
            <sz val="8"/>
            <color indexed="81"/>
            <rFont val="Tahoma"/>
            <family val="2"/>
          </rPr>
          <t>Cumulative Tax Returned</t>
        </r>
        <r>
          <rPr>
            <sz val="8"/>
            <color indexed="81"/>
            <rFont val="Tahoma"/>
            <family val="2"/>
          </rPr>
          <t xml:space="preserve">
(if applicable)</t>
        </r>
      </text>
    </comment>
  </commentList>
</comments>
</file>

<file path=xl/comments2.xml><?xml version="1.0" encoding="utf-8"?>
<comments xmlns="http://schemas.openxmlformats.org/spreadsheetml/2006/main">
  <authors>
    <author>Jon</author>
  </authors>
  <commentList>
    <comment ref="C6" authorId="0" shapeId="0">
      <text>
        <r>
          <rPr>
            <b/>
            <sz val="8"/>
            <color indexed="81"/>
            <rFont val="Tahoma"/>
            <family val="2"/>
          </rPr>
          <t>Appraised Value of Home</t>
        </r>
        <r>
          <rPr>
            <sz val="8"/>
            <color indexed="81"/>
            <rFont val="Tahoma"/>
            <family val="2"/>
          </rPr>
          <t xml:space="preserve">
The amount you can borrow largely depends upon the appraised value of your home. If it has been a while since you purchased your house, it is likely worth quite a bit more, so you may need to have your property re-appraised.</t>
        </r>
      </text>
    </comment>
    <comment ref="C7" authorId="0" shapeId="0">
      <text>
        <r>
          <rPr>
            <b/>
            <sz val="8"/>
            <color indexed="81"/>
            <rFont val="Tahoma"/>
            <family val="2"/>
          </rPr>
          <t>Loan to Value Ratio:</t>
        </r>
        <r>
          <rPr>
            <sz val="8"/>
            <color indexed="81"/>
            <rFont val="Tahoma"/>
            <family val="2"/>
          </rPr>
          <t xml:space="preserve">
This is a </t>
        </r>
        <r>
          <rPr>
            <b/>
            <sz val="8"/>
            <color indexed="81"/>
            <rFont val="Tahoma"/>
            <family val="2"/>
          </rPr>
          <t>percentage</t>
        </r>
        <r>
          <rPr>
            <sz val="8"/>
            <color indexed="81"/>
            <rFont val="Tahoma"/>
            <family val="2"/>
          </rPr>
          <t xml:space="preserve"> of your home's appraised value used to calculate the </t>
        </r>
        <r>
          <rPr>
            <b/>
            <sz val="8"/>
            <color indexed="81"/>
            <rFont val="Tahoma"/>
            <family val="2"/>
          </rPr>
          <t>maximum total debt</t>
        </r>
        <r>
          <rPr>
            <sz val="8"/>
            <color indexed="81"/>
            <rFont val="Tahoma"/>
            <family val="2"/>
          </rPr>
          <t xml:space="preserve"> that a lender will allow to be secured by your home.
</t>
        </r>
        <r>
          <rPr>
            <b/>
            <sz val="8"/>
            <color indexed="81"/>
            <rFont val="Tahoma"/>
            <family val="2"/>
          </rPr>
          <t>80%</t>
        </r>
        <r>
          <rPr>
            <sz val="8"/>
            <color indexed="81"/>
            <rFont val="Tahoma"/>
            <family val="2"/>
          </rPr>
          <t xml:space="preserve"> is common, but may be as high as 125%. Depends on your state laws, credit history, income, and other factors.</t>
        </r>
      </text>
    </comment>
    <comment ref="C11" authorId="0" shapeId="0">
      <text>
        <r>
          <rPr>
            <b/>
            <sz val="8"/>
            <color indexed="81"/>
            <rFont val="Tahoma"/>
            <family val="2"/>
          </rPr>
          <t>If Applicable</t>
        </r>
      </text>
    </comment>
    <comment ref="C12" authorId="0" shapeId="0">
      <text>
        <r>
          <rPr>
            <b/>
            <sz val="8"/>
            <color indexed="81"/>
            <rFont val="Tahoma"/>
            <family val="2"/>
          </rPr>
          <t>Other Liens:</t>
        </r>
        <r>
          <rPr>
            <sz val="8"/>
            <color indexed="81"/>
            <rFont val="Tahoma"/>
            <family val="2"/>
          </rPr>
          <t xml:space="preserve">
The amount you still owe on any loans that are</t>
        </r>
        <r>
          <rPr>
            <i/>
            <sz val="8"/>
            <color indexed="81"/>
            <rFont val="Tahoma"/>
            <family val="2"/>
          </rPr>
          <t xml:space="preserve"> secured by your home</t>
        </r>
        <r>
          <rPr>
            <sz val="8"/>
            <color indexed="81"/>
            <rFont val="Tahoma"/>
            <family val="2"/>
          </rPr>
          <t>.</t>
        </r>
      </text>
    </comment>
    <comment ref="C13" authorId="0" shapeId="0">
      <text>
        <r>
          <rPr>
            <b/>
            <sz val="8"/>
            <color indexed="81"/>
            <rFont val="Tahoma"/>
            <family val="2"/>
          </rPr>
          <t>Balance Owed:</t>
        </r>
        <r>
          <rPr>
            <sz val="8"/>
            <color indexed="81"/>
            <rFont val="Tahoma"/>
            <family val="2"/>
          </rPr>
          <t xml:space="preserve">
This is total amount that you still owe on any outstanding mortgages and loans that are secured by your home.</t>
        </r>
      </text>
    </comment>
  </commentList>
</comments>
</file>

<file path=xl/comments3.xml><?xml version="1.0" encoding="utf-8"?>
<comments xmlns="http://schemas.openxmlformats.org/spreadsheetml/2006/main">
  <authors>
    <author>Jon</author>
  </authors>
  <commentList>
    <comment ref="D6" authorId="0" shapeId="0">
      <text>
        <r>
          <rPr>
            <b/>
            <sz val="8"/>
            <color indexed="81"/>
            <rFont val="Tahoma"/>
            <family val="2"/>
          </rPr>
          <t>Current Appraised Value of Home</t>
        </r>
        <r>
          <rPr>
            <sz val="8"/>
            <color indexed="81"/>
            <rFont val="Tahoma"/>
            <family val="2"/>
          </rPr>
          <t xml:space="preserve">
The current appraised value of your home, which may be greater than the original cost.</t>
        </r>
      </text>
    </comment>
    <comment ref="D7" authorId="0" shapeId="0">
      <text>
        <r>
          <rPr>
            <b/>
            <sz val="8"/>
            <color indexed="81"/>
            <rFont val="Tahoma"/>
            <family val="2"/>
          </rPr>
          <t>Yearly Property Appreciation Rate:</t>
        </r>
        <r>
          <rPr>
            <sz val="8"/>
            <color indexed="81"/>
            <rFont val="Tahoma"/>
            <family val="2"/>
          </rPr>
          <t xml:space="preserve">
Enter an estimated yearly rate of appreciation for your home.
Technical Detail: Specifying that the yearly appreciation is 2%, is not the same as using a monthly compound rate of 2%/12. Here, if you say 2%, that means that at the end of the year, the property has increased by 2%. The difference is very small, but can be important when comparing to other calculations.</t>
        </r>
      </text>
    </comment>
    <comment ref="D11" authorId="0" shapeId="0">
      <text>
        <r>
          <rPr>
            <b/>
            <sz val="8"/>
            <color indexed="81"/>
            <rFont val="Tahoma"/>
            <family val="2"/>
          </rPr>
          <t>Currently Monthly Payment (PI):</t>
        </r>
        <r>
          <rPr>
            <sz val="8"/>
            <color indexed="81"/>
            <rFont val="Tahoma"/>
            <family val="2"/>
          </rPr>
          <t xml:space="preserve">
The "PI" means "Principal and Interest". Do NOT include the taxes and insurance.
</t>
        </r>
        <r>
          <rPr>
            <b/>
            <sz val="8"/>
            <color indexed="81"/>
            <rFont val="Tahoma"/>
            <family val="2"/>
          </rPr>
          <t>Monthly Extra Payments</t>
        </r>
        <r>
          <rPr>
            <sz val="8"/>
            <color indexed="81"/>
            <rFont val="Tahoma"/>
            <family val="2"/>
          </rPr>
          <t xml:space="preserve">: Entering a monthly payment larger than the normal PI amount will result in the extra payment being applied to the principal.
</t>
        </r>
        <r>
          <rPr>
            <b/>
            <sz val="8"/>
            <color indexed="81"/>
            <rFont val="Tahoma"/>
            <family val="2"/>
          </rPr>
          <t>For Interest Only</t>
        </r>
        <r>
          <rPr>
            <sz val="8"/>
            <color indexed="81"/>
            <rFont val="Tahoma"/>
            <family val="2"/>
          </rPr>
          <t xml:space="preserve">: Make the payment equal to the </t>
        </r>
        <r>
          <rPr>
            <i/>
            <sz val="8"/>
            <color indexed="81"/>
            <rFont val="Tahoma"/>
            <family val="2"/>
          </rPr>
          <t>balance</t>
        </r>
        <r>
          <rPr>
            <sz val="8"/>
            <color indexed="81"/>
            <rFont val="Tahoma"/>
            <family val="2"/>
          </rPr>
          <t>*</t>
        </r>
        <r>
          <rPr>
            <i/>
            <sz val="8"/>
            <color indexed="81"/>
            <rFont val="Tahoma"/>
            <family val="2"/>
          </rPr>
          <t>annual_rate</t>
        </r>
        <r>
          <rPr>
            <sz val="8"/>
            <color indexed="81"/>
            <rFont val="Tahoma"/>
            <family val="2"/>
          </rPr>
          <t xml:space="preserve">/12
</t>
        </r>
        <r>
          <rPr>
            <b/>
            <sz val="8"/>
            <color indexed="81"/>
            <rFont val="Tahoma"/>
            <family val="2"/>
          </rPr>
          <t>Important</t>
        </r>
        <r>
          <rPr>
            <sz val="8"/>
            <color indexed="81"/>
            <rFont val="Tahoma"/>
            <family val="2"/>
          </rPr>
          <t xml:space="preserve">: If you enter an amount less than the interest-only amount, this will result in </t>
        </r>
        <r>
          <rPr>
            <i/>
            <sz val="8"/>
            <color indexed="81"/>
            <rFont val="Tahoma"/>
            <family val="2"/>
          </rPr>
          <t>negative amortization</t>
        </r>
        <r>
          <rPr>
            <sz val="8"/>
            <color indexed="81"/>
            <rFont val="Tahoma"/>
            <family val="2"/>
          </rPr>
          <t>, where the unpaid interest is added to the balance. This is not usually how mortgages work, because you end up paying interest on interest. Just keep that in mind as you play with the calculator.</t>
        </r>
      </text>
    </comment>
    <comment ref="D13" authorId="0" shapeId="0">
      <text>
        <r>
          <rPr>
            <sz val="8"/>
            <color indexed="81"/>
            <rFont val="Tahoma"/>
            <family val="2"/>
          </rPr>
          <t>or a Home Equity Loan</t>
        </r>
      </text>
    </comment>
    <comment ref="D15" authorId="0" shapeId="0">
      <text>
        <r>
          <rPr>
            <b/>
            <sz val="8"/>
            <color indexed="81"/>
            <rFont val="Tahoma"/>
            <family val="2"/>
          </rPr>
          <t>Currently Monthly Payment (PI):</t>
        </r>
        <r>
          <rPr>
            <sz val="8"/>
            <color indexed="81"/>
            <rFont val="Tahoma"/>
            <family val="2"/>
          </rPr>
          <t xml:space="preserve">
The "PI" means "Principal and Interest". Do NOT include the taxes and insurance.
</t>
        </r>
        <r>
          <rPr>
            <b/>
            <sz val="8"/>
            <color indexed="81"/>
            <rFont val="Tahoma"/>
            <family val="2"/>
          </rPr>
          <t>Monthly Extra Payments</t>
        </r>
        <r>
          <rPr>
            <sz val="8"/>
            <color indexed="81"/>
            <rFont val="Tahoma"/>
            <family val="2"/>
          </rPr>
          <t xml:space="preserve">: Entering a monthly payment larger than the normal PI amount will result in the extra payment being applied to the principal.
</t>
        </r>
        <r>
          <rPr>
            <b/>
            <sz val="8"/>
            <color indexed="81"/>
            <rFont val="Tahoma"/>
            <family val="2"/>
          </rPr>
          <t>For Interest Only</t>
        </r>
        <r>
          <rPr>
            <sz val="8"/>
            <color indexed="81"/>
            <rFont val="Tahoma"/>
            <family val="2"/>
          </rPr>
          <t xml:space="preserve">: Make the payment equal to the </t>
        </r>
        <r>
          <rPr>
            <i/>
            <sz val="8"/>
            <color indexed="81"/>
            <rFont val="Tahoma"/>
            <family val="2"/>
          </rPr>
          <t>balance</t>
        </r>
        <r>
          <rPr>
            <sz val="8"/>
            <color indexed="81"/>
            <rFont val="Tahoma"/>
            <family val="2"/>
          </rPr>
          <t>*</t>
        </r>
        <r>
          <rPr>
            <i/>
            <sz val="8"/>
            <color indexed="81"/>
            <rFont val="Tahoma"/>
            <family val="2"/>
          </rPr>
          <t>annual_rate</t>
        </r>
        <r>
          <rPr>
            <sz val="8"/>
            <color indexed="81"/>
            <rFont val="Tahoma"/>
            <family val="2"/>
          </rPr>
          <t xml:space="preserve">/12
</t>
        </r>
        <r>
          <rPr>
            <b/>
            <sz val="8"/>
            <color indexed="81"/>
            <rFont val="Tahoma"/>
            <family val="2"/>
          </rPr>
          <t>Important</t>
        </r>
        <r>
          <rPr>
            <sz val="8"/>
            <color indexed="81"/>
            <rFont val="Tahoma"/>
            <family val="2"/>
          </rPr>
          <t xml:space="preserve">: If you enter an amount less than the interest-only amount, this will result in </t>
        </r>
        <r>
          <rPr>
            <i/>
            <sz val="8"/>
            <color indexed="81"/>
            <rFont val="Tahoma"/>
            <family val="2"/>
          </rPr>
          <t>negative amortization</t>
        </r>
        <r>
          <rPr>
            <sz val="8"/>
            <color indexed="81"/>
            <rFont val="Tahoma"/>
            <family val="2"/>
          </rPr>
          <t>, where the unpaid interest is added to the balance. This is not usually how mortgages work, because you end up paying interest on interest. Just keep that in mind as you play with the calculator.</t>
        </r>
      </text>
    </comment>
    <comment ref="D17" authorId="0" shapeId="0">
      <text>
        <r>
          <rPr>
            <b/>
            <sz val="8"/>
            <color indexed="81"/>
            <rFont val="Tahoma"/>
            <family val="2"/>
          </rPr>
          <t>Balance and Value After N Years:</t>
        </r>
        <r>
          <rPr>
            <sz val="8"/>
            <color indexed="81"/>
            <rFont val="Tahoma"/>
            <family val="2"/>
          </rPr>
          <t xml:space="preserve">
You can enter a decimal number (like 4.5), and the value will be rounded to the nearest month.</t>
        </r>
      </text>
    </comment>
    <comment ref="D22" authorId="0" shapeId="0">
      <text>
        <r>
          <rPr>
            <b/>
            <sz val="8"/>
            <color indexed="81"/>
            <rFont val="Tahoma"/>
            <family val="2"/>
          </rPr>
          <t>Pre-Tax Equity:</t>
        </r>
        <r>
          <rPr>
            <sz val="8"/>
            <color indexed="81"/>
            <rFont val="Tahoma"/>
            <family val="2"/>
          </rPr>
          <t xml:space="preserve">
Simply the appreciated value of the home minus the balance owed. Thus, it does not account for taxes that would need to be paid at the sale of the home due to the increase in value.</t>
        </r>
      </text>
    </comment>
  </commentList>
</comments>
</file>

<file path=xl/sharedStrings.xml><?xml version="1.0" encoding="utf-8"?>
<sst xmlns="http://schemas.openxmlformats.org/spreadsheetml/2006/main" count="118" uniqueCount="98">
  <si>
    <t>Inputs</t>
  </si>
  <si>
    <t>First Payment Date</t>
  </si>
  <si>
    <t>Total Payments</t>
  </si>
  <si>
    <t>Total Interest</t>
  </si>
  <si>
    <t>No.</t>
  </si>
  <si>
    <t>Additional Payment</t>
  </si>
  <si>
    <t>Interest</t>
  </si>
  <si>
    <t>Principal</t>
  </si>
  <si>
    <t>Balance</t>
  </si>
  <si>
    <t>Payment</t>
  </si>
  <si>
    <t>Number of Payments</t>
  </si>
  <si>
    <t>Last Payment Date</t>
  </si>
  <si>
    <t>Loan Amount</t>
  </si>
  <si>
    <t>Compound Period</t>
  </si>
  <si>
    <t>Outstanding Balance</t>
  </si>
  <si>
    <t>Interest Paid</t>
  </si>
  <si>
    <t>Principal Paid</t>
  </si>
  <si>
    <t>Extra Payment</t>
  </si>
  <si>
    <t>Extra Annual Payment</t>
  </si>
  <si>
    <t>Regular Payment Schedule (No Extra Payments)</t>
  </si>
  <si>
    <t>Interest Savings</t>
  </si>
  <si>
    <t>Totals Assuming No Extra Payments</t>
  </si>
  <si>
    <t>Monthly</t>
  </si>
  <si>
    <t>Home Equity Loan Calculator</t>
  </si>
  <si>
    <t>Appraised Value of Home</t>
  </si>
  <si>
    <t>Loan to Value Ratio</t>
  </si>
  <si>
    <t>Maximum Allowable Debt</t>
  </si>
  <si>
    <t>Balance on 1st Mortgage</t>
  </si>
  <si>
    <t>Balance on 2nd Mortgage</t>
  </si>
  <si>
    <t>Balance on other Liens</t>
  </si>
  <si>
    <t>Total Balance Owed</t>
  </si>
  <si>
    <t xml:space="preserve"> - Income</t>
  </si>
  <si>
    <t xml:space="preserve"> - Other financial obligations</t>
  </si>
  <si>
    <t xml:space="preserve"> - Credit history</t>
  </si>
  <si>
    <t xml:space="preserve"> - Property appraisal fee</t>
  </si>
  <si>
    <t xml:space="preserve"> - Application fee</t>
  </si>
  <si>
    <t>Home Equity Calculator</t>
  </si>
  <si>
    <t xml:space="preserve"> - Originator fees</t>
  </si>
  <si>
    <t xml:space="preserve"> - Title fees</t>
  </si>
  <si>
    <t xml:space="preserve"> - Early Pay-Off fees</t>
  </si>
  <si>
    <t xml:space="preserve"> - Closing fees (attorney, filing, etc.)</t>
  </si>
  <si>
    <t xml:space="preserve"> - State laws</t>
  </si>
  <si>
    <t>How Much Money Can I Borrow?</t>
  </si>
  <si>
    <t>Potential Loan Amount:</t>
  </si>
  <si>
    <t>Other considerations affecting how much you can borrow</t>
  </si>
  <si>
    <t>Hidden fees</t>
  </si>
  <si>
    <t>Balance at Year …</t>
  </si>
  <si>
    <t>Payment
Date</t>
  </si>
  <si>
    <t>Annual Interest Rate</t>
  </si>
  <si>
    <t>Term Length (in Years)</t>
  </si>
  <si>
    <t>Monthly Interest Rate</t>
  </si>
  <si>
    <t>Every N Months</t>
  </si>
  <si>
    <t>Extra
Payments</t>
  </si>
  <si>
    <t>Tax Returned</t>
  </si>
  <si>
    <t>Date</t>
  </si>
  <si>
    <t xml:space="preserve">Effective Rate </t>
  </si>
  <si>
    <t xml:space="preserve">Tax Bracket </t>
  </si>
  <si>
    <t xml:space="preserve">Total Returned </t>
  </si>
  <si>
    <t>Tax Deduction</t>
  </si>
  <si>
    <t>Cum. Tax Returned</t>
  </si>
  <si>
    <t>Loan Summary</t>
  </si>
  <si>
    <t>Qualification Calculator</t>
  </si>
  <si>
    <t>Estimate Your Home Equity after N Years</t>
  </si>
  <si>
    <t>Yearly Appreciation Rate</t>
  </si>
  <si>
    <r>
      <t xml:space="preserve">Balance on </t>
    </r>
    <r>
      <rPr>
        <b/>
        <sz val="10"/>
        <rFont val="Tahoma"/>
        <family val="2"/>
      </rPr>
      <t>1st Mortgage</t>
    </r>
  </si>
  <si>
    <r>
      <t xml:space="preserve">Balance on </t>
    </r>
    <r>
      <rPr>
        <b/>
        <sz val="10"/>
        <rFont val="Tahoma"/>
        <family val="2"/>
      </rPr>
      <t>2nd Mortgage</t>
    </r>
  </si>
  <si>
    <t>Mo.</t>
  </si>
  <si>
    <t>Pre-Tax Home Equity:</t>
  </si>
  <si>
    <t>Equity</t>
  </si>
  <si>
    <t>Years</t>
  </si>
  <si>
    <r>
      <t>Current Value</t>
    </r>
    <r>
      <rPr>
        <sz val="10"/>
        <rFont val="Tahoma"/>
        <family val="2"/>
      </rPr>
      <t xml:space="preserve"> of Home</t>
    </r>
  </si>
  <si>
    <t>Total
Balance</t>
  </si>
  <si>
    <t>Home
Value</t>
  </si>
  <si>
    <t>Pre-Tax
Equity</t>
  </si>
  <si>
    <t>Balance
Loan 2</t>
  </si>
  <si>
    <t>Principle
Loan 2</t>
  </si>
  <si>
    <t>Interest
Loan 2</t>
  </si>
  <si>
    <t>Interest
Loan 1</t>
  </si>
  <si>
    <t>Principle
Loan 1</t>
  </si>
  <si>
    <t>Balance
Loan 1</t>
  </si>
  <si>
    <r>
      <t xml:space="preserve">Number of </t>
    </r>
    <r>
      <rPr>
        <b/>
        <sz val="10"/>
        <rFont val="Tahoma"/>
        <family val="2"/>
      </rPr>
      <t>Years from Now</t>
    </r>
  </si>
  <si>
    <t>Unpaid Balance:</t>
  </si>
  <si>
    <t>Monthly Payment (PI)</t>
  </si>
  <si>
    <t>Summary Table</t>
  </si>
  <si>
    <t>[42]</t>
  </si>
  <si>
    <t>HELP</t>
  </si>
  <si>
    <t>Getting Started</t>
  </si>
  <si>
    <t>Using This Worksheet</t>
  </si>
  <si>
    <t>This spreadsheet creates an amortization schedule for a fixed-rate home equity loan, with optional extra payments. Use the spreadsheet to compare different term lengths, rates, and loan amounts. This spreadsheet also calculates the outstanding balance at the end of a specified number of years and the tax returned if the interest paid is tax deductible.</t>
  </si>
  <si>
    <t>The payment and the interest are rounded to the nearest cent. The last payment is adjusted to bring the balance to zero.</t>
  </si>
  <si>
    <t>This worksheet estimates how large of a home equity loan you might qualify for based upon the current value of your home, the allowable loan-to-value ratio, and the balance of all the loans you currently have where your home is listed as security.</t>
  </si>
  <si>
    <t>There will likely be other considerations affecting how much you may qualify for, such as those listed below the calculator.</t>
  </si>
  <si>
    <t>This spreadsheet estimates the amount of equity in your home after a number of years by subtracting the balance owed from the home's value. It takes into account an estimated home appreciation rate (enter a negative rate if your home is decreasing in value). Specifying the monthly payment amount(s) lets you consider amortized fixed-rate loans, interest-only loans, and monthly extra payments. Read the cell comments for more info and instructions.</t>
  </si>
  <si>
    <t>This calculator does not round the interest or payment, and the appreciation rate is highly variable, so the results are only estimates.</t>
  </si>
  <si>
    <t>General help information for how to use each calculator is provided on the right side of each worksheet. Specific help information for cells is provided via cell comments.</t>
  </si>
  <si>
    <r>
      <t>Edit the white cells</t>
    </r>
    <r>
      <rPr>
        <sz val="10"/>
        <color rgb="FF000000"/>
        <rFont val="Tahoma"/>
        <family val="2"/>
      </rPr>
      <t>. All the others are calculated.</t>
    </r>
  </si>
  <si>
    <r>
      <t xml:space="preserve">Balance Due </t>
    </r>
    <r>
      <rPr>
        <sz val="10"/>
        <rFont val="Tahoma"/>
        <family val="2"/>
      </rPr>
      <t>at Specified Period</t>
    </r>
  </si>
  <si>
    <r>
      <t>Extra Payments</t>
    </r>
    <r>
      <rPr>
        <sz val="10"/>
        <rFont val="Tahoma"/>
        <family val="2"/>
      </rPr>
      <t xml:space="preserve"> (Prepayments)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</si>
</sst>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00%"/>
    <numFmt numFmtId="166" formatCode="_(&quot;$&quot;* #,##0_);_(&quot;$&quot;* \(#,##0\);_(@_)"/>
  </numFmts>
  <fonts count="35" x14ac:knownFonts="1">
    <font>
      <sz val="10"/>
      <name val="Tahoma"/>
      <family val="2"/>
    </font>
    <font>
      <sz val="10"/>
      <name val="Arial"/>
      <family val="2"/>
    </font>
    <font>
      <u/>
      <sz val="10"/>
      <color indexed="12"/>
      <name val="Tahoma"/>
      <family val="2"/>
    </font>
    <font>
      <sz val="8"/>
      <name val="Arial"/>
      <family val="2"/>
    </font>
    <font>
      <b/>
      <sz val="10"/>
      <name val="Tahoma"/>
      <family val="2"/>
    </font>
    <font>
      <sz val="10"/>
      <name val="Tahoma"/>
      <family val="2"/>
    </font>
    <font>
      <sz val="8"/>
      <name val="Tahoma"/>
      <family val="2"/>
    </font>
    <font>
      <b/>
      <sz val="8"/>
      <color indexed="81"/>
      <name val="Tahoma"/>
      <family val="2"/>
    </font>
    <font>
      <sz val="8"/>
      <color indexed="81"/>
      <name val="Tahoma"/>
      <family val="2"/>
    </font>
    <font>
      <i/>
      <sz val="8"/>
      <color indexed="81"/>
      <name val="Tahoma"/>
      <family val="2"/>
    </font>
    <font>
      <sz val="8"/>
      <name val="Arial"/>
      <family val="2"/>
    </font>
    <font>
      <sz val="10"/>
      <color indexed="9"/>
      <name val="Tahoma"/>
      <family val="2"/>
    </font>
    <font>
      <u/>
      <sz val="8"/>
      <color indexed="12"/>
      <name val="Tahoma"/>
      <family val="2"/>
    </font>
    <font>
      <i/>
      <sz val="10"/>
      <name val="Tahoma"/>
      <family val="2"/>
    </font>
    <font>
      <b/>
      <sz val="12"/>
      <name val="Tahoma"/>
      <family val="2"/>
    </font>
    <font>
      <sz val="12"/>
      <name val="Tahoma"/>
      <family val="2"/>
    </font>
    <font>
      <b/>
      <sz val="10"/>
      <color indexed="10"/>
      <name val="Tahoma"/>
      <family val="2"/>
    </font>
    <font>
      <u/>
      <sz val="12"/>
      <color indexed="12"/>
      <name val="Tahoma"/>
      <family val="2"/>
    </font>
    <font>
      <sz val="11"/>
      <name val="Tahoma"/>
      <family val="2"/>
    </font>
    <font>
      <b/>
      <sz val="11"/>
      <name val="Tahoma"/>
      <family val="2"/>
    </font>
    <font>
      <sz val="18"/>
      <color indexed="9"/>
      <name val="Arial"/>
      <family val="2"/>
    </font>
    <font>
      <sz val="18"/>
      <color theme="4" tint="-0.249977111117893"/>
      <name val="Arial"/>
      <family val="2"/>
    </font>
    <font>
      <sz val="18"/>
      <name val="Arial"/>
      <family val="2"/>
    </font>
    <font>
      <sz val="10"/>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b/>
      <sz val="10"/>
      <name val="Arial"/>
      <family val="2"/>
    </font>
    <font>
      <b/>
      <sz val="10"/>
      <color theme="4" tint="-0.249977111117893"/>
      <name val="Tahoma"/>
      <family val="2"/>
    </font>
    <font>
      <sz val="10"/>
      <color rgb="FF000000"/>
      <name val="Tahoma"/>
      <family val="2"/>
    </font>
    <font>
      <b/>
      <sz val="10"/>
      <color rgb="FF000000"/>
      <name val="Tahoma"/>
      <family val="2"/>
    </font>
    <font>
      <sz val="10"/>
      <color theme="4" tint="0.79998168889431442"/>
      <name val="Tahoma"/>
      <family val="2"/>
    </font>
    <font>
      <sz val="2"/>
      <color theme="0" tint="-4.9989318521683403E-2"/>
      <name val="Tahoma"/>
      <family val="2"/>
    </font>
    <font>
      <sz val="9"/>
      <name val="Tahoma"/>
      <family val="2"/>
    </font>
  </fonts>
  <fills count="13">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51"/>
        <bgColor indexed="64"/>
      </patternFill>
    </fill>
    <fill>
      <patternFill patternType="solid">
        <fgColor indexed="42"/>
        <bgColor indexed="64"/>
      </patternFill>
    </fill>
    <fill>
      <patternFill patternType="solid">
        <fgColor indexed="45"/>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12">
    <border>
      <left/>
      <right/>
      <top/>
      <bottom/>
      <diagonal/>
    </border>
    <border>
      <left style="thin">
        <color indexed="55"/>
      </left>
      <right style="thin">
        <color indexed="55"/>
      </right>
      <top style="thin">
        <color indexed="55"/>
      </top>
      <bottom style="thin">
        <color indexed="55"/>
      </bottom>
      <diagonal/>
    </border>
    <border>
      <left/>
      <right/>
      <top/>
      <bottom style="medium">
        <color indexed="60"/>
      </bottom>
      <diagonal/>
    </border>
    <border>
      <left style="medium">
        <color indexed="53"/>
      </left>
      <right style="medium">
        <color indexed="53"/>
      </right>
      <top style="medium">
        <color indexed="53"/>
      </top>
      <bottom style="medium">
        <color indexed="53"/>
      </bottom>
      <diagonal/>
    </border>
    <border>
      <left/>
      <right/>
      <top/>
      <bottom style="thin">
        <color indexed="64"/>
      </bottom>
      <diagonal/>
    </border>
    <border>
      <left/>
      <right/>
      <top/>
      <bottom style="thin">
        <color theme="4"/>
      </bottom>
      <diagonal/>
    </border>
    <border>
      <left/>
      <right style="thin">
        <color theme="4"/>
      </right>
      <top/>
      <bottom style="thin">
        <color theme="4"/>
      </bottom>
      <diagonal/>
    </border>
    <border>
      <left/>
      <right/>
      <top/>
      <bottom style="medium">
        <color theme="4"/>
      </bottom>
      <diagonal/>
    </border>
    <border>
      <left/>
      <right/>
      <top style="thin">
        <color theme="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medium">
        <color theme="4"/>
      </top>
      <bottom style="thin">
        <color theme="0" tint="-0.34998626667073579"/>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48">
    <xf numFmtId="0" fontId="0" fillId="0" borderId="0" xfId="0"/>
    <xf numFmtId="0" fontId="0" fillId="2" borderId="0" xfId="0" applyFont="1" applyFill="1" applyProtection="1"/>
    <xf numFmtId="0" fontId="0" fillId="0" borderId="0" xfId="0" applyFont="1" applyProtection="1"/>
    <xf numFmtId="0" fontId="0" fillId="0" borderId="0" xfId="0" applyFont="1" applyAlignment="1" applyProtection="1"/>
    <xf numFmtId="0" fontId="6" fillId="0" borderId="0" xfId="0" applyFont="1" applyAlignment="1" applyProtection="1">
      <alignment horizontal="center"/>
    </xf>
    <xf numFmtId="14" fontId="3" fillId="0" borderId="0" xfId="0" applyNumberFormat="1" applyFont="1" applyAlignment="1" applyProtection="1">
      <alignment horizontal="right"/>
    </xf>
    <xf numFmtId="4" fontId="6" fillId="0" borderId="0" xfId="0" applyNumberFormat="1" applyFont="1" applyAlignment="1" applyProtection="1">
      <alignment horizontal="right"/>
    </xf>
    <xf numFmtId="8" fontId="0" fillId="0" borderId="0" xfId="0" applyNumberFormat="1" applyFont="1" applyProtection="1"/>
    <xf numFmtId="4" fontId="6" fillId="3" borderId="0" xfId="0" applyNumberFormat="1" applyFont="1" applyFill="1" applyAlignment="1" applyProtection="1">
      <alignment horizontal="right"/>
      <protection locked="0"/>
    </xf>
    <xf numFmtId="0" fontId="6" fillId="4" borderId="0" xfId="0" applyFont="1" applyFill="1" applyAlignment="1" applyProtection="1">
      <alignment horizontal="center"/>
    </xf>
    <xf numFmtId="7" fontId="6" fillId="4" borderId="0" xfId="0" applyNumberFormat="1" applyFont="1" applyFill="1" applyProtection="1"/>
    <xf numFmtId="4" fontId="6" fillId="2" borderId="0" xfId="0" applyNumberFormat="1" applyFont="1" applyFill="1" applyProtection="1"/>
    <xf numFmtId="0" fontId="0" fillId="0" borderId="0" xfId="0" applyFont="1" applyFill="1" applyProtection="1"/>
    <xf numFmtId="0" fontId="4" fillId="5" borderId="2" xfId="0" applyFont="1" applyFill="1" applyBorder="1" applyAlignment="1" applyProtection="1">
      <alignment horizontal="center"/>
    </xf>
    <xf numFmtId="0" fontId="4" fillId="5" borderId="2" xfId="0" applyFont="1" applyFill="1" applyBorder="1" applyAlignment="1" applyProtection="1">
      <alignment horizontal="right" wrapText="1"/>
    </xf>
    <xf numFmtId="0" fontId="15" fillId="0" borderId="0" xfId="0" applyFont="1"/>
    <xf numFmtId="0" fontId="0" fillId="0" borderId="0" xfId="0" applyProtection="1"/>
    <xf numFmtId="0" fontId="4" fillId="0" borderId="0" xfId="0" applyFont="1"/>
    <xf numFmtId="14" fontId="6" fillId="0" borderId="0" xfId="0" applyNumberFormat="1" applyFont="1" applyAlignment="1" applyProtection="1">
      <alignment horizontal="center"/>
    </xf>
    <xf numFmtId="4" fontId="6" fillId="0" borderId="0" xfId="0" applyNumberFormat="1" applyFont="1" applyProtection="1"/>
    <xf numFmtId="164" fontId="18" fillId="0" borderId="1" xfId="1" applyNumberFormat="1" applyFont="1" applyFill="1" applyBorder="1" applyProtection="1">
      <protection locked="0"/>
    </xf>
    <xf numFmtId="10" fontId="18" fillId="0" borderId="1" xfId="3" applyNumberFormat="1" applyFont="1" applyFill="1" applyBorder="1" applyProtection="1">
      <protection locked="0"/>
    </xf>
    <xf numFmtId="164" fontId="18" fillId="0" borderId="1" xfId="1" applyNumberFormat="1" applyFont="1" applyFill="1" applyBorder="1" applyAlignment="1" applyProtection="1">
      <alignment horizontal="center"/>
      <protection locked="0"/>
    </xf>
    <xf numFmtId="10" fontId="18" fillId="0" borderId="1" xfId="3" applyNumberFormat="1" applyFont="1" applyFill="1" applyBorder="1" applyAlignment="1" applyProtection="1">
      <alignment horizontal="center"/>
      <protection locked="0"/>
    </xf>
    <xf numFmtId="164" fontId="14" fillId="6" borderId="3" xfId="1" applyNumberFormat="1" applyFont="1" applyFill="1" applyBorder="1" applyAlignment="1" applyProtection="1">
      <alignment vertical="center"/>
    </xf>
    <xf numFmtId="166" fontId="14" fillId="7" borderId="3" xfId="1" applyNumberFormat="1" applyFont="1" applyFill="1" applyBorder="1" applyAlignment="1" applyProtection="1">
      <alignment vertical="center"/>
    </xf>
    <xf numFmtId="0" fontId="19" fillId="0" borderId="1" xfId="0" applyFont="1" applyFill="1" applyBorder="1" applyAlignment="1" applyProtection="1">
      <alignment horizontal="center"/>
      <protection locked="0"/>
    </xf>
    <xf numFmtId="164" fontId="14" fillId="6" borderId="3" xfId="1" applyNumberFormat="1" applyFont="1" applyFill="1" applyBorder="1" applyProtection="1"/>
    <xf numFmtId="0" fontId="0" fillId="0" borderId="0" xfId="0" applyFill="1"/>
    <xf numFmtId="0" fontId="11" fillId="0" borderId="0" xfId="0" applyFont="1"/>
    <xf numFmtId="0" fontId="21" fillId="8" borderId="0" xfId="0" applyFont="1" applyFill="1" applyBorder="1" applyAlignment="1">
      <alignment vertical="center"/>
    </xf>
    <xf numFmtId="0" fontId="22" fillId="8" borderId="0" xfId="0" applyFont="1" applyFill="1" applyBorder="1" applyAlignment="1">
      <alignment vertical="center"/>
    </xf>
    <xf numFmtId="0" fontId="23" fillId="8" borderId="0" xfId="0" applyFont="1" applyFill="1" applyBorder="1" applyAlignment="1">
      <alignment horizontal="right" vertical="center"/>
    </xf>
    <xf numFmtId="0" fontId="23" fillId="0" borderId="0" xfId="0" applyFont="1" applyFill="1" applyBorder="1"/>
    <xf numFmtId="0" fontId="23" fillId="0" borderId="0" xfId="0" applyFont="1"/>
    <xf numFmtId="0" fontId="23" fillId="0" borderId="0" xfId="0" applyFont="1" applyBorder="1" applyAlignment="1"/>
    <xf numFmtId="0" fontId="24" fillId="0" borderId="0" xfId="0" applyNumberFormat="1" applyFont="1" applyBorder="1" applyAlignment="1">
      <alignment horizontal="right"/>
    </xf>
    <xf numFmtId="0" fontId="23" fillId="0" borderId="0" xfId="0" applyFont="1" applyAlignment="1"/>
    <xf numFmtId="0" fontId="23" fillId="0" borderId="0" xfId="0" applyFont="1" applyAlignment="1">
      <alignment vertical="top"/>
    </xf>
    <xf numFmtId="0" fontId="25" fillId="0" borderId="5" xfId="0" applyFont="1" applyBorder="1"/>
    <xf numFmtId="0" fontId="26" fillId="0" borderId="5" xfId="0" applyFont="1" applyBorder="1" applyAlignment="1">
      <alignment vertical="top"/>
    </xf>
    <xf numFmtId="0" fontId="23" fillId="0" borderId="6" xfId="0" applyFont="1" applyBorder="1" applyAlignment="1">
      <alignment vertical="top"/>
    </xf>
    <xf numFmtId="0" fontId="26" fillId="0" borderId="0" xfId="0" applyFont="1" applyAlignment="1">
      <alignment horizontal="right" vertical="top"/>
    </xf>
    <xf numFmtId="0" fontId="26" fillId="0" borderId="0" xfId="0" applyFont="1" applyAlignment="1">
      <alignment vertical="top"/>
    </xf>
    <xf numFmtId="0" fontId="28" fillId="0" borderId="0" xfId="0" applyFont="1"/>
    <xf numFmtId="43" fontId="23" fillId="0" borderId="0" xfId="0" applyNumberFormat="1" applyFont="1"/>
    <xf numFmtId="0" fontId="6" fillId="10" borderId="0" xfId="0" applyFont="1" applyFill="1" applyAlignment="1" applyProtection="1">
      <alignment horizontal="right"/>
    </xf>
    <xf numFmtId="0" fontId="29" fillId="0" borderId="5" xfId="0" applyFont="1" applyBorder="1" applyProtection="1"/>
    <xf numFmtId="0" fontId="30" fillId="0" borderId="0" xfId="0" applyFont="1" applyAlignment="1">
      <alignment horizontal="left" vertical="center" readingOrder="1"/>
    </xf>
    <xf numFmtId="0" fontId="31" fillId="0" borderId="0" xfId="0" applyFont="1" applyAlignment="1">
      <alignment horizontal="left" vertical="center" readingOrder="1"/>
    </xf>
    <xf numFmtId="0" fontId="0" fillId="10" borderId="0" xfId="0" applyFont="1" applyFill="1" applyProtection="1"/>
    <xf numFmtId="0" fontId="6" fillId="10" borderId="0" xfId="0" applyFont="1" applyFill="1" applyAlignment="1" applyProtection="1">
      <alignment horizontal="center"/>
    </xf>
    <xf numFmtId="14" fontId="10" fillId="10" borderId="0" xfId="0" applyNumberFormat="1" applyFont="1" applyFill="1" applyAlignment="1" applyProtection="1">
      <alignment horizontal="right"/>
    </xf>
    <xf numFmtId="7" fontId="6" fillId="10" borderId="0" xfId="0" applyNumberFormat="1" applyFont="1" applyFill="1" applyProtection="1"/>
    <xf numFmtId="0" fontId="4" fillId="11" borderId="7" xfId="0" applyFont="1" applyFill="1" applyBorder="1" applyAlignment="1" applyProtection="1">
      <alignment horizontal="center"/>
    </xf>
    <xf numFmtId="0" fontId="4" fillId="11" borderId="7" xfId="0" applyFont="1" applyFill="1" applyBorder="1" applyAlignment="1" applyProtection="1">
      <alignment horizontal="right" wrapText="1"/>
    </xf>
    <xf numFmtId="0" fontId="14" fillId="11" borderId="7" xfId="0" applyFont="1" applyFill="1" applyBorder="1" applyAlignment="1" applyProtection="1">
      <alignment horizontal="right" wrapText="1"/>
    </xf>
    <xf numFmtId="0" fontId="12" fillId="10" borderId="0" xfId="2" applyFont="1" applyFill="1" applyAlignment="1" applyProtection="1">
      <alignment horizontal="left"/>
    </xf>
    <xf numFmtId="0" fontId="10" fillId="10" borderId="0" xfId="0" applyFont="1" applyFill="1" applyBorder="1" applyAlignment="1"/>
    <xf numFmtId="0" fontId="10" fillId="10" borderId="0" xfId="0" applyFont="1" applyFill="1" applyBorder="1" applyAlignment="1">
      <alignment horizontal="right"/>
    </xf>
    <xf numFmtId="0" fontId="0" fillId="10" borderId="0" xfId="0" applyFill="1" applyProtection="1"/>
    <xf numFmtId="0" fontId="14" fillId="10" borderId="0" xfId="0" applyFont="1" applyFill="1" applyProtection="1"/>
    <xf numFmtId="0" fontId="0" fillId="10" borderId="0" xfId="0" applyFill="1"/>
    <xf numFmtId="0" fontId="0" fillId="10" borderId="0" xfId="0" applyFill="1" applyAlignment="1" applyProtection="1">
      <alignment horizontal="right" indent="1"/>
    </xf>
    <xf numFmtId="0" fontId="4" fillId="10" borderId="0" xfId="0" applyFont="1" applyFill="1" applyBorder="1" applyAlignment="1" applyProtection="1">
      <alignment horizontal="right" indent="1"/>
    </xf>
    <xf numFmtId="6" fontId="6" fillId="10" borderId="0" xfId="0" applyNumberFormat="1" applyFont="1" applyFill="1" applyAlignment="1">
      <alignment horizontal="right"/>
    </xf>
    <xf numFmtId="0" fontId="4" fillId="10" borderId="0" xfId="0" applyFont="1" applyFill="1" applyAlignment="1" applyProtection="1">
      <alignment horizontal="right" indent="1"/>
    </xf>
    <xf numFmtId="0" fontId="14" fillId="10" borderId="0" xfId="0" applyFont="1" applyFill="1" applyBorder="1" applyAlignment="1" applyProtection="1">
      <alignment horizontal="right" indent="1"/>
    </xf>
    <xf numFmtId="164" fontId="19" fillId="10" borderId="0" xfId="0" applyNumberFormat="1" applyFont="1" applyFill="1" applyBorder="1" applyProtection="1"/>
    <xf numFmtId="6" fontId="18" fillId="10" borderId="0" xfId="0" applyNumberFormat="1" applyFont="1" applyFill="1" applyAlignment="1" applyProtection="1">
      <alignment horizontal="right"/>
    </xf>
    <xf numFmtId="164" fontId="18" fillId="10" borderId="0" xfId="1" applyNumberFormat="1" applyFont="1" applyFill="1" applyBorder="1" applyProtection="1"/>
    <xf numFmtId="0" fontId="6" fillId="10" borderId="0" xfId="0" applyFont="1" applyFill="1"/>
    <xf numFmtId="0" fontId="4" fillId="10" borderId="0" xfId="0" applyFont="1" applyFill="1" applyAlignment="1" applyProtection="1">
      <alignment horizontal="right" vertical="center" indent="1"/>
    </xf>
    <xf numFmtId="0" fontId="0" fillId="10" borderId="0" xfId="0" applyFill="1" applyAlignment="1" applyProtection="1">
      <alignment horizontal="right" vertical="center" indent="1"/>
    </xf>
    <xf numFmtId="6" fontId="6" fillId="10" borderId="0" xfId="0" applyNumberFormat="1" applyFont="1" applyFill="1" applyAlignment="1" applyProtection="1">
      <alignment horizontal="right"/>
    </xf>
    <xf numFmtId="6" fontId="6" fillId="10" borderId="0" xfId="0" applyNumberFormat="1" applyFont="1" applyFill="1" applyAlignment="1" applyProtection="1">
      <alignment horizontal="right" vertical="center"/>
    </xf>
    <xf numFmtId="0" fontId="0" fillId="10" borderId="4" xfId="0" applyFont="1" applyFill="1" applyBorder="1" applyProtection="1"/>
    <xf numFmtId="0" fontId="0" fillId="10" borderId="4" xfId="0" applyFill="1" applyBorder="1" applyAlignment="1" applyProtection="1">
      <alignment horizontal="right" indent="1"/>
    </xf>
    <xf numFmtId="0" fontId="14" fillId="10" borderId="0" xfId="0" applyFont="1" applyFill="1" applyBorder="1" applyAlignment="1" applyProtection="1">
      <alignment horizontal="right" vertical="center" indent="1"/>
    </xf>
    <xf numFmtId="0" fontId="0" fillId="10" borderId="0" xfId="0" applyFont="1" applyFill="1" applyAlignment="1" applyProtection="1">
      <alignment horizontal="right" vertical="center" indent="1"/>
    </xf>
    <xf numFmtId="0" fontId="6" fillId="10" borderId="0" xfId="0" applyFont="1" applyFill="1" applyProtection="1"/>
    <xf numFmtId="164" fontId="6" fillId="10" borderId="0" xfId="0" applyNumberFormat="1" applyFont="1" applyFill="1" applyAlignment="1" applyProtection="1">
      <alignment horizontal="center"/>
    </xf>
    <xf numFmtId="0" fontId="27" fillId="0" borderId="0" xfId="0" applyFont="1" applyAlignment="1">
      <alignment horizontal="left" vertical="top" wrapText="1" readingOrder="1"/>
    </xf>
    <xf numFmtId="0" fontId="31" fillId="0" borderId="0" xfId="0" applyFont="1" applyAlignment="1">
      <alignment vertical="top" readingOrder="1"/>
    </xf>
    <xf numFmtId="0" fontId="30" fillId="0" borderId="0" xfId="0" applyFont="1" applyBorder="1" applyAlignment="1">
      <alignment vertical="top" readingOrder="1"/>
    </xf>
    <xf numFmtId="0" fontId="30" fillId="0" borderId="0" xfId="0" applyFont="1" applyAlignment="1">
      <alignment vertical="top" readingOrder="1"/>
    </xf>
    <xf numFmtId="0" fontId="13" fillId="10" borderId="0" xfId="0" applyFont="1" applyFill="1" applyProtection="1"/>
    <xf numFmtId="0" fontId="4" fillId="10" borderId="0" xfId="0" applyFont="1" applyFill="1" applyBorder="1" applyAlignment="1" applyProtection="1">
      <alignment horizontal="center"/>
    </xf>
    <xf numFmtId="0" fontId="0" fillId="10" borderId="0" xfId="0" applyFill="1" applyAlignment="1">
      <alignment horizontal="center"/>
    </xf>
    <xf numFmtId="3" fontId="6" fillId="10" borderId="0" xfId="0" applyNumberFormat="1" applyFont="1" applyFill="1" applyAlignment="1" applyProtection="1">
      <alignment horizontal="center"/>
    </xf>
    <xf numFmtId="0" fontId="32" fillId="10" borderId="0" xfId="0" applyFont="1" applyFill="1"/>
    <xf numFmtId="0" fontId="12" fillId="0" borderId="0" xfId="2" applyFont="1" applyBorder="1" applyAlignment="1" applyProtection="1">
      <alignment horizontal="left"/>
    </xf>
    <xf numFmtId="0" fontId="6" fillId="0" borderId="0" xfId="0" applyFont="1" applyFill="1" applyAlignment="1" applyProtection="1">
      <alignment horizontal="right"/>
    </xf>
    <xf numFmtId="0" fontId="0" fillId="0" borderId="0" xfId="0" applyFill="1" applyProtection="1"/>
    <xf numFmtId="0" fontId="32" fillId="0" borderId="0" xfId="0" applyFont="1" applyFill="1" applyProtection="1"/>
    <xf numFmtId="0" fontId="0" fillId="0" borderId="0" xfId="0" applyFill="1" applyAlignment="1" applyProtection="1">
      <alignment horizontal="right"/>
    </xf>
    <xf numFmtId="8" fontId="0" fillId="0" borderId="0" xfId="0" applyNumberFormat="1" applyFont="1" applyFill="1" applyProtection="1"/>
    <xf numFmtId="6" fontId="0" fillId="0" borderId="0" xfId="1" applyNumberFormat="1" applyFont="1" applyFill="1" applyBorder="1" applyAlignment="1" applyProtection="1">
      <alignment vertical="center"/>
    </xf>
    <xf numFmtId="165" fontId="0" fillId="0" borderId="0" xfId="3" applyNumberFormat="1" applyFont="1" applyFill="1" applyAlignment="1" applyProtection="1">
      <alignment horizontal="right"/>
    </xf>
    <xf numFmtId="0" fontId="5" fillId="0" borderId="0" xfId="0" applyFont="1" applyFill="1" applyProtection="1"/>
    <xf numFmtId="0" fontId="13" fillId="0" borderId="0" xfId="0" applyFont="1" applyFill="1" applyAlignment="1" applyProtection="1">
      <alignment horizontal="right"/>
    </xf>
    <xf numFmtId="0" fontId="5" fillId="0" borderId="0" xfId="0" applyFont="1" applyFill="1" applyAlignment="1" applyProtection="1">
      <alignment horizontal="right" indent="1"/>
    </xf>
    <xf numFmtId="8" fontId="0" fillId="0" borderId="0" xfId="1" applyNumberFormat="1" applyFont="1" applyFill="1" applyBorder="1" applyAlignment="1" applyProtection="1">
      <alignment vertical="center"/>
    </xf>
    <xf numFmtId="0" fontId="5" fillId="0" borderId="0" xfId="0" applyFont="1" applyFill="1" applyBorder="1" applyAlignment="1" applyProtection="1">
      <alignment horizontal="right" indent="1"/>
    </xf>
    <xf numFmtId="0" fontId="4" fillId="0" borderId="0" xfId="0" applyFont="1" applyFill="1" applyBorder="1" applyAlignment="1" applyProtection="1">
      <alignment horizontal="right" indent="1"/>
    </xf>
    <xf numFmtId="0" fontId="4" fillId="0" borderId="0" xfId="0" applyFont="1" applyFill="1" applyAlignment="1" applyProtection="1">
      <alignment horizontal="right" indent="1"/>
    </xf>
    <xf numFmtId="6" fontId="14" fillId="0" borderId="0" xfId="0" applyNumberFormat="1" applyFont="1" applyFill="1" applyBorder="1" applyAlignment="1" applyProtection="1">
      <alignment horizontal="right" vertical="center"/>
    </xf>
    <xf numFmtId="0" fontId="17" fillId="0" borderId="0" xfId="2" applyFont="1" applyFill="1" applyAlignment="1" applyProtection="1">
      <alignment horizontal="right" indent="1"/>
    </xf>
    <xf numFmtId="0" fontId="0" fillId="0" borderId="0" xfId="0" applyFill="1" applyAlignment="1" applyProtection="1">
      <alignment horizontal="right" indent="1"/>
    </xf>
    <xf numFmtId="0" fontId="15" fillId="0" borderId="0" xfId="0" applyFont="1" applyFill="1" applyAlignment="1" applyProtection="1">
      <alignment horizontal="right" indent="1"/>
    </xf>
    <xf numFmtId="0" fontId="16" fillId="0" borderId="0" xfId="0" applyFont="1" applyFill="1" applyAlignment="1" applyProtection="1">
      <alignment horizontal="center"/>
    </xf>
    <xf numFmtId="0" fontId="33" fillId="0" borderId="0" xfId="0" applyFont="1" applyFill="1" applyProtection="1"/>
    <xf numFmtId="0" fontId="20" fillId="12" borderId="0" xfId="0" applyFont="1" applyFill="1" applyBorder="1" applyAlignment="1" applyProtection="1">
      <alignment vertical="center"/>
    </xf>
    <xf numFmtId="0" fontId="11" fillId="12" borderId="0" xfId="0" applyFont="1" applyFill="1" applyBorder="1" applyProtection="1"/>
    <xf numFmtId="0" fontId="0" fillId="12" borderId="0" xfId="0" applyFont="1" applyFill="1" applyBorder="1" applyProtection="1"/>
    <xf numFmtId="10" fontId="15" fillId="9" borderId="9" xfId="3" applyNumberFormat="1" applyFont="1" applyFill="1" applyBorder="1" applyAlignment="1" applyProtection="1">
      <alignment horizontal="right"/>
      <protection locked="0"/>
    </xf>
    <xf numFmtId="0" fontId="15" fillId="9" borderId="9" xfId="0" applyFont="1" applyFill="1" applyBorder="1" applyAlignment="1" applyProtection="1">
      <alignment horizontal="right"/>
      <protection locked="0"/>
    </xf>
    <xf numFmtId="14" fontId="0" fillId="9" borderId="9" xfId="0" applyNumberFormat="1" applyFill="1" applyBorder="1" applyAlignment="1" applyProtection="1">
      <alignment horizontal="right" indent="1"/>
      <protection locked="0"/>
    </xf>
    <xf numFmtId="164" fontId="5" fillId="9" borderId="9" xfId="1" applyNumberFormat="1" applyFont="1" applyFill="1" applyBorder="1" applyProtection="1">
      <protection locked="0"/>
    </xf>
    <xf numFmtId="0" fontId="0" fillId="9" borderId="9" xfId="0" applyFont="1" applyFill="1" applyBorder="1" applyProtection="1">
      <protection locked="0"/>
    </xf>
    <xf numFmtId="10" fontId="5" fillId="9" borderId="9" xfId="3" applyNumberFormat="1" applyFont="1" applyFill="1" applyBorder="1" applyAlignment="1" applyProtection="1">
      <alignment vertical="center"/>
      <protection locked="0"/>
    </xf>
    <xf numFmtId="164" fontId="15" fillId="9" borderId="10" xfId="1" applyNumberFormat="1" applyFont="1" applyFill="1" applyBorder="1" applyAlignment="1" applyProtection="1">
      <alignment horizontal="right"/>
      <protection locked="0"/>
    </xf>
    <xf numFmtId="164" fontId="5" fillId="9" borderId="10" xfId="1" applyNumberFormat="1" applyFont="1" applyFill="1" applyBorder="1" applyProtection="1">
      <protection locked="0"/>
    </xf>
    <xf numFmtId="0" fontId="4" fillId="10" borderId="7" xfId="0" applyFont="1" applyFill="1" applyBorder="1" applyAlignment="1" applyProtection="1">
      <alignment horizontal="left" vertical="center" indent="1"/>
    </xf>
    <xf numFmtId="8" fontId="0" fillId="2" borderId="0" xfId="1" applyNumberFormat="1" applyFont="1" applyFill="1" applyBorder="1" applyProtection="1"/>
    <xf numFmtId="8" fontId="4" fillId="2" borderId="0" xfId="1" applyNumberFormat="1" applyFont="1" applyFill="1" applyBorder="1" applyProtection="1"/>
    <xf numFmtId="165" fontId="5" fillId="2" borderId="0" xfId="3" applyNumberFormat="1" applyFont="1" applyFill="1" applyBorder="1" applyAlignment="1" applyProtection="1">
      <alignment horizontal="right" vertical="center"/>
    </xf>
    <xf numFmtId="44" fontId="0" fillId="2" borderId="0" xfId="1" applyFont="1" applyFill="1" applyBorder="1" applyAlignment="1" applyProtection="1">
      <alignment vertical="center"/>
    </xf>
    <xf numFmtId="0" fontId="0" fillId="2" borderId="0" xfId="0" applyFont="1" applyFill="1" applyBorder="1" applyAlignment="1" applyProtection="1">
      <alignment horizontal="center" vertical="center"/>
    </xf>
    <xf numFmtId="14" fontId="0" fillId="2" borderId="0" xfId="0" applyNumberFormat="1" applyFont="1" applyFill="1" applyBorder="1" applyAlignment="1" applyProtection="1">
      <alignment horizontal="center" vertical="center"/>
    </xf>
    <xf numFmtId="6" fontId="14" fillId="2" borderId="0" xfId="0" applyNumberFormat="1" applyFont="1" applyFill="1" applyBorder="1" applyAlignment="1" applyProtection="1">
      <alignment horizontal="right" vertical="center"/>
    </xf>
    <xf numFmtId="8" fontId="0" fillId="2" borderId="0" xfId="1" applyNumberFormat="1" applyFont="1" applyFill="1" applyBorder="1" applyAlignment="1" applyProtection="1">
      <alignment vertical="center"/>
    </xf>
    <xf numFmtId="165" fontId="5" fillId="2" borderId="0" xfId="3" applyNumberFormat="1" applyFont="1" applyFill="1" applyBorder="1" applyAlignment="1" applyProtection="1">
      <alignment vertical="center"/>
    </xf>
    <xf numFmtId="6" fontId="0" fillId="2" borderId="0" xfId="1" applyNumberFormat="1" applyFont="1" applyFill="1" applyBorder="1" applyAlignment="1" applyProtection="1">
      <alignment vertical="center"/>
    </xf>
    <xf numFmtId="0" fontId="0" fillId="9" borderId="11" xfId="0" applyFont="1" applyFill="1" applyBorder="1" applyAlignment="1" applyProtection="1">
      <alignment horizontal="center"/>
      <protection locked="0"/>
    </xf>
    <xf numFmtId="14" fontId="34" fillId="2" borderId="9" xfId="0" applyNumberFormat="1" applyFont="1" applyFill="1" applyBorder="1" applyAlignment="1" applyProtection="1">
      <alignment horizontal="right" indent="1"/>
      <protection locked="0"/>
    </xf>
    <xf numFmtId="8" fontId="14" fillId="11" borderId="1" xfId="0" applyNumberFormat="1" applyFont="1" applyFill="1" applyBorder="1" applyProtection="1"/>
    <xf numFmtId="0" fontId="2" fillId="0" borderId="0" xfId="2" applyFill="1" applyAlignment="1" applyProtection="1">
      <alignment horizontal="left"/>
    </xf>
    <xf numFmtId="0" fontId="20" fillId="12" borderId="0" xfId="0" applyFont="1" applyFill="1" applyBorder="1" applyAlignment="1" applyProtection="1">
      <alignment horizontal="left" vertical="center" indent="1"/>
    </xf>
    <xf numFmtId="0" fontId="10" fillId="10" borderId="0" xfId="0" applyFont="1" applyFill="1" applyAlignment="1" applyProtection="1">
      <alignment horizontal="right" indent="1"/>
    </xf>
    <xf numFmtId="0" fontId="30" fillId="0" borderId="0" xfId="0" applyFont="1" applyAlignment="1">
      <alignment horizontal="left" vertical="top" wrapText="1" readingOrder="1"/>
    </xf>
    <xf numFmtId="0" fontId="10" fillId="0" borderId="0" xfId="0" applyFont="1" applyFill="1" applyBorder="1" applyAlignment="1">
      <alignment horizontal="right"/>
    </xf>
    <xf numFmtId="0" fontId="10" fillId="12" borderId="0" xfId="0" applyFont="1" applyFill="1" applyBorder="1" applyAlignment="1">
      <alignment horizontal="right" vertical="top"/>
    </xf>
    <xf numFmtId="0" fontId="30" fillId="0" borderId="8" xfId="0" applyFont="1" applyBorder="1" applyAlignment="1">
      <alignment horizontal="left" vertical="top" wrapText="1" readingOrder="1"/>
    </xf>
    <xf numFmtId="0" fontId="30" fillId="0" borderId="0" xfId="0" applyFont="1" applyBorder="1" applyAlignment="1">
      <alignment horizontal="left" vertical="top" wrapText="1" readingOrder="1"/>
    </xf>
    <xf numFmtId="0" fontId="30" fillId="0" borderId="8" xfId="0" applyFont="1" applyBorder="1" applyAlignment="1">
      <alignment horizontal="left" wrapText="1" readingOrder="1"/>
    </xf>
    <xf numFmtId="0" fontId="30" fillId="0" borderId="0" xfId="0" applyFont="1" applyBorder="1" applyAlignment="1">
      <alignment horizontal="left" wrapText="1" readingOrder="1"/>
    </xf>
    <xf numFmtId="0" fontId="2" fillId="10" borderId="0" xfId="2" applyFill="1" applyAlignment="1" applyProtection="1">
      <alignment horizontal="left" inden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32467532467533"/>
          <c:y val="7.0796613135658215E-2"/>
          <c:w val="0.77922077922077926"/>
          <c:h val="0.70796613135658215"/>
        </c:manualLayout>
      </c:layout>
      <c:lineChart>
        <c:grouping val="standard"/>
        <c:varyColors val="0"/>
        <c:ser>
          <c:idx val="1"/>
          <c:order val="0"/>
          <c:tx>
            <c:v>No Extra Payments</c:v>
          </c:tx>
          <c:spPr>
            <a:ln w="25400">
              <a:solidFill>
                <a:srgbClr val="FF00FF"/>
              </a:solidFill>
              <a:prstDash val="solid"/>
            </a:ln>
          </c:spPr>
          <c:marker>
            <c:symbol val="none"/>
          </c:marker>
          <c:cat>
            <c:numRef>
              <c:f>[0]!chart_date_noextra</c:f>
              <c:numCache>
                <c:formatCode>m/d/yyyy</c:formatCode>
                <c:ptCount val="360"/>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pt idx="111">
                  <c:v>45383</c:v>
                </c:pt>
                <c:pt idx="112">
                  <c:v>45413</c:v>
                </c:pt>
                <c:pt idx="113">
                  <c:v>45444</c:v>
                </c:pt>
                <c:pt idx="114">
                  <c:v>45474</c:v>
                </c:pt>
                <c:pt idx="115">
                  <c:v>45505</c:v>
                </c:pt>
                <c:pt idx="116">
                  <c:v>45536</c:v>
                </c:pt>
                <c:pt idx="117">
                  <c:v>45566</c:v>
                </c:pt>
                <c:pt idx="118">
                  <c:v>45597</c:v>
                </c:pt>
                <c:pt idx="119">
                  <c:v>45627</c:v>
                </c:pt>
                <c:pt idx="120">
                  <c:v>45658</c:v>
                </c:pt>
                <c:pt idx="121">
                  <c:v>45689</c:v>
                </c:pt>
                <c:pt idx="122">
                  <c:v>45717</c:v>
                </c:pt>
                <c:pt idx="123">
                  <c:v>45748</c:v>
                </c:pt>
                <c:pt idx="124">
                  <c:v>45778</c:v>
                </c:pt>
                <c:pt idx="125">
                  <c:v>45809</c:v>
                </c:pt>
                <c:pt idx="126">
                  <c:v>45839</c:v>
                </c:pt>
                <c:pt idx="127">
                  <c:v>45870</c:v>
                </c:pt>
                <c:pt idx="128">
                  <c:v>45901</c:v>
                </c:pt>
                <c:pt idx="129">
                  <c:v>45931</c:v>
                </c:pt>
                <c:pt idx="130">
                  <c:v>45962</c:v>
                </c:pt>
                <c:pt idx="131">
                  <c:v>45992</c:v>
                </c:pt>
                <c:pt idx="132">
                  <c:v>46023</c:v>
                </c:pt>
                <c:pt idx="133">
                  <c:v>46054</c:v>
                </c:pt>
                <c:pt idx="134">
                  <c:v>46082</c:v>
                </c:pt>
                <c:pt idx="135">
                  <c:v>46113</c:v>
                </c:pt>
                <c:pt idx="136">
                  <c:v>46143</c:v>
                </c:pt>
                <c:pt idx="137">
                  <c:v>46174</c:v>
                </c:pt>
                <c:pt idx="138">
                  <c:v>46204</c:v>
                </c:pt>
                <c:pt idx="139">
                  <c:v>46235</c:v>
                </c:pt>
                <c:pt idx="140">
                  <c:v>46266</c:v>
                </c:pt>
                <c:pt idx="141">
                  <c:v>46296</c:v>
                </c:pt>
                <c:pt idx="142">
                  <c:v>46327</c:v>
                </c:pt>
                <c:pt idx="143">
                  <c:v>46357</c:v>
                </c:pt>
                <c:pt idx="144">
                  <c:v>46388</c:v>
                </c:pt>
                <c:pt idx="145">
                  <c:v>46419</c:v>
                </c:pt>
                <c:pt idx="146">
                  <c:v>46447</c:v>
                </c:pt>
                <c:pt idx="147">
                  <c:v>46478</c:v>
                </c:pt>
                <c:pt idx="148">
                  <c:v>46508</c:v>
                </c:pt>
                <c:pt idx="149">
                  <c:v>46539</c:v>
                </c:pt>
                <c:pt idx="150">
                  <c:v>46569</c:v>
                </c:pt>
                <c:pt idx="151">
                  <c:v>46600</c:v>
                </c:pt>
                <c:pt idx="152">
                  <c:v>46631</c:v>
                </c:pt>
                <c:pt idx="153">
                  <c:v>46661</c:v>
                </c:pt>
                <c:pt idx="154">
                  <c:v>46692</c:v>
                </c:pt>
                <c:pt idx="155">
                  <c:v>46722</c:v>
                </c:pt>
                <c:pt idx="156">
                  <c:v>46753</c:v>
                </c:pt>
                <c:pt idx="157">
                  <c:v>46784</c:v>
                </c:pt>
                <c:pt idx="158">
                  <c:v>46813</c:v>
                </c:pt>
                <c:pt idx="159">
                  <c:v>46844</c:v>
                </c:pt>
                <c:pt idx="160">
                  <c:v>46874</c:v>
                </c:pt>
                <c:pt idx="161">
                  <c:v>46905</c:v>
                </c:pt>
                <c:pt idx="162">
                  <c:v>46935</c:v>
                </c:pt>
                <c:pt idx="163">
                  <c:v>46966</c:v>
                </c:pt>
                <c:pt idx="164">
                  <c:v>46997</c:v>
                </c:pt>
                <c:pt idx="165">
                  <c:v>47027</c:v>
                </c:pt>
                <c:pt idx="166">
                  <c:v>47058</c:v>
                </c:pt>
                <c:pt idx="167">
                  <c:v>47088</c:v>
                </c:pt>
                <c:pt idx="168">
                  <c:v>47119</c:v>
                </c:pt>
                <c:pt idx="169">
                  <c:v>47150</c:v>
                </c:pt>
                <c:pt idx="170">
                  <c:v>47178</c:v>
                </c:pt>
                <c:pt idx="171">
                  <c:v>47209</c:v>
                </c:pt>
                <c:pt idx="172">
                  <c:v>47239</c:v>
                </c:pt>
                <c:pt idx="173">
                  <c:v>47270</c:v>
                </c:pt>
                <c:pt idx="174">
                  <c:v>47300</c:v>
                </c:pt>
                <c:pt idx="175">
                  <c:v>47331</c:v>
                </c:pt>
                <c:pt idx="176">
                  <c:v>47362</c:v>
                </c:pt>
                <c:pt idx="177">
                  <c:v>47392</c:v>
                </c:pt>
                <c:pt idx="178">
                  <c:v>47423</c:v>
                </c:pt>
                <c:pt idx="179">
                  <c:v>47453</c:v>
                </c:pt>
                <c:pt idx="180">
                  <c:v>47484</c:v>
                </c:pt>
                <c:pt idx="181">
                  <c:v>47515</c:v>
                </c:pt>
                <c:pt idx="182">
                  <c:v>47543</c:v>
                </c:pt>
                <c:pt idx="183">
                  <c:v>47574</c:v>
                </c:pt>
                <c:pt idx="184">
                  <c:v>47604</c:v>
                </c:pt>
                <c:pt idx="185">
                  <c:v>47635</c:v>
                </c:pt>
                <c:pt idx="186">
                  <c:v>47665</c:v>
                </c:pt>
                <c:pt idx="187">
                  <c:v>47696</c:v>
                </c:pt>
                <c:pt idx="188">
                  <c:v>47727</c:v>
                </c:pt>
                <c:pt idx="189">
                  <c:v>47757</c:v>
                </c:pt>
                <c:pt idx="190">
                  <c:v>47788</c:v>
                </c:pt>
                <c:pt idx="191">
                  <c:v>47818</c:v>
                </c:pt>
                <c:pt idx="192">
                  <c:v>47849</c:v>
                </c:pt>
                <c:pt idx="193">
                  <c:v>47880</c:v>
                </c:pt>
                <c:pt idx="194">
                  <c:v>47908</c:v>
                </c:pt>
                <c:pt idx="195">
                  <c:v>47939</c:v>
                </c:pt>
                <c:pt idx="196">
                  <c:v>47969</c:v>
                </c:pt>
                <c:pt idx="197">
                  <c:v>48000</c:v>
                </c:pt>
                <c:pt idx="198">
                  <c:v>48030</c:v>
                </c:pt>
                <c:pt idx="199">
                  <c:v>48061</c:v>
                </c:pt>
                <c:pt idx="200">
                  <c:v>48092</c:v>
                </c:pt>
                <c:pt idx="201">
                  <c:v>48122</c:v>
                </c:pt>
                <c:pt idx="202">
                  <c:v>48153</c:v>
                </c:pt>
                <c:pt idx="203">
                  <c:v>48183</c:v>
                </c:pt>
                <c:pt idx="204">
                  <c:v>48214</c:v>
                </c:pt>
                <c:pt idx="205">
                  <c:v>48245</c:v>
                </c:pt>
                <c:pt idx="206">
                  <c:v>48274</c:v>
                </c:pt>
                <c:pt idx="207">
                  <c:v>48305</c:v>
                </c:pt>
                <c:pt idx="208">
                  <c:v>48335</c:v>
                </c:pt>
                <c:pt idx="209">
                  <c:v>48366</c:v>
                </c:pt>
                <c:pt idx="210">
                  <c:v>48396</c:v>
                </c:pt>
                <c:pt idx="211">
                  <c:v>48427</c:v>
                </c:pt>
                <c:pt idx="212">
                  <c:v>48458</c:v>
                </c:pt>
                <c:pt idx="213">
                  <c:v>48488</c:v>
                </c:pt>
                <c:pt idx="214">
                  <c:v>48519</c:v>
                </c:pt>
                <c:pt idx="215">
                  <c:v>48549</c:v>
                </c:pt>
                <c:pt idx="216">
                  <c:v>48580</c:v>
                </c:pt>
                <c:pt idx="217">
                  <c:v>48611</c:v>
                </c:pt>
                <c:pt idx="218">
                  <c:v>48639</c:v>
                </c:pt>
                <c:pt idx="219">
                  <c:v>48670</c:v>
                </c:pt>
                <c:pt idx="220">
                  <c:v>48700</c:v>
                </c:pt>
                <c:pt idx="221">
                  <c:v>48731</c:v>
                </c:pt>
                <c:pt idx="222">
                  <c:v>48761</c:v>
                </c:pt>
                <c:pt idx="223">
                  <c:v>48792</c:v>
                </c:pt>
                <c:pt idx="224">
                  <c:v>48823</c:v>
                </c:pt>
                <c:pt idx="225">
                  <c:v>48853</c:v>
                </c:pt>
                <c:pt idx="226">
                  <c:v>48884</c:v>
                </c:pt>
                <c:pt idx="227">
                  <c:v>48914</c:v>
                </c:pt>
                <c:pt idx="228">
                  <c:v>48945</c:v>
                </c:pt>
                <c:pt idx="229">
                  <c:v>48976</c:v>
                </c:pt>
                <c:pt idx="230">
                  <c:v>49004</c:v>
                </c:pt>
                <c:pt idx="231">
                  <c:v>49035</c:v>
                </c:pt>
                <c:pt idx="232">
                  <c:v>49065</c:v>
                </c:pt>
                <c:pt idx="233">
                  <c:v>49096</c:v>
                </c:pt>
                <c:pt idx="234">
                  <c:v>49126</c:v>
                </c:pt>
                <c:pt idx="235">
                  <c:v>49157</c:v>
                </c:pt>
                <c:pt idx="236">
                  <c:v>49188</c:v>
                </c:pt>
                <c:pt idx="237">
                  <c:v>49218</c:v>
                </c:pt>
                <c:pt idx="238">
                  <c:v>49249</c:v>
                </c:pt>
                <c:pt idx="239">
                  <c:v>49279</c:v>
                </c:pt>
                <c:pt idx="240">
                  <c:v>49310</c:v>
                </c:pt>
                <c:pt idx="241">
                  <c:v>49341</c:v>
                </c:pt>
                <c:pt idx="242">
                  <c:v>49369</c:v>
                </c:pt>
                <c:pt idx="243">
                  <c:v>49400</c:v>
                </c:pt>
                <c:pt idx="244">
                  <c:v>49430</c:v>
                </c:pt>
                <c:pt idx="245">
                  <c:v>49461</c:v>
                </c:pt>
                <c:pt idx="246">
                  <c:v>49491</c:v>
                </c:pt>
                <c:pt idx="247">
                  <c:v>49522</c:v>
                </c:pt>
                <c:pt idx="248">
                  <c:v>49553</c:v>
                </c:pt>
                <c:pt idx="249">
                  <c:v>49583</c:v>
                </c:pt>
                <c:pt idx="250">
                  <c:v>49614</c:v>
                </c:pt>
                <c:pt idx="251">
                  <c:v>49644</c:v>
                </c:pt>
                <c:pt idx="252">
                  <c:v>49675</c:v>
                </c:pt>
                <c:pt idx="253">
                  <c:v>49706</c:v>
                </c:pt>
                <c:pt idx="254">
                  <c:v>49735</c:v>
                </c:pt>
                <c:pt idx="255">
                  <c:v>49766</c:v>
                </c:pt>
                <c:pt idx="256">
                  <c:v>49796</c:v>
                </c:pt>
                <c:pt idx="257">
                  <c:v>49827</c:v>
                </c:pt>
                <c:pt idx="258">
                  <c:v>49857</c:v>
                </c:pt>
                <c:pt idx="259">
                  <c:v>49888</c:v>
                </c:pt>
                <c:pt idx="260">
                  <c:v>49919</c:v>
                </c:pt>
                <c:pt idx="261">
                  <c:v>49949</c:v>
                </c:pt>
                <c:pt idx="262">
                  <c:v>49980</c:v>
                </c:pt>
                <c:pt idx="263">
                  <c:v>50010</c:v>
                </c:pt>
                <c:pt idx="264">
                  <c:v>50041</c:v>
                </c:pt>
                <c:pt idx="265">
                  <c:v>50072</c:v>
                </c:pt>
                <c:pt idx="266">
                  <c:v>50100</c:v>
                </c:pt>
                <c:pt idx="267">
                  <c:v>50131</c:v>
                </c:pt>
                <c:pt idx="268">
                  <c:v>50161</c:v>
                </c:pt>
                <c:pt idx="269">
                  <c:v>50192</c:v>
                </c:pt>
                <c:pt idx="270">
                  <c:v>50222</c:v>
                </c:pt>
                <c:pt idx="271">
                  <c:v>50253</c:v>
                </c:pt>
                <c:pt idx="272">
                  <c:v>50284</c:v>
                </c:pt>
                <c:pt idx="273">
                  <c:v>50314</c:v>
                </c:pt>
                <c:pt idx="274">
                  <c:v>50345</c:v>
                </c:pt>
                <c:pt idx="275">
                  <c:v>50375</c:v>
                </c:pt>
                <c:pt idx="276">
                  <c:v>50406</c:v>
                </c:pt>
                <c:pt idx="277">
                  <c:v>50437</c:v>
                </c:pt>
                <c:pt idx="278">
                  <c:v>50465</c:v>
                </c:pt>
                <c:pt idx="279">
                  <c:v>50496</c:v>
                </c:pt>
                <c:pt idx="280">
                  <c:v>50526</c:v>
                </c:pt>
                <c:pt idx="281">
                  <c:v>50557</c:v>
                </c:pt>
                <c:pt idx="282">
                  <c:v>50587</c:v>
                </c:pt>
                <c:pt idx="283">
                  <c:v>50618</c:v>
                </c:pt>
                <c:pt idx="284">
                  <c:v>50649</c:v>
                </c:pt>
                <c:pt idx="285">
                  <c:v>50679</c:v>
                </c:pt>
                <c:pt idx="286">
                  <c:v>50710</c:v>
                </c:pt>
                <c:pt idx="287">
                  <c:v>50740</c:v>
                </c:pt>
                <c:pt idx="288">
                  <c:v>50771</c:v>
                </c:pt>
                <c:pt idx="289">
                  <c:v>50802</c:v>
                </c:pt>
                <c:pt idx="290">
                  <c:v>50830</c:v>
                </c:pt>
                <c:pt idx="291">
                  <c:v>50861</c:v>
                </c:pt>
                <c:pt idx="292">
                  <c:v>50891</c:v>
                </c:pt>
                <c:pt idx="293">
                  <c:v>50922</c:v>
                </c:pt>
                <c:pt idx="294">
                  <c:v>50952</c:v>
                </c:pt>
                <c:pt idx="295">
                  <c:v>50983</c:v>
                </c:pt>
                <c:pt idx="296">
                  <c:v>51014</c:v>
                </c:pt>
                <c:pt idx="297">
                  <c:v>51044</c:v>
                </c:pt>
                <c:pt idx="298">
                  <c:v>51075</c:v>
                </c:pt>
                <c:pt idx="299">
                  <c:v>51105</c:v>
                </c:pt>
                <c:pt idx="300">
                  <c:v>51136</c:v>
                </c:pt>
                <c:pt idx="301">
                  <c:v>51167</c:v>
                </c:pt>
                <c:pt idx="302">
                  <c:v>51196</c:v>
                </c:pt>
                <c:pt idx="303">
                  <c:v>51227</c:v>
                </c:pt>
                <c:pt idx="304">
                  <c:v>51257</c:v>
                </c:pt>
                <c:pt idx="305">
                  <c:v>51288</c:v>
                </c:pt>
                <c:pt idx="306">
                  <c:v>51318</c:v>
                </c:pt>
                <c:pt idx="307">
                  <c:v>51349</c:v>
                </c:pt>
                <c:pt idx="308">
                  <c:v>51380</c:v>
                </c:pt>
                <c:pt idx="309">
                  <c:v>51410</c:v>
                </c:pt>
                <c:pt idx="310">
                  <c:v>51441</c:v>
                </c:pt>
                <c:pt idx="311">
                  <c:v>51471</c:v>
                </c:pt>
                <c:pt idx="312">
                  <c:v>51502</c:v>
                </c:pt>
                <c:pt idx="313">
                  <c:v>51533</c:v>
                </c:pt>
                <c:pt idx="314">
                  <c:v>51561</c:v>
                </c:pt>
                <c:pt idx="315">
                  <c:v>51592</c:v>
                </c:pt>
                <c:pt idx="316">
                  <c:v>51622</c:v>
                </c:pt>
                <c:pt idx="317">
                  <c:v>51653</c:v>
                </c:pt>
                <c:pt idx="318">
                  <c:v>51683</c:v>
                </c:pt>
                <c:pt idx="319">
                  <c:v>51714</c:v>
                </c:pt>
                <c:pt idx="320">
                  <c:v>51745</c:v>
                </c:pt>
                <c:pt idx="321">
                  <c:v>51775</c:v>
                </c:pt>
                <c:pt idx="322">
                  <c:v>51806</c:v>
                </c:pt>
                <c:pt idx="323">
                  <c:v>51836</c:v>
                </c:pt>
                <c:pt idx="324">
                  <c:v>51867</c:v>
                </c:pt>
                <c:pt idx="325">
                  <c:v>51898</c:v>
                </c:pt>
                <c:pt idx="326">
                  <c:v>51926</c:v>
                </c:pt>
                <c:pt idx="327">
                  <c:v>51957</c:v>
                </c:pt>
                <c:pt idx="328">
                  <c:v>51987</c:v>
                </c:pt>
                <c:pt idx="329">
                  <c:v>52018</c:v>
                </c:pt>
                <c:pt idx="330">
                  <c:v>52048</c:v>
                </c:pt>
                <c:pt idx="331">
                  <c:v>52079</c:v>
                </c:pt>
                <c:pt idx="332">
                  <c:v>52110</c:v>
                </c:pt>
                <c:pt idx="333">
                  <c:v>52140</c:v>
                </c:pt>
                <c:pt idx="334">
                  <c:v>52171</c:v>
                </c:pt>
                <c:pt idx="335">
                  <c:v>52201</c:v>
                </c:pt>
                <c:pt idx="336">
                  <c:v>52232</c:v>
                </c:pt>
                <c:pt idx="337">
                  <c:v>52263</c:v>
                </c:pt>
                <c:pt idx="338">
                  <c:v>52291</c:v>
                </c:pt>
                <c:pt idx="339">
                  <c:v>52322</c:v>
                </c:pt>
                <c:pt idx="340">
                  <c:v>52352</c:v>
                </c:pt>
                <c:pt idx="341">
                  <c:v>52383</c:v>
                </c:pt>
                <c:pt idx="342">
                  <c:v>52413</c:v>
                </c:pt>
                <c:pt idx="343">
                  <c:v>52444</c:v>
                </c:pt>
                <c:pt idx="344">
                  <c:v>52475</c:v>
                </c:pt>
                <c:pt idx="345">
                  <c:v>52505</c:v>
                </c:pt>
                <c:pt idx="346">
                  <c:v>52536</c:v>
                </c:pt>
                <c:pt idx="347">
                  <c:v>52566</c:v>
                </c:pt>
                <c:pt idx="348">
                  <c:v>52597</c:v>
                </c:pt>
                <c:pt idx="349">
                  <c:v>52628</c:v>
                </c:pt>
                <c:pt idx="350">
                  <c:v>52657</c:v>
                </c:pt>
                <c:pt idx="351">
                  <c:v>52688</c:v>
                </c:pt>
                <c:pt idx="352">
                  <c:v>52718</c:v>
                </c:pt>
                <c:pt idx="353">
                  <c:v>52749</c:v>
                </c:pt>
                <c:pt idx="354">
                  <c:v>52779</c:v>
                </c:pt>
                <c:pt idx="355">
                  <c:v>52810</c:v>
                </c:pt>
                <c:pt idx="356">
                  <c:v>52841</c:v>
                </c:pt>
                <c:pt idx="357">
                  <c:v>52871</c:v>
                </c:pt>
                <c:pt idx="358">
                  <c:v>52902</c:v>
                </c:pt>
                <c:pt idx="359">
                  <c:v>52932</c:v>
                </c:pt>
              </c:numCache>
            </c:numRef>
          </c:cat>
          <c:val>
            <c:numRef>
              <c:f>[0]!chart_balance_noextra</c:f>
              <c:numCache>
                <c:formatCode>General</c:formatCode>
                <c:ptCount val="360"/>
                <c:pt idx="0">
                  <c:v>149850.66999999998</c:v>
                </c:pt>
                <c:pt idx="1">
                  <c:v>149700.59334999998</c:v>
                </c:pt>
                <c:pt idx="2">
                  <c:v>149549.76631674997</c:v>
                </c:pt>
                <c:pt idx="3">
                  <c:v>149398.18514833369</c:v>
                </c:pt>
                <c:pt idx="4">
                  <c:v>149245.84607407535</c:v>
                </c:pt>
                <c:pt idx="5">
                  <c:v>149092.74530444571</c:v>
                </c:pt>
                <c:pt idx="6">
                  <c:v>148938.87903096792</c:v>
                </c:pt>
                <c:pt idx="7">
                  <c:v>148784.24342612273</c:v>
                </c:pt>
                <c:pt idx="8">
                  <c:v>148628.83464325336</c:v>
                </c:pt>
                <c:pt idx="9">
                  <c:v>148472.64881646959</c:v>
                </c:pt>
                <c:pt idx="10">
                  <c:v>148315.68206055195</c:v>
                </c:pt>
                <c:pt idx="11">
                  <c:v>148157.93047085468</c:v>
                </c:pt>
                <c:pt idx="12">
                  <c:v>147999.39012320893</c:v>
                </c:pt>
                <c:pt idx="13">
                  <c:v>147840.05707382498</c:v>
                </c:pt>
                <c:pt idx="14">
                  <c:v>147679.92735919409</c:v>
                </c:pt>
                <c:pt idx="15">
                  <c:v>147518.99699599002</c:v>
                </c:pt>
                <c:pt idx="16">
                  <c:v>147357.26198096998</c:v>
                </c:pt>
                <c:pt idx="17">
                  <c:v>147194.71829087482</c:v>
                </c:pt>
                <c:pt idx="18">
                  <c:v>147031.36188232916</c:v>
                </c:pt>
                <c:pt idx="19">
                  <c:v>146867.1886917408</c:v>
                </c:pt>
                <c:pt idx="20">
                  <c:v>146702.1946351995</c:v>
                </c:pt>
                <c:pt idx="21">
                  <c:v>146536.37560837547</c:v>
                </c:pt>
                <c:pt idx="22">
                  <c:v>146369.72748641734</c:v>
                </c:pt>
                <c:pt idx="23">
                  <c:v>146202.24612384939</c:v>
                </c:pt>
                <c:pt idx="24">
                  <c:v>146033.92735446861</c:v>
                </c:pt>
                <c:pt idx="25">
                  <c:v>145864.76699124096</c:v>
                </c:pt>
                <c:pt idx="26">
                  <c:v>145694.76082619716</c:v>
                </c:pt>
                <c:pt idx="27">
                  <c:v>145523.90463032812</c:v>
                </c:pt>
                <c:pt idx="28">
                  <c:v>145352.19415347977</c:v>
                </c:pt>
                <c:pt idx="29">
                  <c:v>145179.62512424713</c:v>
                </c:pt>
                <c:pt idx="30">
                  <c:v>145006.19324986835</c:v>
                </c:pt>
                <c:pt idx="31">
                  <c:v>144831.89421611768</c:v>
                </c:pt>
                <c:pt idx="32">
                  <c:v>144656.72368719828</c:v>
                </c:pt>
                <c:pt idx="33">
                  <c:v>144480.67730563425</c:v>
                </c:pt>
                <c:pt idx="34">
                  <c:v>144303.7506921624</c:v>
                </c:pt>
                <c:pt idx="35">
                  <c:v>144125.9394456232</c:v>
                </c:pt>
                <c:pt idx="36">
                  <c:v>143947.23914285132</c:v>
                </c:pt>
                <c:pt idx="37">
                  <c:v>143767.64533856552</c:v>
                </c:pt>
                <c:pt idx="38">
                  <c:v>143587.15356525837</c:v>
                </c:pt>
                <c:pt idx="39">
                  <c:v>143405.75933308463</c:v>
                </c:pt>
                <c:pt idx="40">
                  <c:v>143223.45812975004</c:v>
                </c:pt>
                <c:pt idx="41">
                  <c:v>143040.24542039877</c:v>
                </c:pt>
                <c:pt idx="42">
                  <c:v>142856.11664750078</c:v>
                </c:pt>
                <c:pt idx="43">
                  <c:v>142671.06723073826</c:v>
                </c:pt>
                <c:pt idx="44">
                  <c:v>142485.09256689192</c:v>
                </c:pt>
                <c:pt idx="45">
                  <c:v>142298.18802972636</c:v>
                </c:pt>
                <c:pt idx="46">
                  <c:v>142110.34896987502</c:v>
                </c:pt>
                <c:pt idx="47">
                  <c:v>141921.57071472434</c:v>
                </c:pt>
                <c:pt idx="48">
                  <c:v>141731.84856829795</c:v>
                </c:pt>
                <c:pt idx="49">
                  <c:v>141541.17781113944</c:v>
                </c:pt>
                <c:pt idx="50">
                  <c:v>141349.55370019513</c:v>
                </c:pt>
                <c:pt idx="51">
                  <c:v>141156.97146869611</c:v>
                </c:pt>
                <c:pt idx="52">
                  <c:v>140963.42632603954</c:v>
                </c:pt>
                <c:pt idx="53">
                  <c:v>140768.91345766973</c:v>
                </c:pt>
                <c:pt idx="54">
                  <c:v>140573.42802495806</c:v>
                </c:pt>
                <c:pt idx="55">
                  <c:v>140376.96516508283</c:v>
                </c:pt>
                <c:pt idx="56">
                  <c:v>140179.51999090824</c:v>
                </c:pt>
                <c:pt idx="57">
                  <c:v>139981.08759086276</c:v>
                </c:pt>
                <c:pt idx="58">
                  <c:v>139781.66302881707</c:v>
                </c:pt>
                <c:pt idx="59">
                  <c:v>139581.24134396116</c:v>
                </c:pt>
                <c:pt idx="60">
                  <c:v>139379.81755068092</c:v>
                </c:pt>
                <c:pt idx="61">
                  <c:v>139177.38663843434</c:v>
                </c:pt>
                <c:pt idx="62">
                  <c:v>138973.94357162647</c:v>
                </c:pt>
                <c:pt idx="63">
                  <c:v>138769.4832894846</c:v>
                </c:pt>
                <c:pt idx="64">
                  <c:v>138564.00070593203</c:v>
                </c:pt>
                <c:pt idx="65">
                  <c:v>138357.49070946168</c:v>
                </c:pt>
                <c:pt idx="66">
                  <c:v>138149.94816300899</c:v>
                </c:pt>
                <c:pt idx="67">
                  <c:v>137941.36790382402</c:v>
                </c:pt>
                <c:pt idx="68">
                  <c:v>137731.74474334309</c:v>
                </c:pt>
                <c:pt idx="69">
                  <c:v>137521.07346705982</c:v>
                </c:pt>
                <c:pt idx="70">
                  <c:v>137309.34883439512</c:v>
                </c:pt>
                <c:pt idx="71">
                  <c:v>137096.56557856704</c:v>
                </c:pt>
                <c:pt idx="72">
                  <c:v>136882.7184064599</c:v>
                </c:pt>
                <c:pt idx="73">
                  <c:v>136667.80199849216</c:v>
                </c:pt>
                <c:pt idx="74">
                  <c:v>136451.8110084846</c:v>
                </c:pt>
                <c:pt idx="75">
                  <c:v>136234.74006352705</c:v>
                </c:pt>
                <c:pt idx="76">
                  <c:v>136016.58376384462</c:v>
                </c:pt>
                <c:pt idx="77">
                  <c:v>135797.33668266388</c:v>
                </c:pt>
                <c:pt idx="78">
                  <c:v>135576.99336607719</c:v>
                </c:pt>
                <c:pt idx="79">
                  <c:v>135355.54833290755</c:v>
                </c:pt>
                <c:pt idx="80">
                  <c:v>135132.99607457206</c:v>
                </c:pt>
                <c:pt idx="81">
                  <c:v>134909.33105494489</c:v>
                </c:pt>
                <c:pt idx="82">
                  <c:v>134684.5477102196</c:v>
                </c:pt>
                <c:pt idx="83">
                  <c:v>134458.64044877072</c:v>
                </c:pt>
                <c:pt idx="84">
                  <c:v>134231.60365101456</c:v>
                </c:pt>
                <c:pt idx="85">
                  <c:v>134003.43166926963</c:v>
                </c:pt>
                <c:pt idx="86">
                  <c:v>133774.11882761595</c:v>
                </c:pt>
                <c:pt idx="87">
                  <c:v>133543.65942175401</c:v>
                </c:pt>
                <c:pt idx="88">
                  <c:v>133312.04771886277</c:v>
                </c:pt>
                <c:pt idx="89">
                  <c:v>133079.27795745706</c:v>
                </c:pt>
                <c:pt idx="90">
                  <c:v>132845.34434724436</c:v>
                </c:pt>
                <c:pt idx="91">
                  <c:v>132610.24106898057</c:v>
                </c:pt>
                <c:pt idx="92">
                  <c:v>132373.96227432543</c:v>
                </c:pt>
                <c:pt idx="93">
                  <c:v>132136.50208569708</c:v>
                </c:pt>
                <c:pt idx="94">
                  <c:v>131897.85459612554</c:v>
                </c:pt>
                <c:pt idx="95">
                  <c:v>131658.01386910616</c:v>
                </c:pt>
                <c:pt idx="96">
                  <c:v>131416.97393845167</c:v>
                </c:pt>
                <c:pt idx="97">
                  <c:v>131174.72880814393</c:v>
                </c:pt>
                <c:pt idx="98">
                  <c:v>130931.27245218464</c:v>
                </c:pt>
                <c:pt idx="99">
                  <c:v>130686.59881444555</c:v>
                </c:pt>
                <c:pt idx="100">
                  <c:v>130440.70180851776</c:v>
                </c:pt>
                <c:pt idx="101">
                  <c:v>130193.57531756033</c:v>
                </c:pt>
                <c:pt idx="102">
                  <c:v>129945.21319414809</c:v>
                </c:pt>
                <c:pt idx="103">
                  <c:v>129695.60926011886</c:v>
                </c:pt>
                <c:pt idx="104">
                  <c:v>129444.75730641943</c:v>
                </c:pt>
                <c:pt idx="105">
                  <c:v>129192.65109295151</c:v>
                </c:pt>
                <c:pt idx="106">
                  <c:v>128939.28434841626</c:v>
                </c:pt>
                <c:pt idx="107">
                  <c:v>128684.65077015836</c:v>
                </c:pt>
                <c:pt idx="108">
                  <c:v>128428.74402400909</c:v>
                </c:pt>
                <c:pt idx="109">
                  <c:v>128171.55774412915</c:v>
                </c:pt>
                <c:pt idx="110">
                  <c:v>127913.0855328498</c:v>
                </c:pt>
                <c:pt idx="111">
                  <c:v>127653.32096051404</c:v>
                </c:pt>
                <c:pt idx="112">
                  <c:v>127392.25756531657</c:v>
                </c:pt>
                <c:pt idx="113">
                  <c:v>127129.88885314317</c:v>
                </c:pt>
                <c:pt idx="114">
                  <c:v>126866.20829740886</c:v>
                </c:pt>
                <c:pt idx="115">
                  <c:v>126601.20933889586</c:v>
                </c:pt>
                <c:pt idx="116">
                  <c:v>126334.88538559037</c:v>
                </c:pt>
                <c:pt idx="117">
                  <c:v>126067.22981251832</c:v>
                </c:pt>
                <c:pt idx="118">
                  <c:v>125798.23596158088</c:v>
                </c:pt>
                <c:pt idx="119">
                  <c:v>125527.89714138873</c:v>
                </c:pt>
                <c:pt idx="120">
                  <c:v>125256.20662709567</c:v>
                </c:pt>
                <c:pt idx="121">
                  <c:v>124983.15766023117</c:v>
                </c:pt>
                <c:pt idx="122">
                  <c:v>124708.7434485323</c:v>
                </c:pt>
                <c:pt idx="123">
                  <c:v>124432.95716577498</c:v>
                </c:pt>
                <c:pt idx="124">
                  <c:v>124155.79195160384</c:v>
                </c:pt>
                <c:pt idx="125">
                  <c:v>123877.24091136185</c:v>
                </c:pt>
                <c:pt idx="126">
                  <c:v>123597.29711591866</c:v>
                </c:pt>
                <c:pt idx="127">
                  <c:v>123315.95360149821</c:v>
                </c:pt>
                <c:pt idx="128">
                  <c:v>123033.20336950573</c:v>
                </c:pt>
                <c:pt idx="129">
                  <c:v>122749.03938635322</c:v>
                </c:pt>
                <c:pt idx="130">
                  <c:v>122463.45458328497</c:v>
                </c:pt>
                <c:pt idx="131">
                  <c:v>122176.44185620136</c:v>
                </c:pt>
                <c:pt idx="132">
                  <c:v>121887.99406548237</c:v>
                </c:pt>
                <c:pt idx="133">
                  <c:v>121598.10403580981</c:v>
                </c:pt>
                <c:pt idx="134">
                  <c:v>121306.76455598886</c:v>
                </c:pt>
                <c:pt idx="135">
                  <c:v>121013.96837876874</c:v>
                </c:pt>
                <c:pt idx="136">
                  <c:v>120719.70822066261</c:v>
                </c:pt>
                <c:pt idx="137">
                  <c:v>120423.97676176589</c:v>
                </c:pt>
                <c:pt idx="138">
                  <c:v>120126.76664557468</c:v>
                </c:pt>
                <c:pt idx="139">
                  <c:v>119828.07047880258</c:v>
                </c:pt>
                <c:pt idx="140">
                  <c:v>119527.88083119658</c:v>
                </c:pt>
                <c:pt idx="141">
                  <c:v>119226.19023535255</c:v>
                </c:pt>
                <c:pt idx="142">
                  <c:v>118922.99118652928</c:v>
                </c:pt>
                <c:pt idx="143">
                  <c:v>118618.27614246195</c:v>
                </c:pt>
                <c:pt idx="144">
                  <c:v>118312.03752317422</c:v>
                </c:pt>
                <c:pt idx="145">
                  <c:v>118004.2677107901</c:v>
                </c:pt>
                <c:pt idx="146">
                  <c:v>117694.95904934403</c:v>
                </c:pt>
                <c:pt idx="147">
                  <c:v>117384.10384459078</c:v>
                </c:pt>
                <c:pt idx="148">
                  <c:v>117071.6943638137</c:v>
                </c:pt>
                <c:pt idx="149">
                  <c:v>116757.72283563277</c:v>
                </c:pt>
                <c:pt idx="150">
                  <c:v>116442.18144981095</c:v>
                </c:pt>
                <c:pt idx="151">
                  <c:v>116125.06235705994</c:v>
                </c:pt>
                <c:pt idx="152">
                  <c:v>115806.35766884524</c:v>
                </c:pt>
                <c:pt idx="153">
                  <c:v>115486.05945718943</c:v>
                </c:pt>
                <c:pt idx="154">
                  <c:v>115164.1597544754</c:v>
                </c:pt>
                <c:pt idx="155">
                  <c:v>114840.65055324775</c:v>
                </c:pt>
                <c:pt idx="156">
                  <c:v>114515.52380601401</c:v>
                </c:pt>
                <c:pt idx="157">
                  <c:v>114188.77142504408</c:v>
                </c:pt>
                <c:pt idx="158">
                  <c:v>113860.38528216927</c:v>
                </c:pt>
                <c:pt idx="159">
                  <c:v>113530.35720858013</c:v>
                </c:pt>
                <c:pt idx="160">
                  <c:v>113198.67899462298</c:v>
                </c:pt>
                <c:pt idx="161">
                  <c:v>112865.3423895961</c:v>
                </c:pt>
                <c:pt idx="162">
                  <c:v>112530.33910154406</c:v>
                </c:pt>
                <c:pt idx="163">
                  <c:v>112193.66079705179</c:v>
                </c:pt>
                <c:pt idx="164">
                  <c:v>111855.29910103706</c:v>
                </c:pt>
                <c:pt idx="165">
                  <c:v>111515.24559654226</c:v>
                </c:pt>
                <c:pt idx="166">
                  <c:v>111173.49182452491</c:v>
                </c:pt>
                <c:pt idx="167">
                  <c:v>110830.02928364751</c:v>
                </c:pt>
                <c:pt idx="168">
                  <c:v>110484.84943006578</c:v>
                </c:pt>
                <c:pt idx="169">
                  <c:v>110137.94367721607</c:v>
                </c:pt>
                <c:pt idx="170">
                  <c:v>109789.30339560218</c:v>
                </c:pt>
                <c:pt idx="171">
                  <c:v>109438.91991258014</c:v>
                </c:pt>
                <c:pt idx="172">
                  <c:v>109086.78451214309</c:v>
                </c:pt>
                <c:pt idx="173">
                  <c:v>108732.88843470375</c:v>
                </c:pt>
                <c:pt idx="174">
                  <c:v>108377.22287687726</c:v>
                </c:pt>
                <c:pt idx="175">
                  <c:v>108019.77899126167</c:v>
                </c:pt>
                <c:pt idx="176">
                  <c:v>107660.54788621797</c:v>
                </c:pt>
                <c:pt idx="177">
                  <c:v>107299.52062564905</c:v>
                </c:pt>
                <c:pt idx="178">
                  <c:v>106936.68822877726</c:v>
                </c:pt>
                <c:pt idx="179">
                  <c:v>106572.04166992113</c:v>
                </c:pt>
                <c:pt idx="180">
                  <c:v>106205.57187827071</c:v>
                </c:pt>
                <c:pt idx="181">
                  <c:v>105837.26973766211</c:v>
                </c:pt>
                <c:pt idx="182">
                  <c:v>105467.12608635041</c:v>
                </c:pt>
                <c:pt idx="183">
                  <c:v>105095.13171678211</c:v>
                </c:pt>
                <c:pt idx="184">
                  <c:v>104721.27737536601</c:v>
                </c:pt>
                <c:pt idx="185">
                  <c:v>104345.55376224284</c:v>
                </c:pt>
                <c:pt idx="186">
                  <c:v>103967.9515310541</c:v>
                </c:pt>
                <c:pt idx="187">
                  <c:v>103588.46128870931</c:v>
                </c:pt>
                <c:pt idx="188">
                  <c:v>103207.07359515288</c:v>
                </c:pt>
                <c:pt idx="189">
                  <c:v>102823.77896312857</c:v>
                </c:pt>
                <c:pt idx="190">
                  <c:v>102438.56785794429</c:v>
                </c:pt>
                <c:pt idx="191">
                  <c:v>102051.430697234</c:v>
                </c:pt>
                <c:pt idx="192">
                  <c:v>101662.35785072012</c:v>
                </c:pt>
                <c:pt idx="193">
                  <c:v>101271.33963997377</c:v>
                </c:pt>
                <c:pt idx="194">
                  <c:v>100878.36633817357</c:v>
                </c:pt>
                <c:pt idx="195">
                  <c:v>100483.42816986446</c:v>
                </c:pt>
                <c:pt idx="196">
                  <c:v>100086.51531071379</c:v>
                </c:pt>
                <c:pt idx="197">
                  <c:v>99687.617887267377</c:v>
                </c:pt>
                <c:pt idx="198">
                  <c:v>99286.72597670363</c:v>
                </c:pt>
                <c:pt idx="199">
                  <c:v>98883.829606587125</c:v>
                </c:pt>
                <c:pt idx="200">
                  <c:v>98478.91875462007</c:v>
                </c:pt>
                <c:pt idx="201">
                  <c:v>98071.983348393172</c:v>
                </c:pt>
                <c:pt idx="202">
                  <c:v>97663.013265135174</c:v>
                </c:pt>
                <c:pt idx="203">
                  <c:v>97251.998331460811</c:v>
                </c:pt>
                <c:pt idx="204">
                  <c:v>96838.928323118133</c:v>
                </c:pt>
                <c:pt idx="205">
                  <c:v>96423.79296473373</c:v>
                </c:pt>
                <c:pt idx="206">
                  <c:v>96006.581929557375</c:v>
                </c:pt>
                <c:pt idx="207">
                  <c:v>95587.284839205153</c:v>
                </c:pt>
                <c:pt idx="208">
                  <c:v>95165.891263401136</c:v>
                </c:pt>
                <c:pt idx="209">
                  <c:v>94742.390719718183</c:v>
                </c:pt>
                <c:pt idx="210">
                  <c:v>94316.772673316766</c:v>
                </c:pt>
                <c:pt idx="211">
                  <c:v>93889.026536683319</c:v>
                </c:pt>
                <c:pt idx="212">
                  <c:v>93459.141669366742</c:v>
                </c:pt>
                <c:pt idx="213">
                  <c:v>93027.107377713546</c:v>
                </c:pt>
                <c:pt idx="214">
                  <c:v>92592.912914602144</c:v>
                </c:pt>
                <c:pt idx="215">
                  <c:v>92156.547479175089</c:v>
                </c:pt>
                <c:pt idx="216">
                  <c:v>91718.000216571032</c:v>
                </c:pt>
                <c:pt idx="217">
                  <c:v>91277.260217653878</c:v>
                </c:pt>
                <c:pt idx="218">
                  <c:v>90834.316518742067</c:v>
                </c:pt>
                <c:pt idx="219">
                  <c:v>90389.158101335808</c:v>
                </c:pt>
                <c:pt idx="220">
                  <c:v>89941.773891842517</c:v>
                </c:pt>
                <c:pt idx="221">
                  <c:v>89492.152761301724</c:v>
                </c:pt>
                <c:pt idx="222">
                  <c:v>89040.283525108243</c:v>
                </c:pt>
                <c:pt idx="223">
                  <c:v>88586.15494273376</c:v>
                </c:pt>
                <c:pt idx="224">
                  <c:v>88129.755717447377</c:v>
                </c:pt>
                <c:pt idx="225">
                  <c:v>87671.074496034591</c:v>
                </c:pt>
                <c:pt idx="226">
                  <c:v>87210.09986851475</c:v>
                </c:pt>
                <c:pt idx="227">
                  <c:v>86746.820367857348</c:v>
                </c:pt>
                <c:pt idx="228">
                  <c:v>86281.224469696695</c:v>
                </c:pt>
                <c:pt idx="229">
                  <c:v>85813.300592045183</c:v>
                </c:pt>
                <c:pt idx="230">
                  <c:v>85343.037095005333</c:v>
                </c:pt>
                <c:pt idx="231">
                  <c:v>84870.422280480328</c:v>
                </c:pt>
                <c:pt idx="232">
                  <c:v>84395.444391882804</c:v>
                </c:pt>
                <c:pt idx="233">
                  <c:v>83918.091613842174</c:v>
                </c:pt>
                <c:pt idx="234">
                  <c:v>83438.352071911329</c:v>
                </c:pt>
                <c:pt idx="235">
                  <c:v>82956.213832270936</c:v>
                </c:pt>
                <c:pt idx="236">
                  <c:v>82471.66490143229</c:v>
                </c:pt>
                <c:pt idx="237">
                  <c:v>81984.693225939467</c:v>
                </c:pt>
                <c:pt idx="238">
                  <c:v>81495.286692069203</c:v>
                </c:pt>
                <c:pt idx="239">
                  <c:v>81003.433125529496</c:v>
                </c:pt>
                <c:pt idx="240">
                  <c:v>80509.120291157102</c:v>
                </c:pt>
                <c:pt idx="241">
                  <c:v>80012.335892612929</c:v>
                </c:pt>
                <c:pt idx="242">
                  <c:v>79513.067572075932</c:v>
                </c:pt>
                <c:pt idx="243">
                  <c:v>79011.302909936407</c:v>
                </c:pt>
                <c:pt idx="244">
                  <c:v>78507.029424486042</c:v>
                </c:pt>
                <c:pt idx="245">
                  <c:v>78000.234571608482</c:v>
                </c:pt>
                <c:pt idx="246">
                  <c:v>77490.905744466465</c:v>
                </c:pt>
                <c:pt idx="247">
                  <c:v>76979.030273188779</c:v>
                </c:pt>
                <c:pt idx="248">
                  <c:v>76464.595424554718</c:v>
                </c:pt>
                <c:pt idx="249">
                  <c:v>75947.588401677494</c:v>
                </c:pt>
                <c:pt idx="250">
                  <c:v>75427.996343685838</c:v>
                </c:pt>
                <c:pt idx="251">
                  <c:v>74905.806325404323</c:v>
                </c:pt>
                <c:pt idx="252">
                  <c:v>74381.005357031361</c:v>
                </c:pt>
                <c:pt idx="253">
                  <c:v>73853.580383816501</c:v>
                </c:pt>
                <c:pt idx="254">
                  <c:v>73323.518285735568</c:v>
                </c:pt>
                <c:pt idx="255">
                  <c:v>72790.805877164297</c:v>
                </c:pt>
                <c:pt idx="256">
                  <c:v>72255.429906550038</c:v>
                </c:pt>
                <c:pt idx="257">
                  <c:v>71717.377056082769</c:v>
                </c:pt>
                <c:pt idx="258">
                  <c:v>71176.633941363194</c:v>
                </c:pt>
                <c:pt idx="259">
                  <c:v>70633.18711107003</c:v>
                </c:pt>
                <c:pt idx="260">
                  <c:v>70087.023046625487</c:v>
                </c:pt>
                <c:pt idx="261">
                  <c:v>69538.128161858534</c:v>
                </c:pt>
                <c:pt idx="262">
                  <c:v>68986.488802667824</c:v>
                </c:pt>
                <c:pt idx="263">
                  <c:v>68432.091246681171</c:v>
                </c:pt>
                <c:pt idx="264">
                  <c:v>67874.921702914522</c:v>
                </c:pt>
                <c:pt idx="265">
                  <c:v>67314.966311429103</c:v>
                </c:pt>
                <c:pt idx="266">
                  <c:v>66752.211142986198</c:v>
                </c:pt>
                <c:pt idx="267">
                  <c:v>66186.642198701215</c:v>
                </c:pt>
                <c:pt idx="268">
                  <c:v>65618.245409694733</c:v>
                </c:pt>
                <c:pt idx="269">
                  <c:v>65047.006636743201</c:v>
                </c:pt>
                <c:pt idx="270">
                  <c:v>64472.911669926893</c:v>
                </c:pt>
                <c:pt idx="271">
                  <c:v>63895.946228276473</c:v>
                </c:pt>
                <c:pt idx="272">
                  <c:v>63316.095959417929</c:v>
                </c:pt>
                <c:pt idx="273">
                  <c:v>62733.346439215005</c:v>
                </c:pt>
                <c:pt idx="274">
                  <c:v>62147.683171411161</c:v>
                </c:pt>
                <c:pt idx="275">
                  <c:v>61559.091587268049</c:v>
                </c:pt>
                <c:pt idx="276">
                  <c:v>60967.557045204449</c:v>
                </c:pt>
                <c:pt idx="277">
                  <c:v>60373.064830430434</c:v>
                </c:pt>
                <c:pt idx="278">
                  <c:v>59775.600154582644</c:v>
                </c:pt>
                <c:pt idx="279">
                  <c:v>59175.148155355593</c:v>
                </c:pt>
                <c:pt idx="280">
                  <c:v>58571.693896132289</c:v>
                </c:pt>
                <c:pt idx="281">
                  <c:v>57965.222365612863</c:v>
                </c:pt>
                <c:pt idx="282">
                  <c:v>57355.718477441114</c:v>
                </c:pt>
                <c:pt idx="283">
                  <c:v>56743.167069828254</c:v>
                </c:pt>
                <c:pt idx="284">
                  <c:v>56127.552905177465</c:v>
                </c:pt>
                <c:pt idx="285">
                  <c:v>55508.860669703339</c:v>
                </c:pt>
                <c:pt idx="286">
                  <c:v>54887.074973051785</c:v>
                </c:pt>
                <c:pt idx="287">
                  <c:v>54262.180347917019</c:v>
                </c:pt>
                <c:pt idx="288">
                  <c:v>53634.161249656579</c:v>
                </c:pt>
                <c:pt idx="289">
                  <c:v>53003.002055904828</c:v>
                </c:pt>
                <c:pt idx="290">
                  <c:v>52368.687066184473</c:v>
                </c:pt>
                <c:pt idx="291">
                  <c:v>51731.200501515414</c:v>
                </c:pt>
                <c:pt idx="292">
                  <c:v>51090.526504023001</c:v>
                </c:pt>
                <c:pt idx="293">
                  <c:v>50446.649136543041</c:v>
                </c:pt>
                <c:pt idx="294">
                  <c:v>49799.552382225753</c:v>
                </c:pt>
                <c:pt idx="295">
                  <c:v>49149.220144136925</c:v>
                </c:pt>
                <c:pt idx="296">
                  <c:v>48495.636244857567</c:v>
                </c:pt>
                <c:pt idx="297">
                  <c:v>47838.784426081809</c:v>
                </c:pt>
                <c:pt idx="298">
                  <c:v>47178.648348212242</c:v>
                </c:pt>
                <c:pt idx="299">
                  <c:v>46515.21158995328</c:v>
                </c:pt>
                <c:pt idx="300">
                  <c:v>45848.457647903124</c:v>
                </c:pt>
                <c:pt idx="301">
                  <c:v>45178.369936142582</c:v>
                </c:pt>
                <c:pt idx="302">
                  <c:v>44504.931785823312</c:v>
                </c:pt>
                <c:pt idx="303">
                  <c:v>43828.126444752445</c:v>
                </c:pt>
                <c:pt idx="304">
                  <c:v>43147.937076976174</c:v>
                </c:pt>
                <c:pt idx="305">
                  <c:v>42464.346762361121</c:v>
                </c:pt>
                <c:pt idx="306">
                  <c:v>41777.338496172917</c:v>
                </c:pt>
                <c:pt idx="307">
                  <c:v>41086.895188653842</c:v>
                </c:pt>
                <c:pt idx="308">
                  <c:v>40392.999664597097</c:v>
                </c:pt>
                <c:pt idx="309">
                  <c:v>39695.634662920143</c:v>
                </c:pt>
                <c:pt idx="310">
                  <c:v>38994.782836234546</c:v>
                </c:pt>
                <c:pt idx="311">
                  <c:v>38290.426750415936</c:v>
                </c:pt>
                <c:pt idx="312">
                  <c:v>37582.548884167802</c:v>
                </c:pt>
                <c:pt idx="313">
                  <c:v>36871.131628588773</c:v>
                </c:pt>
                <c:pt idx="314">
                  <c:v>36156.157286731643</c:v>
                </c:pt>
                <c:pt idx="315">
                  <c:v>35437.608073165407</c:v>
                </c:pt>
                <c:pt idx="316">
                  <c:v>34715.466113531147</c:v>
                </c:pt>
                <c:pt idx="317">
                  <c:v>33989.71344409883</c:v>
                </c:pt>
                <c:pt idx="318">
                  <c:v>33260.332011319348</c:v>
                </c:pt>
                <c:pt idx="319">
                  <c:v>32527.303671375965</c:v>
                </c:pt>
                <c:pt idx="320">
                  <c:v>31790.610189732863</c:v>
                </c:pt>
                <c:pt idx="321">
                  <c:v>31050.233240681468</c:v>
                </c:pt>
                <c:pt idx="322">
                  <c:v>30306.154406884918</c:v>
                </c:pt>
                <c:pt idx="323">
                  <c:v>29558.355178919272</c:v>
                </c:pt>
                <c:pt idx="324">
                  <c:v>28806.816954814014</c:v>
                </c:pt>
                <c:pt idx="325">
                  <c:v>28051.521039588028</c:v>
                </c:pt>
                <c:pt idx="326">
                  <c:v>27292.448644785909</c:v>
                </c:pt>
                <c:pt idx="327">
                  <c:v>26529.580888009979</c:v>
                </c:pt>
                <c:pt idx="328">
                  <c:v>25762.898792449967</c:v>
                </c:pt>
                <c:pt idx="329">
                  <c:v>24992.383286412107</c:v>
                </c:pt>
                <c:pt idx="330">
                  <c:v>24218.015202844283</c:v>
                </c:pt>
                <c:pt idx="331">
                  <c:v>23439.775278858491</c:v>
                </c:pt>
                <c:pt idx="332">
                  <c:v>22657.644155252725</c:v>
                </c:pt>
                <c:pt idx="333">
                  <c:v>21871.602376029012</c:v>
                </c:pt>
                <c:pt idx="334">
                  <c:v>21081.630387909128</c:v>
                </c:pt>
                <c:pt idx="335">
                  <c:v>20287.708539848798</c:v>
                </c:pt>
                <c:pt idx="336">
                  <c:v>19489.817082548048</c:v>
                </c:pt>
                <c:pt idx="337">
                  <c:v>18687.936167960754</c:v>
                </c:pt>
                <c:pt idx="338">
                  <c:v>17882.045848800451</c:v>
                </c:pt>
                <c:pt idx="339">
                  <c:v>17072.12607804453</c:v>
                </c:pt>
                <c:pt idx="340">
                  <c:v>16258.156708434806</c:v>
                </c:pt>
                <c:pt idx="341">
                  <c:v>15440.11749197694</c:v>
                </c:pt>
                <c:pt idx="342">
                  <c:v>14617.988079436938</c:v>
                </c:pt>
                <c:pt idx="343">
                  <c:v>13791.748019834049</c:v>
                </c:pt>
                <c:pt idx="344">
                  <c:v>12961.376759933191</c:v>
                </c:pt>
                <c:pt idx="345">
                  <c:v>12126.85364373296</c:v>
                </c:pt>
                <c:pt idx="346">
                  <c:v>11288.157911951537</c:v>
                </c:pt>
                <c:pt idx="347">
                  <c:v>10445.268701511435</c:v>
                </c:pt>
                <c:pt idx="348">
                  <c:v>9598.1650450188899</c:v>
                </c:pt>
                <c:pt idx="349">
                  <c:v>8746.8258702440653</c:v>
                </c:pt>
                <c:pt idx="350">
                  <c:v>7891.2299995952053</c:v>
                </c:pt>
                <c:pt idx="351">
                  <c:v>7031.3561495931353</c:v>
                </c:pt>
                <c:pt idx="352">
                  <c:v>6167.1829303411068</c:v>
                </c:pt>
                <c:pt idx="353">
                  <c:v>5298.6888449928956</c:v>
                </c:pt>
                <c:pt idx="354">
                  <c:v>4425.8522892178735</c:v>
                </c:pt>
                <c:pt idx="355">
                  <c:v>3548.6515506641008</c:v>
                </c:pt>
                <c:pt idx="356">
                  <c:v>2667.0648084173445</c:v>
                </c:pt>
                <c:pt idx="357">
                  <c:v>1781.0701324593974</c:v>
                </c:pt>
                <c:pt idx="358">
                  <c:v>890.64548312162515</c:v>
                </c:pt>
                <c:pt idx="359">
                  <c:v>-4.2312894626520574</c:v>
                </c:pt>
              </c:numCache>
            </c:numRef>
          </c:val>
          <c:smooth val="0"/>
          <c:extLst>
            <c:ext xmlns:c16="http://schemas.microsoft.com/office/drawing/2014/chart" uri="{C3380CC4-5D6E-409C-BE32-E72D297353CC}">
              <c16:uniqueId val="{00000000-DD04-4668-8274-3C6586993132}"/>
            </c:ext>
          </c:extLst>
        </c:ser>
        <c:ser>
          <c:idx val="0"/>
          <c:order val="1"/>
          <c:tx>
            <c:v>Balance</c:v>
          </c:tx>
          <c:spPr>
            <a:ln w="12700">
              <a:solidFill>
                <a:srgbClr val="000080"/>
              </a:solidFill>
              <a:prstDash val="solid"/>
            </a:ln>
          </c:spPr>
          <c:marker>
            <c:symbol val="none"/>
          </c:marker>
          <c:cat>
            <c:numRef>
              <c:f>[0]!chart_date_noextra</c:f>
              <c:numCache>
                <c:formatCode>m/d/yyyy</c:formatCode>
                <c:ptCount val="360"/>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pt idx="111">
                  <c:v>45383</c:v>
                </c:pt>
                <c:pt idx="112">
                  <c:v>45413</c:v>
                </c:pt>
                <c:pt idx="113">
                  <c:v>45444</c:v>
                </c:pt>
                <c:pt idx="114">
                  <c:v>45474</c:v>
                </c:pt>
                <c:pt idx="115">
                  <c:v>45505</c:v>
                </c:pt>
                <c:pt idx="116">
                  <c:v>45536</c:v>
                </c:pt>
                <c:pt idx="117">
                  <c:v>45566</c:v>
                </c:pt>
                <c:pt idx="118">
                  <c:v>45597</c:v>
                </c:pt>
                <c:pt idx="119">
                  <c:v>45627</c:v>
                </c:pt>
                <c:pt idx="120">
                  <c:v>45658</c:v>
                </c:pt>
                <c:pt idx="121">
                  <c:v>45689</c:v>
                </c:pt>
                <c:pt idx="122">
                  <c:v>45717</c:v>
                </c:pt>
                <c:pt idx="123">
                  <c:v>45748</c:v>
                </c:pt>
                <c:pt idx="124">
                  <c:v>45778</c:v>
                </c:pt>
                <c:pt idx="125">
                  <c:v>45809</c:v>
                </c:pt>
                <c:pt idx="126">
                  <c:v>45839</c:v>
                </c:pt>
                <c:pt idx="127">
                  <c:v>45870</c:v>
                </c:pt>
                <c:pt idx="128">
                  <c:v>45901</c:v>
                </c:pt>
                <c:pt idx="129">
                  <c:v>45931</c:v>
                </c:pt>
                <c:pt idx="130">
                  <c:v>45962</c:v>
                </c:pt>
                <c:pt idx="131">
                  <c:v>45992</c:v>
                </c:pt>
                <c:pt idx="132">
                  <c:v>46023</c:v>
                </c:pt>
                <c:pt idx="133">
                  <c:v>46054</c:v>
                </c:pt>
                <c:pt idx="134">
                  <c:v>46082</c:v>
                </c:pt>
                <c:pt idx="135">
                  <c:v>46113</c:v>
                </c:pt>
                <c:pt idx="136">
                  <c:v>46143</c:v>
                </c:pt>
                <c:pt idx="137">
                  <c:v>46174</c:v>
                </c:pt>
                <c:pt idx="138">
                  <c:v>46204</c:v>
                </c:pt>
                <c:pt idx="139">
                  <c:v>46235</c:v>
                </c:pt>
                <c:pt idx="140">
                  <c:v>46266</c:v>
                </c:pt>
                <c:pt idx="141">
                  <c:v>46296</c:v>
                </c:pt>
                <c:pt idx="142">
                  <c:v>46327</c:v>
                </c:pt>
                <c:pt idx="143">
                  <c:v>46357</c:v>
                </c:pt>
                <c:pt idx="144">
                  <c:v>46388</c:v>
                </c:pt>
                <c:pt idx="145">
                  <c:v>46419</c:v>
                </c:pt>
                <c:pt idx="146">
                  <c:v>46447</c:v>
                </c:pt>
                <c:pt idx="147">
                  <c:v>46478</c:v>
                </c:pt>
                <c:pt idx="148">
                  <c:v>46508</c:v>
                </c:pt>
                <c:pt idx="149">
                  <c:v>46539</c:v>
                </c:pt>
                <c:pt idx="150">
                  <c:v>46569</c:v>
                </c:pt>
                <c:pt idx="151">
                  <c:v>46600</c:v>
                </c:pt>
                <c:pt idx="152">
                  <c:v>46631</c:v>
                </c:pt>
                <c:pt idx="153">
                  <c:v>46661</c:v>
                </c:pt>
                <c:pt idx="154">
                  <c:v>46692</c:v>
                </c:pt>
                <c:pt idx="155">
                  <c:v>46722</c:v>
                </c:pt>
                <c:pt idx="156">
                  <c:v>46753</c:v>
                </c:pt>
                <c:pt idx="157">
                  <c:v>46784</c:v>
                </c:pt>
                <c:pt idx="158">
                  <c:v>46813</c:v>
                </c:pt>
                <c:pt idx="159">
                  <c:v>46844</c:v>
                </c:pt>
                <c:pt idx="160">
                  <c:v>46874</c:v>
                </c:pt>
                <c:pt idx="161">
                  <c:v>46905</c:v>
                </c:pt>
                <c:pt idx="162">
                  <c:v>46935</c:v>
                </c:pt>
                <c:pt idx="163">
                  <c:v>46966</c:v>
                </c:pt>
                <c:pt idx="164">
                  <c:v>46997</c:v>
                </c:pt>
                <c:pt idx="165">
                  <c:v>47027</c:v>
                </c:pt>
                <c:pt idx="166">
                  <c:v>47058</c:v>
                </c:pt>
                <c:pt idx="167">
                  <c:v>47088</c:v>
                </c:pt>
                <c:pt idx="168">
                  <c:v>47119</c:v>
                </c:pt>
                <c:pt idx="169">
                  <c:v>47150</c:v>
                </c:pt>
                <c:pt idx="170">
                  <c:v>47178</c:v>
                </c:pt>
                <c:pt idx="171">
                  <c:v>47209</c:v>
                </c:pt>
                <c:pt idx="172">
                  <c:v>47239</c:v>
                </c:pt>
                <c:pt idx="173">
                  <c:v>47270</c:v>
                </c:pt>
                <c:pt idx="174">
                  <c:v>47300</c:v>
                </c:pt>
                <c:pt idx="175">
                  <c:v>47331</c:v>
                </c:pt>
                <c:pt idx="176">
                  <c:v>47362</c:v>
                </c:pt>
                <c:pt idx="177">
                  <c:v>47392</c:v>
                </c:pt>
                <c:pt idx="178">
                  <c:v>47423</c:v>
                </c:pt>
                <c:pt idx="179">
                  <c:v>47453</c:v>
                </c:pt>
                <c:pt idx="180">
                  <c:v>47484</c:v>
                </c:pt>
                <c:pt idx="181">
                  <c:v>47515</c:v>
                </c:pt>
                <c:pt idx="182">
                  <c:v>47543</c:v>
                </c:pt>
                <c:pt idx="183">
                  <c:v>47574</c:v>
                </c:pt>
                <c:pt idx="184">
                  <c:v>47604</c:v>
                </c:pt>
                <c:pt idx="185">
                  <c:v>47635</c:v>
                </c:pt>
                <c:pt idx="186">
                  <c:v>47665</c:v>
                </c:pt>
                <c:pt idx="187">
                  <c:v>47696</c:v>
                </c:pt>
                <c:pt idx="188">
                  <c:v>47727</c:v>
                </c:pt>
                <c:pt idx="189">
                  <c:v>47757</c:v>
                </c:pt>
                <c:pt idx="190">
                  <c:v>47788</c:v>
                </c:pt>
                <c:pt idx="191">
                  <c:v>47818</c:v>
                </c:pt>
                <c:pt idx="192">
                  <c:v>47849</c:v>
                </c:pt>
                <c:pt idx="193">
                  <c:v>47880</c:v>
                </c:pt>
                <c:pt idx="194">
                  <c:v>47908</c:v>
                </c:pt>
                <c:pt idx="195">
                  <c:v>47939</c:v>
                </c:pt>
                <c:pt idx="196">
                  <c:v>47969</c:v>
                </c:pt>
                <c:pt idx="197">
                  <c:v>48000</c:v>
                </c:pt>
                <c:pt idx="198">
                  <c:v>48030</c:v>
                </c:pt>
                <c:pt idx="199">
                  <c:v>48061</c:v>
                </c:pt>
                <c:pt idx="200">
                  <c:v>48092</c:v>
                </c:pt>
                <c:pt idx="201">
                  <c:v>48122</c:v>
                </c:pt>
                <c:pt idx="202">
                  <c:v>48153</c:v>
                </c:pt>
                <c:pt idx="203">
                  <c:v>48183</c:v>
                </c:pt>
                <c:pt idx="204">
                  <c:v>48214</c:v>
                </c:pt>
                <c:pt idx="205">
                  <c:v>48245</c:v>
                </c:pt>
                <c:pt idx="206">
                  <c:v>48274</c:v>
                </c:pt>
                <c:pt idx="207">
                  <c:v>48305</c:v>
                </c:pt>
                <c:pt idx="208">
                  <c:v>48335</c:v>
                </c:pt>
                <c:pt idx="209">
                  <c:v>48366</c:v>
                </c:pt>
                <c:pt idx="210">
                  <c:v>48396</c:v>
                </c:pt>
                <c:pt idx="211">
                  <c:v>48427</c:v>
                </c:pt>
                <c:pt idx="212">
                  <c:v>48458</c:v>
                </c:pt>
                <c:pt idx="213">
                  <c:v>48488</c:v>
                </c:pt>
                <c:pt idx="214">
                  <c:v>48519</c:v>
                </c:pt>
                <c:pt idx="215">
                  <c:v>48549</c:v>
                </c:pt>
                <c:pt idx="216">
                  <c:v>48580</c:v>
                </c:pt>
                <c:pt idx="217">
                  <c:v>48611</c:v>
                </c:pt>
                <c:pt idx="218">
                  <c:v>48639</c:v>
                </c:pt>
                <c:pt idx="219">
                  <c:v>48670</c:v>
                </c:pt>
                <c:pt idx="220">
                  <c:v>48700</c:v>
                </c:pt>
                <c:pt idx="221">
                  <c:v>48731</c:v>
                </c:pt>
                <c:pt idx="222">
                  <c:v>48761</c:v>
                </c:pt>
                <c:pt idx="223">
                  <c:v>48792</c:v>
                </c:pt>
                <c:pt idx="224">
                  <c:v>48823</c:v>
                </c:pt>
                <c:pt idx="225">
                  <c:v>48853</c:v>
                </c:pt>
                <c:pt idx="226">
                  <c:v>48884</c:v>
                </c:pt>
                <c:pt idx="227">
                  <c:v>48914</c:v>
                </c:pt>
                <c:pt idx="228">
                  <c:v>48945</c:v>
                </c:pt>
                <c:pt idx="229">
                  <c:v>48976</c:v>
                </c:pt>
                <c:pt idx="230">
                  <c:v>49004</c:v>
                </c:pt>
                <c:pt idx="231">
                  <c:v>49035</c:v>
                </c:pt>
                <c:pt idx="232">
                  <c:v>49065</c:v>
                </c:pt>
                <c:pt idx="233">
                  <c:v>49096</c:v>
                </c:pt>
                <c:pt idx="234">
                  <c:v>49126</c:v>
                </c:pt>
                <c:pt idx="235">
                  <c:v>49157</c:v>
                </c:pt>
                <c:pt idx="236">
                  <c:v>49188</c:v>
                </c:pt>
                <c:pt idx="237">
                  <c:v>49218</c:v>
                </c:pt>
                <c:pt idx="238">
                  <c:v>49249</c:v>
                </c:pt>
                <c:pt idx="239">
                  <c:v>49279</c:v>
                </c:pt>
                <c:pt idx="240">
                  <c:v>49310</c:v>
                </c:pt>
                <c:pt idx="241">
                  <c:v>49341</c:v>
                </c:pt>
                <c:pt idx="242">
                  <c:v>49369</c:v>
                </c:pt>
                <c:pt idx="243">
                  <c:v>49400</c:v>
                </c:pt>
                <c:pt idx="244">
                  <c:v>49430</c:v>
                </c:pt>
                <c:pt idx="245">
                  <c:v>49461</c:v>
                </c:pt>
                <c:pt idx="246">
                  <c:v>49491</c:v>
                </c:pt>
                <c:pt idx="247">
                  <c:v>49522</c:v>
                </c:pt>
                <c:pt idx="248">
                  <c:v>49553</c:v>
                </c:pt>
                <c:pt idx="249">
                  <c:v>49583</c:v>
                </c:pt>
                <c:pt idx="250">
                  <c:v>49614</c:v>
                </c:pt>
                <c:pt idx="251">
                  <c:v>49644</c:v>
                </c:pt>
                <c:pt idx="252">
                  <c:v>49675</c:v>
                </c:pt>
                <c:pt idx="253">
                  <c:v>49706</c:v>
                </c:pt>
                <c:pt idx="254">
                  <c:v>49735</c:v>
                </c:pt>
                <c:pt idx="255">
                  <c:v>49766</c:v>
                </c:pt>
                <c:pt idx="256">
                  <c:v>49796</c:v>
                </c:pt>
                <c:pt idx="257">
                  <c:v>49827</c:v>
                </c:pt>
                <c:pt idx="258">
                  <c:v>49857</c:v>
                </c:pt>
                <c:pt idx="259">
                  <c:v>49888</c:v>
                </c:pt>
                <c:pt idx="260">
                  <c:v>49919</c:v>
                </c:pt>
                <c:pt idx="261">
                  <c:v>49949</c:v>
                </c:pt>
                <c:pt idx="262">
                  <c:v>49980</c:v>
                </c:pt>
                <c:pt idx="263">
                  <c:v>50010</c:v>
                </c:pt>
                <c:pt idx="264">
                  <c:v>50041</c:v>
                </c:pt>
                <c:pt idx="265">
                  <c:v>50072</c:v>
                </c:pt>
                <c:pt idx="266">
                  <c:v>50100</c:v>
                </c:pt>
                <c:pt idx="267">
                  <c:v>50131</c:v>
                </c:pt>
                <c:pt idx="268">
                  <c:v>50161</c:v>
                </c:pt>
                <c:pt idx="269">
                  <c:v>50192</c:v>
                </c:pt>
                <c:pt idx="270">
                  <c:v>50222</c:v>
                </c:pt>
                <c:pt idx="271">
                  <c:v>50253</c:v>
                </c:pt>
                <c:pt idx="272">
                  <c:v>50284</c:v>
                </c:pt>
                <c:pt idx="273">
                  <c:v>50314</c:v>
                </c:pt>
                <c:pt idx="274">
                  <c:v>50345</c:v>
                </c:pt>
                <c:pt idx="275">
                  <c:v>50375</c:v>
                </c:pt>
                <c:pt idx="276">
                  <c:v>50406</c:v>
                </c:pt>
                <c:pt idx="277">
                  <c:v>50437</c:v>
                </c:pt>
                <c:pt idx="278">
                  <c:v>50465</c:v>
                </c:pt>
                <c:pt idx="279">
                  <c:v>50496</c:v>
                </c:pt>
                <c:pt idx="280">
                  <c:v>50526</c:v>
                </c:pt>
                <c:pt idx="281">
                  <c:v>50557</c:v>
                </c:pt>
                <c:pt idx="282">
                  <c:v>50587</c:v>
                </c:pt>
                <c:pt idx="283">
                  <c:v>50618</c:v>
                </c:pt>
                <c:pt idx="284">
                  <c:v>50649</c:v>
                </c:pt>
                <c:pt idx="285">
                  <c:v>50679</c:v>
                </c:pt>
                <c:pt idx="286">
                  <c:v>50710</c:v>
                </c:pt>
                <c:pt idx="287">
                  <c:v>50740</c:v>
                </c:pt>
                <c:pt idx="288">
                  <c:v>50771</c:v>
                </c:pt>
                <c:pt idx="289">
                  <c:v>50802</c:v>
                </c:pt>
                <c:pt idx="290">
                  <c:v>50830</c:v>
                </c:pt>
                <c:pt idx="291">
                  <c:v>50861</c:v>
                </c:pt>
                <c:pt idx="292">
                  <c:v>50891</c:v>
                </c:pt>
                <c:pt idx="293">
                  <c:v>50922</c:v>
                </c:pt>
                <c:pt idx="294">
                  <c:v>50952</c:v>
                </c:pt>
                <c:pt idx="295">
                  <c:v>50983</c:v>
                </c:pt>
                <c:pt idx="296">
                  <c:v>51014</c:v>
                </c:pt>
                <c:pt idx="297">
                  <c:v>51044</c:v>
                </c:pt>
                <c:pt idx="298">
                  <c:v>51075</c:v>
                </c:pt>
                <c:pt idx="299">
                  <c:v>51105</c:v>
                </c:pt>
                <c:pt idx="300">
                  <c:v>51136</c:v>
                </c:pt>
                <c:pt idx="301">
                  <c:v>51167</c:v>
                </c:pt>
                <c:pt idx="302">
                  <c:v>51196</c:v>
                </c:pt>
                <c:pt idx="303">
                  <c:v>51227</c:v>
                </c:pt>
                <c:pt idx="304">
                  <c:v>51257</c:v>
                </c:pt>
                <c:pt idx="305">
                  <c:v>51288</c:v>
                </c:pt>
                <c:pt idx="306">
                  <c:v>51318</c:v>
                </c:pt>
                <c:pt idx="307">
                  <c:v>51349</c:v>
                </c:pt>
                <c:pt idx="308">
                  <c:v>51380</c:v>
                </c:pt>
                <c:pt idx="309">
                  <c:v>51410</c:v>
                </c:pt>
                <c:pt idx="310">
                  <c:v>51441</c:v>
                </c:pt>
                <c:pt idx="311">
                  <c:v>51471</c:v>
                </c:pt>
                <c:pt idx="312">
                  <c:v>51502</c:v>
                </c:pt>
                <c:pt idx="313">
                  <c:v>51533</c:v>
                </c:pt>
                <c:pt idx="314">
                  <c:v>51561</c:v>
                </c:pt>
                <c:pt idx="315">
                  <c:v>51592</c:v>
                </c:pt>
                <c:pt idx="316">
                  <c:v>51622</c:v>
                </c:pt>
                <c:pt idx="317">
                  <c:v>51653</c:v>
                </c:pt>
                <c:pt idx="318">
                  <c:v>51683</c:v>
                </c:pt>
                <c:pt idx="319">
                  <c:v>51714</c:v>
                </c:pt>
                <c:pt idx="320">
                  <c:v>51745</c:v>
                </c:pt>
                <c:pt idx="321">
                  <c:v>51775</c:v>
                </c:pt>
                <c:pt idx="322">
                  <c:v>51806</c:v>
                </c:pt>
                <c:pt idx="323">
                  <c:v>51836</c:v>
                </c:pt>
                <c:pt idx="324">
                  <c:v>51867</c:v>
                </c:pt>
                <c:pt idx="325">
                  <c:v>51898</c:v>
                </c:pt>
                <c:pt idx="326">
                  <c:v>51926</c:v>
                </c:pt>
                <c:pt idx="327">
                  <c:v>51957</c:v>
                </c:pt>
                <c:pt idx="328">
                  <c:v>51987</c:v>
                </c:pt>
                <c:pt idx="329">
                  <c:v>52018</c:v>
                </c:pt>
                <c:pt idx="330">
                  <c:v>52048</c:v>
                </c:pt>
                <c:pt idx="331">
                  <c:v>52079</c:v>
                </c:pt>
                <c:pt idx="332">
                  <c:v>52110</c:v>
                </c:pt>
                <c:pt idx="333">
                  <c:v>52140</c:v>
                </c:pt>
                <c:pt idx="334">
                  <c:v>52171</c:v>
                </c:pt>
                <c:pt idx="335">
                  <c:v>52201</c:v>
                </c:pt>
                <c:pt idx="336">
                  <c:v>52232</c:v>
                </c:pt>
                <c:pt idx="337">
                  <c:v>52263</c:v>
                </c:pt>
                <c:pt idx="338">
                  <c:v>52291</c:v>
                </c:pt>
                <c:pt idx="339">
                  <c:v>52322</c:v>
                </c:pt>
                <c:pt idx="340">
                  <c:v>52352</c:v>
                </c:pt>
                <c:pt idx="341">
                  <c:v>52383</c:v>
                </c:pt>
                <c:pt idx="342">
                  <c:v>52413</c:v>
                </c:pt>
                <c:pt idx="343">
                  <c:v>52444</c:v>
                </c:pt>
                <c:pt idx="344">
                  <c:v>52475</c:v>
                </c:pt>
                <c:pt idx="345">
                  <c:v>52505</c:v>
                </c:pt>
                <c:pt idx="346">
                  <c:v>52536</c:v>
                </c:pt>
                <c:pt idx="347">
                  <c:v>52566</c:v>
                </c:pt>
                <c:pt idx="348">
                  <c:v>52597</c:v>
                </c:pt>
                <c:pt idx="349">
                  <c:v>52628</c:v>
                </c:pt>
                <c:pt idx="350">
                  <c:v>52657</c:v>
                </c:pt>
                <c:pt idx="351">
                  <c:v>52688</c:v>
                </c:pt>
                <c:pt idx="352">
                  <c:v>52718</c:v>
                </c:pt>
                <c:pt idx="353">
                  <c:v>52749</c:v>
                </c:pt>
                <c:pt idx="354">
                  <c:v>52779</c:v>
                </c:pt>
                <c:pt idx="355">
                  <c:v>52810</c:v>
                </c:pt>
                <c:pt idx="356">
                  <c:v>52841</c:v>
                </c:pt>
                <c:pt idx="357">
                  <c:v>52871</c:v>
                </c:pt>
                <c:pt idx="358">
                  <c:v>52902</c:v>
                </c:pt>
                <c:pt idx="359">
                  <c:v>52932</c:v>
                </c:pt>
              </c:numCache>
            </c:numRef>
          </c:cat>
          <c:val>
            <c:numRef>
              <c:f>[0]!chart_balance</c:f>
              <c:numCache>
                <c:formatCode>#,##0.00</c:formatCode>
                <c:ptCount val="250"/>
                <c:pt idx="0">
                  <c:v>149775.67000000001</c:v>
                </c:pt>
                <c:pt idx="1">
                  <c:v>149550.22</c:v>
                </c:pt>
                <c:pt idx="2">
                  <c:v>149323.64000000001</c:v>
                </c:pt>
                <c:pt idx="3">
                  <c:v>149095.93000000002</c:v>
                </c:pt>
                <c:pt idx="4">
                  <c:v>148867.08000000002</c:v>
                </c:pt>
                <c:pt idx="5">
                  <c:v>148637.09000000003</c:v>
                </c:pt>
                <c:pt idx="6">
                  <c:v>148405.95000000001</c:v>
                </c:pt>
                <c:pt idx="7">
                  <c:v>148173.65000000002</c:v>
                </c:pt>
                <c:pt idx="8">
                  <c:v>147940.19000000003</c:v>
                </c:pt>
                <c:pt idx="9">
                  <c:v>147705.56000000003</c:v>
                </c:pt>
                <c:pt idx="10">
                  <c:v>147469.76000000004</c:v>
                </c:pt>
                <c:pt idx="11">
                  <c:v>146232.78000000003</c:v>
                </c:pt>
                <c:pt idx="12">
                  <c:v>145989.61000000002</c:v>
                </c:pt>
                <c:pt idx="13">
                  <c:v>145745.23000000001</c:v>
                </c:pt>
                <c:pt idx="14">
                  <c:v>145499.63</c:v>
                </c:pt>
                <c:pt idx="15">
                  <c:v>145252.80000000002</c:v>
                </c:pt>
                <c:pt idx="16">
                  <c:v>145004.73000000001</c:v>
                </c:pt>
                <c:pt idx="17">
                  <c:v>144755.42000000001</c:v>
                </c:pt>
                <c:pt idx="18">
                  <c:v>144504.87000000002</c:v>
                </c:pt>
                <c:pt idx="19">
                  <c:v>144253.06000000003</c:v>
                </c:pt>
                <c:pt idx="20">
                  <c:v>144000.00000000003</c:v>
                </c:pt>
                <c:pt idx="21">
                  <c:v>143745.67000000004</c:v>
                </c:pt>
                <c:pt idx="22">
                  <c:v>143490.07000000004</c:v>
                </c:pt>
                <c:pt idx="23">
                  <c:v>142233.19000000003</c:v>
                </c:pt>
                <c:pt idx="24">
                  <c:v>141970.03000000003</c:v>
                </c:pt>
                <c:pt idx="25">
                  <c:v>141705.55000000002</c:v>
                </c:pt>
                <c:pt idx="26">
                  <c:v>141439.75000000003</c:v>
                </c:pt>
                <c:pt idx="27">
                  <c:v>141172.62000000002</c:v>
                </c:pt>
                <c:pt idx="28">
                  <c:v>140904.15000000002</c:v>
                </c:pt>
                <c:pt idx="29">
                  <c:v>140634.34000000003</c:v>
                </c:pt>
                <c:pt idx="30">
                  <c:v>140363.18000000002</c:v>
                </c:pt>
                <c:pt idx="31">
                  <c:v>140090.67000000001</c:v>
                </c:pt>
                <c:pt idx="32">
                  <c:v>139816.79</c:v>
                </c:pt>
                <c:pt idx="33">
                  <c:v>139541.54</c:v>
                </c:pt>
                <c:pt idx="34">
                  <c:v>139264.92000000001</c:v>
                </c:pt>
                <c:pt idx="35">
                  <c:v>137986.91</c:v>
                </c:pt>
                <c:pt idx="36">
                  <c:v>137702.51</c:v>
                </c:pt>
                <c:pt idx="37">
                  <c:v>137416.69</c:v>
                </c:pt>
                <c:pt idx="38">
                  <c:v>137129.44</c:v>
                </c:pt>
                <c:pt idx="39">
                  <c:v>136840.76</c:v>
                </c:pt>
                <c:pt idx="40">
                  <c:v>136550.63</c:v>
                </c:pt>
                <c:pt idx="41">
                  <c:v>136259.05000000002</c:v>
                </c:pt>
                <c:pt idx="42">
                  <c:v>135966.02000000002</c:v>
                </c:pt>
                <c:pt idx="43">
                  <c:v>135671.52000000002</c:v>
                </c:pt>
                <c:pt idx="44">
                  <c:v>135375.55000000002</c:v>
                </c:pt>
                <c:pt idx="45">
                  <c:v>135078.1</c:v>
                </c:pt>
                <c:pt idx="46">
                  <c:v>134779.16</c:v>
                </c:pt>
                <c:pt idx="47">
                  <c:v>133478.73000000001</c:v>
                </c:pt>
                <c:pt idx="48">
                  <c:v>133171.79</c:v>
                </c:pt>
                <c:pt idx="49">
                  <c:v>132863.32</c:v>
                </c:pt>
                <c:pt idx="50">
                  <c:v>132553.31</c:v>
                </c:pt>
                <c:pt idx="51">
                  <c:v>132241.75</c:v>
                </c:pt>
                <c:pt idx="52">
                  <c:v>131928.63</c:v>
                </c:pt>
                <c:pt idx="53">
                  <c:v>131613.94</c:v>
                </c:pt>
                <c:pt idx="54">
                  <c:v>131297.68</c:v>
                </c:pt>
                <c:pt idx="55">
                  <c:v>130979.84</c:v>
                </c:pt>
                <c:pt idx="56">
                  <c:v>130660.41</c:v>
                </c:pt>
                <c:pt idx="57">
                  <c:v>130339.38</c:v>
                </c:pt>
                <c:pt idx="58">
                  <c:v>130016.75</c:v>
                </c:pt>
                <c:pt idx="59">
                  <c:v>128692.5</c:v>
                </c:pt>
                <c:pt idx="60">
                  <c:v>128361.63</c:v>
                </c:pt>
                <c:pt idx="61">
                  <c:v>128029.11</c:v>
                </c:pt>
                <c:pt idx="62">
                  <c:v>127694.93000000001</c:v>
                </c:pt>
                <c:pt idx="63">
                  <c:v>127359.07</c:v>
                </c:pt>
                <c:pt idx="64">
                  <c:v>127021.54000000001</c:v>
                </c:pt>
                <c:pt idx="65">
                  <c:v>126682.32</c:v>
                </c:pt>
                <c:pt idx="66">
                  <c:v>126341.40000000001</c:v>
                </c:pt>
                <c:pt idx="67">
                  <c:v>125998.78000000001</c:v>
                </c:pt>
                <c:pt idx="68">
                  <c:v>125654.44000000002</c:v>
                </c:pt>
                <c:pt idx="69">
                  <c:v>125308.38000000002</c:v>
                </c:pt>
                <c:pt idx="70">
                  <c:v>124960.59000000003</c:v>
                </c:pt>
                <c:pt idx="71">
                  <c:v>123611.06000000003</c:v>
                </c:pt>
                <c:pt idx="72">
                  <c:v>123254.79000000002</c:v>
                </c:pt>
                <c:pt idx="73">
                  <c:v>122896.73000000003</c:v>
                </c:pt>
                <c:pt idx="74">
                  <c:v>122536.88000000002</c:v>
                </c:pt>
                <c:pt idx="75">
                  <c:v>122175.23000000003</c:v>
                </c:pt>
                <c:pt idx="76">
                  <c:v>121811.78000000003</c:v>
                </c:pt>
                <c:pt idx="77">
                  <c:v>121446.51000000002</c:v>
                </c:pt>
                <c:pt idx="78">
                  <c:v>121079.41000000002</c:v>
                </c:pt>
                <c:pt idx="79">
                  <c:v>120710.48000000003</c:v>
                </c:pt>
                <c:pt idx="80">
                  <c:v>120339.70000000003</c:v>
                </c:pt>
                <c:pt idx="81">
                  <c:v>119967.07000000002</c:v>
                </c:pt>
                <c:pt idx="82">
                  <c:v>119592.58000000002</c:v>
                </c:pt>
                <c:pt idx="83">
                  <c:v>118216.21000000002</c:v>
                </c:pt>
                <c:pt idx="84">
                  <c:v>117832.96000000002</c:v>
                </c:pt>
                <c:pt idx="85">
                  <c:v>117447.79000000002</c:v>
                </c:pt>
                <c:pt idx="86">
                  <c:v>117060.70000000003</c:v>
                </c:pt>
                <c:pt idx="87">
                  <c:v>116671.67000000003</c:v>
                </c:pt>
                <c:pt idx="88">
                  <c:v>116280.70000000003</c:v>
                </c:pt>
                <c:pt idx="89">
                  <c:v>115887.77000000003</c:v>
                </c:pt>
                <c:pt idx="90">
                  <c:v>115492.88000000003</c:v>
                </c:pt>
                <c:pt idx="91">
                  <c:v>115096.01000000004</c:v>
                </c:pt>
                <c:pt idx="92">
                  <c:v>114697.16000000003</c:v>
                </c:pt>
                <c:pt idx="93">
                  <c:v>114296.32000000004</c:v>
                </c:pt>
                <c:pt idx="94">
                  <c:v>113893.47000000003</c:v>
                </c:pt>
                <c:pt idx="95">
                  <c:v>112488.61000000003</c:v>
                </c:pt>
                <c:pt idx="96">
                  <c:v>112076.72000000003</c:v>
                </c:pt>
                <c:pt idx="97">
                  <c:v>111662.77000000003</c:v>
                </c:pt>
                <c:pt idx="98">
                  <c:v>111246.75000000003</c:v>
                </c:pt>
                <c:pt idx="99">
                  <c:v>110828.65000000002</c:v>
                </c:pt>
                <c:pt idx="100">
                  <c:v>110408.46000000002</c:v>
                </c:pt>
                <c:pt idx="101">
                  <c:v>109986.17000000003</c:v>
                </c:pt>
                <c:pt idx="102">
                  <c:v>109561.77000000003</c:v>
                </c:pt>
                <c:pt idx="103">
                  <c:v>109135.25000000003</c:v>
                </c:pt>
                <c:pt idx="104">
                  <c:v>108706.60000000003</c:v>
                </c:pt>
                <c:pt idx="105">
                  <c:v>108275.80000000003</c:v>
                </c:pt>
                <c:pt idx="106">
                  <c:v>107842.85000000003</c:v>
                </c:pt>
                <c:pt idx="107">
                  <c:v>106407.73000000004</c:v>
                </c:pt>
                <c:pt idx="108">
                  <c:v>105965.44000000005</c:v>
                </c:pt>
                <c:pt idx="109">
                  <c:v>105520.94000000005</c:v>
                </c:pt>
                <c:pt idx="110">
                  <c:v>105074.21000000005</c:v>
                </c:pt>
                <c:pt idx="111">
                  <c:v>104625.25000000004</c:v>
                </c:pt>
                <c:pt idx="112">
                  <c:v>104174.05000000005</c:v>
                </c:pt>
                <c:pt idx="113">
                  <c:v>103720.59000000004</c:v>
                </c:pt>
                <c:pt idx="114">
                  <c:v>103264.86000000004</c:v>
                </c:pt>
                <c:pt idx="115">
                  <c:v>102806.85000000005</c:v>
                </c:pt>
                <c:pt idx="116">
                  <c:v>102346.55000000005</c:v>
                </c:pt>
                <c:pt idx="117">
                  <c:v>101883.95000000004</c:v>
                </c:pt>
                <c:pt idx="118">
                  <c:v>101419.04000000004</c:v>
                </c:pt>
                <c:pt idx="119">
                  <c:v>99951.810000000041</c:v>
                </c:pt>
                <c:pt idx="120">
                  <c:v>99477.240000000034</c:v>
                </c:pt>
                <c:pt idx="121">
                  <c:v>99000.300000000032</c:v>
                </c:pt>
                <c:pt idx="122">
                  <c:v>98520.97000000003</c:v>
                </c:pt>
                <c:pt idx="123">
                  <c:v>98039.240000000034</c:v>
                </c:pt>
                <c:pt idx="124">
                  <c:v>97555.11000000003</c:v>
                </c:pt>
                <c:pt idx="125">
                  <c:v>97068.560000000027</c:v>
                </c:pt>
                <c:pt idx="126">
                  <c:v>96579.570000000022</c:v>
                </c:pt>
                <c:pt idx="127">
                  <c:v>96088.140000000029</c:v>
                </c:pt>
                <c:pt idx="128">
                  <c:v>95594.250000000029</c:v>
                </c:pt>
                <c:pt idx="129">
                  <c:v>95097.890000000029</c:v>
                </c:pt>
                <c:pt idx="130">
                  <c:v>94599.050000000032</c:v>
                </c:pt>
                <c:pt idx="131">
                  <c:v>93097.72000000003</c:v>
                </c:pt>
                <c:pt idx="132">
                  <c:v>92588.880000000034</c:v>
                </c:pt>
                <c:pt idx="133">
                  <c:v>92077.490000000034</c:v>
                </c:pt>
                <c:pt idx="134">
                  <c:v>91563.550000000032</c:v>
                </c:pt>
                <c:pt idx="135">
                  <c:v>91047.040000000037</c:v>
                </c:pt>
                <c:pt idx="136">
                  <c:v>90527.950000000041</c:v>
                </c:pt>
                <c:pt idx="137">
                  <c:v>90006.260000000038</c:v>
                </c:pt>
                <c:pt idx="138">
                  <c:v>89481.960000000036</c:v>
                </c:pt>
                <c:pt idx="139">
                  <c:v>88955.040000000037</c:v>
                </c:pt>
                <c:pt idx="140">
                  <c:v>88425.490000000034</c:v>
                </c:pt>
                <c:pt idx="141">
                  <c:v>87893.290000000037</c:v>
                </c:pt>
                <c:pt idx="142">
                  <c:v>87358.430000000037</c:v>
                </c:pt>
                <c:pt idx="143">
                  <c:v>85820.890000000043</c:v>
                </c:pt>
                <c:pt idx="144">
                  <c:v>85275.660000000047</c:v>
                </c:pt>
                <c:pt idx="145">
                  <c:v>84727.71000000005</c:v>
                </c:pt>
                <c:pt idx="146">
                  <c:v>84177.020000000048</c:v>
                </c:pt>
                <c:pt idx="147">
                  <c:v>83623.580000000045</c:v>
                </c:pt>
                <c:pt idx="148">
                  <c:v>83067.370000000039</c:v>
                </c:pt>
                <c:pt idx="149">
                  <c:v>82508.380000000034</c:v>
                </c:pt>
                <c:pt idx="150">
                  <c:v>81946.59000000004</c:v>
                </c:pt>
                <c:pt idx="151">
                  <c:v>81381.990000000034</c:v>
                </c:pt>
                <c:pt idx="152">
                  <c:v>80814.570000000036</c:v>
                </c:pt>
                <c:pt idx="153">
                  <c:v>80244.310000000041</c:v>
                </c:pt>
                <c:pt idx="154">
                  <c:v>79671.200000000041</c:v>
                </c:pt>
                <c:pt idx="155">
                  <c:v>78095.23000000004</c:v>
                </c:pt>
                <c:pt idx="156">
                  <c:v>77511.380000000034</c:v>
                </c:pt>
                <c:pt idx="157">
                  <c:v>76924.61000000003</c:v>
                </c:pt>
                <c:pt idx="158">
                  <c:v>76334.900000000023</c:v>
                </c:pt>
                <c:pt idx="159">
                  <c:v>75742.24000000002</c:v>
                </c:pt>
                <c:pt idx="160">
                  <c:v>75146.620000000024</c:v>
                </c:pt>
                <c:pt idx="161">
                  <c:v>74548.020000000019</c:v>
                </c:pt>
                <c:pt idx="162">
                  <c:v>73946.430000000022</c:v>
                </c:pt>
                <c:pt idx="163">
                  <c:v>73341.830000000016</c:v>
                </c:pt>
                <c:pt idx="164">
                  <c:v>72734.210000000021</c:v>
                </c:pt>
                <c:pt idx="165">
                  <c:v>72123.550000000017</c:v>
                </c:pt>
                <c:pt idx="166">
                  <c:v>71509.840000000011</c:v>
                </c:pt>
                <c:pt idx="167">
                  <c:v>69893.060000000012</c:v>
                </c:pt>
                <c:pt idx="168">
                  <c:v>69268.200000000012</c:v>
                </c:pt>
                <c:pt idx="169">
                  <c:v>68640.210000000006</c:v>
                </c:pt>
                <c:pt idx="170">
                  <c:v>68009.08</c:v>
                </c:pt>
                <c:pt idx="171">
                  <c:v>67374.8</c:v>
                </c:pt>
                <c:pt idx="172">
                  <c:v>66737.34</c:v>
                </c:pt>
                <c:pt idx="173">
                  <c:v>66096.7</c:v>
                </c:pt>
                <c:pt idx="174">
                  <c:v>65452.85</c:v>
                </c:pt>
                <c:pt idx="175">
                  <c:v>64805.78</c:v>
                </c:pt>
                <c:pt idx="176">
                  <c:v>64155.479999999996</c:v>
                </c:pt>
                <c:pt idx="177">
                  <c:v>63501.929999999993</c:v>
                </c:pt>
                <c:pt idx="178">
                  <c:v>62845.109999999993</c:v>
                </c:pt>
                <c:pt idx="179">
                  <c:v>61185.009999999995</c:v>
                </c:pt>
                <c:pt idx="180">
                  <c:v>60516.609999999993</c:v>
                </c:pt>
                <c:pt idx="181">
                  <c:v>59844.859999999993</c:v>
                </c:pt>
                <c:pt idx="182">
                  <c:v>59169.749999999993</c:v>
                </c:pt>
                <c:pt idx="183">
                  <c:v>58491.26999999999</c:v>
                </c:pt>
                <c:pt idx="184">
                  <c:v>57809.399999999987</c:v>
                </c:pt>
                <c:pt idx="185">
                  <c:v>57124.119999999988</c:v>
                </c:pt>
                <c:pt idx="186">
                  <c:v>56435.409999999989</c:v>
                </c:pt>
                <c:pt idx="187">
                  <c:v>55743.259999999987</c:v>
                </c:pt>
                <c:pt idx="188">
                  <c:v>55047.649999999987</c:v>
                </c:pt>
                <c:pt idx="189">
                  <c:v>54348.55999999999</c:v>
                </c:pt>
                <c:pt idx="190">
                  <c:v>53645.969999999994</c:v>
                </c:pt>
                <c:pt idx="191">
                  <c:v>51939.869999999995</c:v>
                </c:pt>
                <c:pt idx="192">
                  <c:v>51225.24</c:v>
                </c:pt>
                <c:pt idx="193">
                  <c:v>50507.040000000001</c:v>
                </c:pt>
                <c:pt idx="194">
                  <c:v>49785.25</c:v>
                </c:pt>
                <c:pt idx="195">
                  <c:v>49059.85</c:v>
                </c:pt>
                <c:pt idx="196">
                  <c:v>48330.82</c:v>
                </c:pt>
                <c:pt idx="197">
                  <c:v>47598.14</c:v>
                </c:pt>
                <c:pt idx="198">
                  <c:v>46861.8</c:v>
                </c:pt>
                <c:pt idx="199">
                  <c:v>46121.780000000006</c:v>
                </c:pt>
                <c:pt idx="200">
                  <c:v>45378.060000000005</c:v>
                </c:pt>
                <c:pt idx="201">
                  <c:v>44630.62</c:v>
                </c:pt>
                <c:pt idx="202">
                  <c:v>43879.44</c:v>
                </c:pt>
                <c:pt idx="203">
                  <c:v>42124.51</c:v>
                </c:pt>
                <c:pt idx="204">
                  <c:v>41360.800000000003</c:v>
                </c:pt>
                <c:pt idx="205">
                  <c:v>40593.270000000004</c:v>
                </c:pt>
                <c:pt idx="206">
                  <c:v>39821.910000000003</c:v>
                </c:pt>
                <c:pt idx="207">
                  <c:v>39046.69</c:v>
                </c:pt>
                <c:pt idx="208">
                  <c:v>38267.590000000004</c:v>
                </c:pt>
                <c:pt idx="209">
                  <c:v>37484.600000000006</c:v>
                </c:pt>
                <c:pt idx="210">
                  <c:v>36697.69</c:v>
                </c:pt>
                <c:pt idx="211">
                  <c:v>35906.850000000006</c:v>
                </c:pt>
                <c:pt idx="212">
                  <c:v>35112.050000000003</c:v>
                </c:pt>
                <c:pt idx="213">
                  <c:v>34313.280000000006</c:v>
                </c:pt>
                <c:pt idx="214">
                  <c:v>33510.520000000004</c:v>
                </c:pt>
                <c:pt idx="215">
                  <c:v>31703.740000000005</c:v>
                </c:pt>
                <c:pt idx="216">
                  <c:v>30887.930000000004</c:v>
                </c:pt>
                <c:pt idx="217">
                  <c:v>30068.040000000005</c:v>
                </c:pt>
                <c:pt idx="218">
                  <c:v>29244.050000000003</c:v>
                </c:pt>
                <c:pt idx="219">
                  <c:v>28415.940000000002</c:v>
                </c:pt>
                <c:pt idx="220">
                  <c:v>27583.690000000002</c:v>
                </c:pt>
                <c:pt idx="221">
                  <c:v>26747.280000000002</c:v>
                </c:pt>
                <c:pt idx="222">
                  <c:v>25906.690000000002</c:v>
                </c:pt>
                <c:pt idx="223">
                  <c:v>25061.890000000003</c:v>
                </c:pt>
                <c:pt idx="224">
                  <c:v>24212.870000000003</c:v>
                </c:pt>
                <c:pt idx="225">
                  <c:v>23359.600000000002</c:v>
                </c:pt>
                <c:pt idx="226">
                  <c:v>22502.070000000003</c:v>
                </c:pt>
                <c:pt idx="227">
                  <c:v>20640.250000000004</c:v>
                </c:pt>
                <c:pt idx="228">
                  <c:v>19769.120000000003</c:v>
                </c:pt>
                <c:pt idx="229">
                  <c:v>18893.640000000003</c:v>
                </c:pt>
                <c:pt idx="230">
                  <c:v>18013.780000000002</c:v>
                </c:pt>
                <c:pt idx="231">
                  <c:v>17129.520000000004</c:v>
                </c:pt>
                <c:pt idx="232">
                  <c:v>16240.840000000004</c:v>
                </c:pt>
                <c:pt idx="233">
                  <c:v>15347.710000000005</c:v>
                </c:pt>
                <c:pt idx="234">
                  <c:v>14450.120000000004</c:v>
                </c:pt>
                <c:pt idx="235">
                  <c:v>13548.040000000005</c:v>
                </c:pt>
                <c:pt idx="236">
                  <c:v>12641.450000000004</c:v>
                </c:pt>
                <c:pt idx="237">
                  <c:v>11730.330000000004</c:v>
                </c:pt>
                <c:pt idx="238">
                  <c:v>10814.650000000003</c:v>
                </c:pt>
                <c:pt idx="239">
                  <c:v>8894.3900000000031</c:v>
                </c:pt>
                <c:pt idx="240">
                  <c:v>7964.5300000000034</c:v>
                </c:pt>
                <c:pt idx="241">
                  <c:v>7030.0200000000032</c:v>
                </c:pt>
                <c:pt idx="242">
                  <c:v>6090.8400000000029</c:v>
                </c:pt>
                <c:pt idx="243">
                  <c:v>5146.9600000000028</c:v>
                </c:pt>
                <c:pt idx="244">
                  <c:v>4198.3600000000024</c:v>
                </c:pt>
                <c:pt idx="245">
                  <c:v>3245.0200000000023</c:v>
                </c:pt>
                <c:pt idx="246">
                  <c:v>2286.9200000000023</c:v>
                </c:pt>
                <c:pt idx="247">
                  <c:v>1324.0200000000023</c:v>
                </c:pt>
                <c:pt idx="248">
                  <c:v>356.31000000000222</c:v>
                </c:pt>
                <c:pt idx="249">
                  <c:v>2.2168933355715126E-12</c:v>
                </c:pt>
              </c:numCache>
            </c:numRef>
          </c:val>
          <c:smooth val="0"/>
          <c:extLst>
            <c:ext xmlns:c16="http://schemas.microsoft.com/office/drawing/2014/chart" uri="{C3380CC4-5D6E-409C-BE32-E72D297353CC}">
              <c16:uniqueId val="{00000001-DD04-4668-8274-3C6586993132}"/>
            </c:ext>
          </c:extLst>
        </c:ser>
        <c:ser>
          <c:idx val="2"/>
          <c:order val="2"/>
          <c:tx>
            <c:v>Tax Returned</c:v>
          </c:tx>
          <c:spPr>
            <a:ln w="25400">
              <a:solidFill>
                <a:srgbClr val="006500"/>
              </a:solidFill>
              <a:prstDash val="solid"/>
            </a:ln>
          </c:spPr>
          <c:marker>
            <c:symbol val="none"/>
          </c:marker>
          <c:val>
            <c:numRef>
              <c:f>[0]!chart_taxreturned</c:f>
              <c:numCache>
                <c:formatCode>#,##0.00</c:formatCode>
                <c:ptCount val="250"/>
                <c:pt idx="0">
                  <c:v>187.5</c:v>
                </c:pt>
                <c:pt idx="1">
                  <c:v>374.72</c:v>
                </c:pt>
                <c:pt idx="2">
                  <c:v>561.65750000000003</c:v>
                </c:pt>
                <c:pt idx="3">
                  <c:v>748.3125</c:v>
                </c:pt>
                <c:pt idx="4">
                  <c:v>934.6825</c:v>
                </c:pt>
                <c:pt idx="5">
                  <c:v>1120.7674999999999</c:v>
                </c:pt>
                <c:pt idx="6">
                  <c:v>1306.5650000000001</c:v>
                </c:pt>
                <c:pt idx="7">
                  <c:v>1492.0725</c:v>
                </c:pt>
                <c:pt idx="8">
                  <c:v>1677.29</c:v>
                </c:pt>
                <c:pt idx="9">
                  <c:v>1862.2149999999999</c:v>
                </c:pt>
                <c:pt idx="10">
                  <c:v>2046.8474999999999</c:v>
                </c:pt>
                <c:pt idx="11">
                  <c:v>2231.1849999999999</c:v>
                </c:pt>
                <c:pt idx="12">
                  <c:v>2413.9749999999999</c:v>
                </c:pt>
                <c:pt idx="13">
                  <c:v>2596.4625000000001</c:v>
                </c:pt>
                <c:pt idx="14">
                  <c:v>2778.645</c:v>
                </c:pt>
                <c:pt idx="15">
                  <c:v>2960.52</c:v>
                </c:pt>
                <c:pt idx="16">
                  <c:v>3142.085</c:v>
                </c:pt>
                <c:pt idx="17">
                  <c:v>3323.34</c:v>
                </c:pt>
                <c:pt idx="18">
                  <c:v>3504.2850000000003</c:v>
                </c:pt>
                <c:pt idx="19">
                  <c:v>3684.9150000000004</c:v>
                </c:pt>
                <c:pt idx="20">
                  <c:v>3865.2325000000005</c:v>
                </c:pt>
                <c:pt idx="21">
                  <c:v>4045.2325000000005</c:v>
                </c:pt>
                <c:pt idx="22">
                  <c:v>4224.9150000000009</c:v>
                </c:pt>
                <c:pt idx="23">
                  <c:v>4404.2775000000011</c:v>
                </c:pt>
                <c:pt idx="24">
                  <c:v>4582.0700000000006</c:v>
                </c:pt>
                <c:pt idx="25">
                  <c:v>4759.5325000000003</c:v>
                </c:pt>
                <c:pt idx="26">
                  <c:v>4936.665</c:v>
                </c:pt>
                <c:pt idx="27">
                  <c:v>5113.4650000000001</c:v>
                </c:pt>
                <c:pt idx="28">
                  <c:v>5289.93</c:v>
                </c:pt>
                <c:pt idx="29">
                  <c:v>5466.06</c:v>
                </c:pt>
                <c:pt idx="30">
                  <c:v>5641.8525</c:v>
                </c:pt>
                <c:pt idx="31">
                  <c:v>5817.3074999999999</c:v>
                </c:pt>
                <c:pt idx="32">
                  <c:v>5992.42</c:v>
                </c:pt>
                <c:pt idx="33">
                  <c:v>6167.1900000000005</c:v>
                </c:pt>
                <c:pt idx="34">
                  <c:v>6341.6175000000003</c:v>
                </c:pt>
                <c:pt idx="35">
                  <c:v>6515.6975000000002</c:v>
                </c:pt>
                <c:pt idx="36">
                  <c:v>6688.18</c:v>
                </c:pt>
                <c:pt idx="37">
                  <c:v>6860.3074999999999</c:v>
                </c:pt>
                <c:pt idx="38">
                  <c:v>7032.0775000000003</c:v>
                </c:pt>
                <c:pt idx="39">
                  <c:v>7203.4900000000007</c:v>
                </c:pt>
                <c:pt idx="40">
                  <c:v>7374.5400000000009</c:v>
                </c:pt>
                <c:pt idx="41">
                  <c:v>7545.2275000000009</c:v>
                </c:pt>
                <c:pt idx="42">
                  <c:v>7715.5525000000007</c:v>
                </c:pt>
                <c:pt idx="43">
                  <c:v>7885.5100000000011</c:v>
                </c:pt>
                <c:pt idx="44">
                  <c:v>8055.1000000000013</c:v>
                </c:pt>
                <c:pt idx="45">
                  <c:v>8224.3200000000015</c:v>
                </c:pt>
                <c:pt idx="46">
                  <c:v>8393.1675000000014</c:v>
                </c:pt>
                <c:pt idx="47">
                  <c:v>8561.6425000000017</c:v>
                </c:pt>
                <c:pt idx="48">
                  <c:v>8728.4900000000016</c:v>
                </c:pt>
                <c:pt idx="49">
                  <c:v>8894.9550000000017</c:v>
                </c:pt>
                <c:pt idx="50">
                  <c:v>9061.0350000000017</c:v>
                </c:pt>
                <c:pt idx="51">
                  <c:v>9226.7275000000009</c:v>
                </c:pt>
                <c:pt idx="52">
                  <c:v>9392.0300000000007</c:v>
                </c:pt>
                <c:pt idx="53">
                  <c:v>9556.94</c:v>
                </c:pt>
                <c:pt idx="54">
                  <c:v>9721.4575000000004</c:v>
                </c:pt>
                <c:pt idx="55">
                  <c:v>9885.58</c:v>
                </c:pt>
                <c:pt idx="56">
                  <c:v>10049.305</c:v>
                </c:pt>
                <c:pt idx="57">
                  <c:v>10212.630000000001</c:v>
                </c:pt>
                <c:pt idx="58">
                  <c:v>10375.555</c:v>
                </c:pt>
                <c:pt idx="59">
                  <c:v>10538.075000000001</c:v>
                </c:pt>
                <c:pt idx="60">
                  <c:v>10698.94</c:v>
                </c:pt>
                <c:pt idx="61">
                  <c:v>10859.3925</c:v>
                </c:pt>
                <c:pt idx="62">
                  <c:v>11019.43</c:v>
                </c:pt>
                <c:pt idx="63">
                  <c:v>11179.047500000001</c:v>
                </c:pt>
                <c:pt idx="64">
                  <c:v>11338.247500000001</c:v>
                </c:pt>
                <c:pt idx="65">
                  <c:v>11497.025000000001</c:v>
                </c:pt>
                <c:pt idx="66">
                  <c:v>11655.377500000002</c:v>
                </c:pt>
                <c:pt idx="67">
                  <c:v>11813.305000000002</c:v>
                </c:pt>
                <c:pt idx="68">
                  <c:v>11970.802500000002</c:v>
                </c:pt>
                <c:pt idx="69">
                  <c:v>12127.87</c:v>
                </c:pt>
                <c:pt idx="70">
                  <c:v>12284.505000000001</c:v>
                </c:pt>
                <c:pt idx="71">
                  <c:v>12440.705000000002</c:v>
                </c:pt>
                <c:pt idx="72">
                  <c:v>12595.220000000001</c:v>
                </c:pt>
                <c:pt idx="73">
                  <c:v>12749.2875</c:v>
                </c:pt>
                <c:pt idx="74">
                  <c:v>12902.907500000001</c:v>
                </c:pt>
                <c:pt idx="75">
                  <c:v>13056.077500000001</c:v>
                </c:pt>
                <c:pt idx="76">
                  <c:v>13208.797500000001</c:v>
                </c:pt>
                <c:pt idx="77">
                  <c:v>13361.0625</c:v>
                </c:pt>
                <c:pt idx="78">
                  <c:v>13512.87</c:v>
                </c:pt>
                <c:pt idx="79">
                  <c:v>13664.220000000001</c:v>
                </c:pt>
                <c:pt idx="80">
                  <c:v>13815.107500000002</c:v>
                </c:pt>
                <c:pt idx="81">
                  <c:v>13965.532500000001</c:v>
                </c:pt>
                <c:pt idx="82">
                  <c:v>14115.4925</c:v>
                </c:pt>
                <c:pt idx="83">
                  <c:v>14264.9825</c:v>
                </c:pt>
                <c:pt idx="84">
                  <c:v>14412.752500000001</c:v>
                </c:pt>
                <c:pt idx="85">
                  <c:v>14560.042500000001</c:v>
                </c:pt>
                <c:pt idx="86">
                  <c:v>14706.852500000001</c:v>
                </c:pt>
                <c:pt idx="87">
                  <c:v>14853.177500000002</c:v>
                </c:pt>
                <c:pt idx="88">
                  <c:v>14999.017500000002</c:v>
                </c:pt>
                <c:pt idx="89">
                  <c:v>15144.367500000002</c:v>
                </c:pt>
                <c:pt idx="90">
                  <c:v>15289.227500000003</c:v>
                </c:pt>
                <c:pt idx="91">
                  <c:v>15433.592500000002</c:v>
                </c:pt>
                <c:pt idx="92">
                  <c:v>15577.462500000003</c:v>
                </c:pt>
                <c:pt idx="93">
                  <c:v>15720.835000000003</c:v>
                </c:pt>
                <c:pt idx="94">
                  <c:v>15863.705000000004</c:v>
                </c:pt>
                <c:pt idx="95">
                  <c:v>16006.072500000004</c:v>
                </c:pt>
                <c:pt idx="96">
                  <c:v>16146.682500000004</c:v>
                </c:pt>
                <c:pt idx="97">
                  <c:v>16286.777500000004</c:v>
                </c:pt>
                <c:pt idx="98">
                  <c:v>16426.355000000003</c:v>
                </c:pt>
                <c:pt idx="99">
                  <c:v>16565.412500000002</c:v>
                </c:pt>
                <c:pt idx="100">
                  <c:v>16703.947500000002</c:v>
                </c:pt>
                <c:pt idx="101">
                  <c:v>16841.9575</c:v>
                </c:pt>
                <c:pt idx="102">
                  <c:v>16979.439999999999</c:v>
                </c:pt>
                <c:pt idx="103">
                  <c:v>17116.392499999998</c:v>
                </c:pt>
                <c:pt idx="104">
                  <c:v>17252.812499999996</c:v>
                </c:pt>
                <c:pt idx="105">
                  <c:v>17388.694999999996</c:v>
                </c:pt>
                <c:pt idx="106">
                  <c:v>17524.039999999997</c:v>
                </c:pt>
                <c:pt idx="107">
                  <c:v>17658.842499999999</c:v>
                </c:pt>
                <c:pt idx="108">
                  <c:v>17791.852499999997</c:v>
                </c:pt>
                <c:pt idx="109">
                  <c:v>17924.309999999998</c:v>
                </c:pt>
                <c:pt idx="110">
                  <c:v>18056.21</c:v>
                </c:pt>
                <c:pt idx="111">
                  <c:v>18187.552499999998</c:v>
                </c:pt>
                <c:pt idx="112">
                  <c:v>18318.334999999999</c:v>
                </c:pt>
                <c:pt idx="113">
                  <c:v>18448.552499999998</c:v>
                </c:pt>
                <c:pt idx="114">
                  <c:v>18578.202499999999</c:v>
                </c:pt>
                <c:pt idx="115">
                  <c:v>18707.282500000001</c:v>
                </c:pt>
                <c:pt idx="116">
                  <c:v>18835.79</c:v>
                </c:pt>
                <c:pt idx="117">
                  <c:v>18963.7225</c:v>
                </c:pt>
                <c:pt idx="118">
                  <c:v>19091.077499999999</c:v>
                </c:pt>
                <c:pt idx="119">
                  <c:v>19217.852500000001</c:v>
                </c:pt>
                <c:pt idx="120">
                  <c:v>19342.7925</c:v>
                </c:pt>
                <c:pt idx="121">
                  <c:v>19467.14</c:v>
                </c:pt>
                <c:pt idx="122">
                  <c:v>19590.89</c:v>
                </c:pt>
                <c:pt idx="123">
                  <c:v>19714.04</c:v>
                </c:pt>
                <c:pt idx="124">
                  <c:v>19836.59</c:v>
                </c:pt>
                <c:pt idx="125">
                  <c:v>19958.535</c:v>
                </c:pt>
                <c:pt idx="126">
                  <c:v>20079.87</c:v>
                </c:pt>
                <c:pt idx="127">
                  <c:v>20200.594999999998</c:v>
                </c:pt>
                <c:pt idx="128">
                  <c:v>20320.704999999998</c:v>
                </c:pt>
                <c:pt idx="129">
                  <c:v>20440.197499999998</c:v>
                </c:pt>
                <c:pt idx="130">
                  <c:v>20559.07</c:v>
                </c:pt>
                <c:pt idx="131">
                  <c:v>20677.32</c:v>
                </c:pt>
                <c:pt idx="132">
                  <c:v>20793.692500000001</c:v>
                </c:pt>
                <c:pt idx="133">
                  <c:v>20909.427500000002</c:v>
                </c:pt>
                <c:pt idx="134">
                  <c:v>21024.525000000001</c:v>
                </c:pt>
                <c:pt idx="135">
                  <c:v>21138.980000000003</c:v>
                </c:pt>
                <c:pt idx="136">
                  <c:v>21252.790000000005</c:v>
                </c:pt>
                <c:pt idx="137">
                  <c:v>21365.950000000004</c:v>
                </c:pt>
                <c:pt idx="138">
                  <c:v>21478.457500000004</c:v>
                </c:pt>
                <c:pt idx="139">
                  <c:v>21590.310000000005</c:v>
                </c:pt>
                <c:pt idx="140">
                  <c:v>21701.505000000005</c:v>
                </c:pt>
                <c:pt idx="141">
                  <c:v>21812.037500000006</c:v>
                </c:pt>
                <c:pt idx="142">
                  <c:v>21921.905000000006</c:v>
                </c:pt>
                <c:pt idx="143">
                  <c:v>22031.102500000005</c:v>
                </c:pt>
                <c:pt idx="144">
                  <c:v>22138.377500000006</c:v>
                </c:pt>
                <c:pt idx="145">
                  <c:v>22244.972500000007</c:v>
                </c:pt>
                <c:pt idx="146">
                  <c:v>22350.882500000007</c:v>
                </c:pt>
                <c:pt idx="147">
                  <c:v>22456.105000000007</c:v>
                </c:pt>
                <c:pt idx="148">
                  <c:v>22560.635000000006</c:v>
                </c:pt>
                <c:pt idx="149">
                  <c:v>22664.470000000005</c:v>
                </c:pt>
                <c:pt idx="150">
                  <c:v>22767.605000000003</c:v>
                </c:pt>
                <c:pt idx="151">
                  <c:v>22870.037500000002</c:v>
                </c:pt>
                <c:pt idx="152">
                  <c:v>22971.765000000003</c:v>
                </c:pt>
                <c:pt idx="153">
                  <c:v>23072.782500000005</c:v>
                </c:pt>
                <c:pt idx="154">
                  <c:v>23173.087500000005</c:v>
                </c:pt>
                <c:pt idx="155">
                  <c:v>23272.677500000005</c:v>
                </c:pt>
                <c:pt idx="156">
                  <c:v>23370.297500000004</c:v>
                </c:pt>
                <c:pt idx="157">
                  <c:v>23467.187500000004</c:v>
                </c:pt>
                <c:pt idx="158">
                  <c:v>23563.342500000002</c:v>
                </c:pt>
                <c:pt idx="159">
                  <c:v>23658.760000000002</c:v>
                </c:pt>
                <c:pt idx="160">
                  <c:v>23753.437500000004</c:v>
                </c:pt>
                <c:pt idx="161">
                  <c:v>23847.370000000003</c:v>
                </c:pt>
                <c:pt idx="162">
                  <c:v>23940.555000000004</c:v>
                </c:pt>
                <c:pt idx="163">
                  <c:v>24032.987500000003</c:v>
                </c:pt>
                <c:pt idx="164">
                  <c:v>24124.665000000005</c:v>
                </c:pt>
                <c:pt idx="165">
                  <c:v>24215.582500000004</c:v>
                </c:pt>
                <c:pt idx="166">
                  <c:v>24305.737500000003</c:v>
                </c:pt>
                <c:pt idx="167">
                  <c:v>24395.125000000004</c:v>
                </c:pt>
                <c:pt idx="168">
                  <c:v>24482.492500000004</c:v>
                </c:pt>
                <c:pt idx="169">
                  <c:v>24569.077500000003</c:v>
                </c:pt>
                <c:pt idx="170">
                  <c:v>24654.877500000002</c:v>
                </c:pt>
                <c:pt idx="171">
                  <c:v>24739.890000000003</c:v>
                </c:pt>
                <c:pt idx="172">
                  <c:v>24824.107500000002</c:v>
                </c:pt>
                <c:pt idx="173">
                  <c:v>24907.530000000002</c:v>
                </c:pt>
                <c:pt idx="174">
                  <c:v>24990.15</c:v>
                </c:pt>
                <c:pt idx="175">
                  <c:v>25071.965</c:v>
                </c:pt>
                <c:pt idx="176">
                  <c:v>25152.9725</c:v>
                </c:pt>
                <c:pt idx="177">
                  <c:v>25233.1675</c:v>
                </c:pt>
                <c:pt idx="178">
                  <c:v>25312.544999999998</c:v>
                </c:pt>
                <c:pt idx="179">
                  <c:v>25391.102499999997</c:v>
                </c:pt>
                <c:pt idx="180">
                  <c:v>25467.584999999995</c:v>
                </c:pt>
                <c:pt idx="181">
                  <c:v>25543.229999999996</c:v>
                </c:pt>
                <c:pt idx="182">
                  <c:v>25618.034999999996</c:v>
                </c:pt>
                <c:pt idx="183">
                  <c:v>25691.997499999998</c:v>
                </c:pt>
                <c:pt idx="184">
                  <c:v>25765.112499999999</c:v>
                </c:pt>
                <c:pt idx="185">
                  <c:v>25837.375</c:v>
                </c:pt>
                <c:pt idx="186">
                  <c:v>25908.78</c:v>
                </c:pt>
                <c:pt idx="187">
                  <c:v>25979.324999999997</c:v>
                </c:pt>
                <c:pt idx="188">
                  <c:v>26049.004999999997</c:v>
                </c:pt>
                <c:pt idx="189">
                  <c:v>26117.814999999999</c:v>
                </c:pt>
                <c:pt idx="190">
                  <c:v>26185.75</c:v>
                </c:pt>
                <c:pt idx="191">
                  <c:v>26252.807499999999</c:v>
                </c:pt>
                <c:pt idx="192">
                  <c:v>26317.732499999998</c:v>
                </c:pt>
                <c:pt idx="193">
                  <c:v>26381.764999999999</c:v>
                </c:pt>
                <c:pt idx="194">
                  <c:v>26444.899999999998</c:v>
                </c:pt>
                <c:pt idx="195">
                  <c:v>26507.132499999996</c:v>
                </c:pt>
                <c:pt idx="196">
                  <c:v>26568.457499999997</c:v>
                </c:pt>
                <c:pt idx="197">
                  <c:v>26628.869999999995</c:v>
                </c:pt>
                <c:pt idx="198">
                  <c:v>26688.367499999997</c:v>
                </c:pt>
                <c:pt idx="199">
                  <c:v>26746.944999999996</c:v>
                </c:pt>
                <c:pt idx="200">
                  <c:v>26804.597499999996</c:v>
                </c:pt>
                <c:pt idx="201">
                  <c:v>26861.319999999996</c:v>
                </c:pt>
                <c:pt idx="202">
                  <c:v>26917.107499999995</c:v>
                </c:pt>
                <c:pt idx="203">
                  <c:v>26971.957499999993</c:v>
                </c:pt>
                <c:pt idx="204">
                  <c:v>27024.612499999992</c:v>
                </c:pt>
                <c:pt idx="205">
                  <c:v>27076.312499999993</c:v>
                </c:pt>
                <c:pt idx="206">
                  <c:v>27127.054999999993</c:v>
                </c:pt>
                <c:pt idx="207">
                  <c:v>27176.832499999993</c:v>
                </c:pt>
                <c:pt idx="208">
                  <c:v>27225.639999999992</c:v>
                </c:pt>
                <c:pt idx="209">
                  <c:v>27273.474999999991</c:v>
                </c:pt>
                <c:pt idx="210">
                  <c:v>27320.329999999991</c:v>
                </c:pt>
                <c:pt idx="211">
                  <c:v>27366.202499999992</c:v>
                </c:pt>
                <c:pt idx="212">
                  <c:v>27411.084999999992</c:v>
                </c:pt>
                <c:pt idx="213">
                  <c:v>27454.974999999991</c:v>
                </c:pt>
                <c:pt idx="214">
                  <c:v>27497.867499999993</c:v>
                </c:pt>
                <c:pt idx="215">
                  <c:v>27539.754999999994</c:v>
                </c:pt>
                <c:pt idx="216">
                  <c:v>27579.384999999995</c:v>
                </c:pt>
                <c:pt idx="217">
                  <c:v>27617.994999999995</c:v>
                </c:pt>
                <c:pt idx="218">
                  <c:v>27655.579999999994</c:v>
                </c:pt>
                <c:pt idx="219">
                  <c:v>27692.134999999995</c:v>
                </c:pt>
                <c:pt idx="220">
                  <c:v>27727.654999999995</c:v>
                </c:pt>
                <c:pt idx="221">
                  <c:v>27762.134999999995</c:v>
                </c:pt>
                <c:pt idx="222">
                  <c:v>27795.569999999996</c:v>
                </c:pt>
                <c:pt idx="223">
                  <c:v>27827.952499999996</c:v>
                </c:pt>
                <c:pt idx="224">
                  <c:v>27859.279999999995</c:v>
                </c:pt>
                <c:pt idx="225">
                  <c:v>27889.544999999995</c:v>
                </c:pt>
                <c:pt idx="226">
                  <c:v>27918.744999999995</c:v>
                </c:pt>
                <c:pt idx="227">
                  <c:v>27946.872499999994</c:v>
                </c:pt>
                <c:pt idx="228">
                  <c:v>27972.672499999993</c:v>
                </c:pt>
                <c:pt idx="229">
                  <c:v>27997.384999999995</c:v>
                </c:pt>
                <c:pt idx="230">
                  <c:v>28021.002499999995</c:v>
                </c:pt>
                <c:pt idx="231">
                  <c:v>28043.519999999997</c:v>
                </c:pt>
                <c:pt idx="232">
                  <c:v>28064.932499999995</c:v>
                </c:pt>
                <c:pt idx="233">
                  <c:v>28085.232499999995</c:v>
                </c:pt>
                <c:pt idx="234">
                  <c:v>28104.417499999996</c:v>
                </c:pt>
                <c:pt idx="235">
                  <c:v>28122.479999999996</c:v>
                </c:pt>
                <c:pt idx="236">
                  <c:v>28139.414999999997</c:v>
                </c:pt>
                <c:pt idx="237">
                  <c:v>28155.217499999999</c:v>
                </c:pt>
                <c:pt idx="238">
                  <c:v>28169.879999999997</c:v>
                </c:pt>
                <c:pt idx="239">
                  <c:v>28183.397499999999</c:v>
                </c:pt>
                <c:pt idx="240">
                  <c:v>28194.514999999999</c:v>
                </c:pt>
                <c:pt idx="241">
                  <c:v>28204.47</c:v>
                </c:pt>
                <c:pt idx="242">
                  <c:v>28213.2575</c:v>
                </c:pt>
                <c:pt idx="243">
                  <c:v>28220.87</c:v>
                </c:pt>
                <c:pt idx="244">
                  <c:v>28227.302499999998</c:v>
                </c:pt>
                <c:pt idx="245">
                  <c:v>28232.55</c:v>
                </c:pt>
                <c:pt idx="246">
                  <c:v>28236.607499999998</c:v>
                </c:pt>
                <c:pt idx="247">
                  <c:v>28239.464999999997</c:v>
                </c:pt>
                <c:pt idx="248">
                  <c:v>28241.119999999995</c:v>
                </c:pt>
                <c:pt idx="249">
                  <c:v>28241.564999999995</c:v>
                </c:pt>
              </c:numCache>
            </c:numRef>
          </c:val>
          <c:smooth val="0"/>
          <c:extLst>
            <c:ext xmlns:c16="http://schemas.microsoft.com/office/drawing/2014/chart" uri="{C3380CC4-5D6E-409C-BE32-E72D297353CC}">
              <c16:uniqueId val="{00000002-DD04-4668-8274-3C6586993132}"/>
            </c:ext>
          </c:extLst>
        </c:ser>
        <c:dLbls>
          <c:showLegendKey val="0"/>
          <c:showVal val="0"/>
          <c:showCatName val="0"/>
          <c:showSerName val="0"/>
          <c:showPercent val="0"/>
          <c:showBubbleSize val="0"/>
        </c:dLbls>
        <c:smooth val="0"/>
        <c:axId val="167271808"/>
        <c:axId val="185871744"/>
      </c:lineChart>
      <c:dateAx>
        <c:axId val="16727180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85871744"/>
        <c:crosses val="autoZero"/>
        <c:auto val="1"/>
        <c:lblOffset val="100"/>
        <c:baseTimeUnit val="months"/>
        <c:majorUnit val="2"/>
        <c:majorTimeUnit val="years"/>
        <c:minorUnit val="1"/>
        <c:minorTimeUnit val="years"/>
      </c:dateAx>
      <c:valAx>
        <c:axId val="185871744"/>
        <c:scaling>
          <c:orientation val="minMax"/>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7271808"/>
        <c:crosses val="autoZero"/>
        <c:crossBetween val="between"/>
      </c:valAx>
      <c:spPr>
        <a:noFill/>
        <a:ln w="25400">
          <a:noFill/>
        </a:ln>
      </c:spPr>
    </c:plotArea>
    <c:legend>
      <c:legendPos val="r"/>
      <c:layout>
        <c:manualLayout>
          <c:xMode val="edge"/>
          <c:yMode val="edge"/>
          <c:x val="0.47727272727272729"/>
          <c:y val="2.2123941604893192E-2"/>
          <c:w val="0.50324675324675328"/>
          <c:h val="0.21681462772795329"/>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859730879012059"/>
          <c:y val="0.11594257596701374"/>
          <c:w val="0.74737098194552476"/>
          <c:h val="0.6618388711450367"/>
        </c:manualLayout>
      </c:layout>
      <c:barChart>
        <c:barDir val="col"/>
        <c:grouping val="clustered"/>
        <c:varyColors val="0"/>
        <c:ser>
          <c:idx val="0"/>
          <c:order val="0"/>
          <c:tx>
            <c:strRef>
              <c:f>HomeEquity!$J$4</c:f>
              <c:strCache>
                <c:ptCount val="1"/>
                <c:pt idx="0">
                  <c:v>Equity</c:v>
                </c:pt>
              </c:strCache>
            </c:strRef>
          </c:tx>
          <c:spPr>
            <a:solidFill>
              <a:srgbClr val="D6F4D9"/>
            </a:solidFill>
            <a:ln w="12700">
              <a:solidFill>
                <a:srgbClr val="006500"/>
              </a:solidFill>
              <a:prstDash val="solid"/>
            </a:ln>
          </c:spPr>
          <c:invertIfNegative val="0"/>
          <c:cat>
            <c:numRef>
              <c:f>HomeEquity!$H$5:$H$12</c:f>
              <c:numCache>
                <c:formatCode>General</c:formatCode>
                <c:ptCount val="8"/>
                <c:pt idx="0">
                  <c:v>1</c:v>
                </c:pt>
                <c:pt idx="1">
                  <c:v>2</c:v>
                </c:pt>
                <c:pt idx="2">
                  <c:v>3</c:v>
                </c:pt>
                <c:pt idx="3">
                  <c:v>4</c:v>
                </c:pt>
                <c:pt idx="4">
                  <c:v>5</c:v>
                </c:pt>
                <c:pt idx="5">
                  <c:v>6</c:v>
                </c:pt>
                <c:pt idx="6">
                  <c:v>7</c:v>
                </c:pt>
                <c:pt idx="7">
                  <c:v>8</c:v>
                </c:pt>
              </c:numCache>
            </c:numRef>
          </c:cat>
          <c:val>
            <c:numRef>
              <c:f>HomeEquity!$J$5:$J$12</c:f>
              <c:numCache>
                <c:formatCode>#,##0</c:formatCode>
                <c:ptCount val="8"/>
                <c:pt idx="0">
                  <c:v>10334.689694663335</c:v>
                </c:pt>
                <c:pt idx="1">
                  <c:v>21313.926466504054</c:v>
                </c:pt>
                <c:pt idx="2">
                  <c:v>32986.855469752365</c:v>
                </c:pt>
                <c:pt idx="3">
                  <c:v>45406.70744645434</c:v>
                </c:pt>
                <c:pt idx="4">
                  <c:v>58631.15518909588</c:v>
                </c:pt>
                <c:pt idx="5">
                  <c:v>72722.702277805656</c:v>
                </c:pt>
                <c:pt idx="6">
                  <c:v>87749.107108643133</c:v>
                </c:pt>
                <c:pt idx="7">
                  <c:v>103783.84551914457</c:v>
                </c:pt>
              </c:numCache>
            </c:numRef>
          </c:val>
          <c:extLst>
            <c:ext xmlns:c16="http://schemas.microsoft.com/office/drawing/2014/chart" uri="{C3380CC4-5D6E-409C-BE32-E72D297353CC}">
              <c16:uniqueId val="{00000000-A8DD-4FEC-A1FF-46313BA2C9D3}"/>
            </c:ext>
          </c:extLst>
        </c:ser>
        <c:ser>
          <c:idx val="1"/>
          <c:order val="1"/>
          <c:tx>
            <c:strRef>
              <c:f>HomeEquity!$I$4</c:f>
              <c:strCache>
                <c:ptCount val="1"/>
                <c:pt idx="0">
                  <c:v>Balance</c:v>
                </c:pt>
              </c:strCache>
            </c:strRef>
          </c:tx>
          <c:spPr>
            <a:solidFill>
              <a:srgbClr val="FAC8D7"/>
            </a:solidFill>
            <a:ln w="12700">
              <a:solidFill>
                <a:srgbClr val="FF0000"/>
              </a:solidFill>
              <a:prstDash val="solid"/>
            </a:ln>
          </c:spPr>
          <c:invertIfNegative val="0"/>
          <c:cat>
            <c:numRef>
              <c:f>HomeEquity!$H$5:$H$12</c:f>
              <c:numCache>
                <c:formatCode>General</c:formatCode>
                <c:ptCount val="8"/>
                <c:pt idx="0">
                  <c:v>1</c:v>
                </c:pt>
                <c:pt idx="1">
                  <c:v>2</c:v>
                </c:pt>
                <c:pt idx="2">
                  <c:v>3</c:v>
                </c:pt>
                <c:pt idx="3">
                  <c:v>4</c:v>
                </c:pt>
                <c:pt idx="4">
                  <c:v>5</c:v>
                </c:pt>
                <c:pt idx="5">
                  <c:v>6</c:v>
                </c:pt>
                <c:pt idx="6">
                  <c:v>7</c:v>
                </c:pt>
                <c:pt idx="7">
                  <c:v>8</c:v>
                </c:pt>
              </c:numCache>
            </c:numRef>
          </c:cat>
          <c:val>
            <c:numRef>
              <c:f>HomeEquity!$I$5:$I$12</c:f>
              <c:numCache>
                <c:formatCode>#,##0</c:formatCode>
                <c:ptCount val="8"/>
                <c:pt idx="0">
                  <c:v>142665.31030533678</c:v>
                </c:pt>
                <c:pt idx="1">
                  <c:v>134746.07353349612</c:v>
                </c:pt>
                <c:pt idx="2">
                  <c:v>126194.34453024791</c:v>
                </c:pt>
                <c:pt idx="3">
                  <c:v>116958.11655354609</c:v>
                </c:pt>
                <c:pt idx="4">
                  <c:v>106980.96529090469</c:v>
                </c:pt>
                <c:pt idx="5">
                  <c:v>96201.660611795029</c:v>
                </c:pt>
                <c:pt idx="6">
                  <c:v>84553.743038749672</c:v>
                </c:pt>
                <c:pt idx="7">
                  <c:v>71965.061631196193</c:v>
                </c:pt>
              </c:numCache>
            </c:numRef>
          </c:val>
          <c:extLst>
            <c:ext xmlns:c16="http://schemas.microsoft.com/office/drawing/2014/chart" uri="{C3380CC4-5D6E-409C-BE32-E72D297353CC}">
              <c16:uniqueId val="{00000001-A8DD-4FEC-A1FF-46313BA2C9D3}"/>
            </c:ext>
          </c:extLst>
        </c:ser>
        <c:dLbls>
          <c:showLegendKey val="0"/>
          <c:showVal val="0"/>
          <c:showCatName val="0"/>
          <c:showSerName val="0"/>
          <c:showPercent val="0"/>
          <c:showBubbleSize val="0"/>
        </c:dLbls>
        <c:gapWidth val="150"/>
        <c:axId val="201499776"/>
        <c:axId val="113382144"/>
      </c:barChart>
      <c:catAx>
        <c:axId val="20149977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Years from Now</a:t>
                </a:r>
              </a:p>
            </c:rich>
          </c:tx>
          <c:layout>
            <c:manualLayout>
              <c:xMode val="edge"/>
              <c:yMode val="edge"/>
              <c:x val="0.46315948176905758"/>
              <c:y val="0.879231201083187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382144"/>
        <c:crosses val="autoZero"/>
        <c:auto val="1"/>
        <c:lblAlgn val="ctr"/>
        <c:lblOffset val="100"/>
        <c:tickLblSkip val="1"/>
        <c:tickMarkSkip val="1"/>
        <c:noMultiLvlLbl val="0"/>
      </c:catAx>
      <c:valAx>
        <c:axId val="113382144"/>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499776"/>
        <c:crosses val="autoZero"/>
        <c:crossBetween val="between"/>
      </c:valAx>
      <c:spPr>
        <a:noFill/>
        <a:ln w="25400">
          <a:noFill/>
        </a:ln>
      </c:spPr>
    </c:plotArea>
    <c:legend>
      <c:legendPos val="r"/>
      <c:layout>
        <c:manualLayout>
          <c:xMode val="edge"/>
          <c:yMode val="edge"/>
          <c:x val="0.36140474713797677"/>
          <c:y val="2.4154703326461194E-2"/>
          <c:w val="0.48772096943862886"/>
          <c:h val="0.11594257596701374"/>
        </c:manualLayout>
      </c:layout>
      <c:overlay val="0"/>
      <c:spPr>
        <a:solidFill>
          <a:srgbClr val="FFFFFF"/>
        </a:solidFill>
        <a:ln w="25400">
          <a:noFill/>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295275</xdr:colOff>
      <xdr:row>8</xdr:row>
      <xdr:rowOff>114300</xdr:rowOff>
    </xdr:from>
    <xdr:to>
      <xdr:col>8</xdr:col>
      <xdr:colOff>0</xdr:colOff>
      <xdr:row>20</xdr:row>
      <xdr:rowOff>59055</xdr:rowOff>
    </xdr:to>
    <xdr:graphicFrame macro="">
      <xdr:nvGraphicFramePr>
        <xdr:cNvPr id="3550" name="Chart 1502">
          <a:extLst>
            <a:ext uri="{FF2B5EF4-FFF2-40B4-BE49-F238E27FC236}">
              <a16:creationId xmlns:a16="http://schemas.microsoft.com/office/drawing/2014/main" id="{00000000-0008-0000-0000-0000DE0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504825</xdr:colOff>
      <xdr:row>12</xdr:row>
      <xdr:rowOff>47625</xdr:rowOff>
    </xdr:from>
    <xdr:to>
      <xdr:col>9</xdr:col>
      <xdr:colOff>885825</xdr:colOff>
      <xdr:row>22</xdr:row>
      <xdr:rowOff>123825</xdr:rowOff>
    </xdr:to>
    <xdr:graphicFrame macro="">
      <xdr:nvGraphicFramePr>
        <xdr:cNvPr id="13326" name="Chart 14">
          <a:extLst>
            <a:ext uri="{FF2B5EF4-FFF2-40B4-BE49-F238E27FC236}">
              <a16:creationId xmlns:a16="http://schemas.microsoft.com/office/drawing/2014/main" id="{00000000-0008-0000-0200-00000E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9"/>
  <sheetViews>
    <sheetView showGridLines="0" tabSelected="1" zoomScaleNormal="100" workbookViewId="0">
      <selection activeCell="L2" sqref="A2:L3"/>
    </sheetView>
  </sheetViews>
  <sheetFormatPr defaultColWidth="9.140625" defaultRowHeight="12.75" x14ac:dyDescent="0.2"/>
  <cols>
    <col min="1" max="1" width="7" style="2" customWidth="1"/>
    <col min="2" max="2" width="9.5703125" style="2" customWidth="1"/>
    <col min="3" max="3" width="11.140625" style="2" customWidth="1"/>
    <col min="4" max="4" width="15.28515625" style="2" customWidth="1"/>
    <col min="5" max="5" width="12" style="2" customWidth="1"/>
    <col min="6" max="7" width="10.7109375" style="2" customWidth="1"/>
    <col min="8" max="8" width="15" style="2" customWidth="1"/>
    <col min="9" max="9" width="1.85546875" style="2" customWidth="1"/>
    <col min="10" max="10" width="3.5703125" style="2" customWidth="1"/>
    <col min="11" max="11" width="11.5703125" style="2" customWidth="1"/>
    <col min="12" max="12" width="11.140625" style="2" customWidth="1"/>
    <col min="13" max="13" width="2.85546875" style="2" customWidth="1"/>
    <col min="14" max="14" width="40" style="2" customWidth="1"/>
    <col min="15" max="16384" width="9.140625" style="2"/>
  </cols>
  <sheetData>
    <row r="1" spans="1:14" ht="30" customHeight="1" x14ac:dyDescent="0.2">
      <c r="A1" s="112" t="s">
        <v>23</v>
      </c>
      <c r="B1" s="113"/>
      <c r="C1" s="113"/>
      <c r="D1" s="113"/>
      <c r="E1" s="113"/>
      <c r="F1" s="113"/>
      <c r="G1" s="142"/>
      <c r="H1" s="142"/>
      <c r="I1" s="114"/>
      <c r="J1" s="114"/>
      <c r="K1" s="114"/>
      <c r="L1" s="114"/>
      <c r="N1" s="47" t="s">
        <v>87</v>
      </c>
    </row>
    <row r="2" spans="1:14" ht="12.75" customHeight="1" x14ac:dyDescent="0.2">
      <c r="A2" s="137"/>
      <c r="B2" s="12"/>
      <c r="C2" s="12"/>
      <c r="D2" s="12"/>
      <c r="E2" s="12"/>
      <c r="F2" s="12"/>
      <c r="G2" s="141"/>
      <c r="H2" s="141"/>
      <c r="I2" s="12"/>
      <c r="J2" s="12"/>
      <c r="K2" s="12"/>
      <c r="L2" s="92"/>
      <c r="N2" s="143" t="s">
        <v>88</v>
      </c>
    </row>
    <row r="3" spans="1:14" x14ac:dyDescent="0.2">
      <c r="A3" s="93"/>
      <c r="B3" s="12"/>
      <c r="C3" s="12"/>
      <c r="D3" s="12"/>
      <c r="E3" s="12"/>
      <c r="F3" s="12"/>
      <c r="G3" s="12"/>
      <c r="H3" s="12"/>
      <c r="I3" s="12"/>
      <c r="J3" s="12"/>
      <c r="K3" s="12"/>
      <c r="L3" s="12"/>
      <c r="N3" s="144"/>
    </row>
    <row r="4" spans="1:14" ht="15" customHeight="1" thickBot="1" x14ac:dyDescent="0.25">
      <c r="A4" s="12"/>
      <c r="B4" s="123" t="s">
        <v>0</v>
      </c>
      <c r="C4" s="123"/>
      <c r="D4" s="123"/>
      <c r="E4" s="12"/>
      <c r="F4" s="123" t="s">
        <v>96</v>
      </c>
      <c r="G4" s="123"/>
      <c r="H4" s="123"/>
      <c r="I4" s="12"/>
      <c r="J4" s="12"/>
      <c r="K4" s="12"/>
      <c r="L4" s="12"/>
      <c r="N4" s="144"/>
    </row>
    <row r="5" spans="1:14" ht="15" customHeight="1" x14ac:dyDescent="0.2">
      <c r="A5" s="12"/>
      <c r="B5" s="12"/>
      <c r="C5" s="107" t="s">
        <v>12</v>
      </c>
      <c r="D5" s="121">
        <v>150000</v>
      </c>
      <c r="E5" s="12"/>
      <c r="F5" s="12"/>
      <c r="G5" s="103" t="s">
        <v>46</v>
      </c>
      <c r="H5" s="134">
        <v>30</v>
      </c>
      <c r="I5" s="12"/>
      <c r="J5" s="12"/>
      <c r="K5" s="12"/>
      <c r="L5" s="12"/>
      <c r="N5" s="144"/>
    </row>
    <row r="6" spans="1:14" ht="15" customHeight="1" x14ac:dyDescent="0.2">
      <c r="A6" s="12"/>
      <c r="B6" s="12"/>
      <c r="C6" s="108" t="s">
        <v>48</v>
      </c>
      <c r="D6" s="115">
        <v>0.06</v>
      </c>
      <c r="E6" s="12"/>
      <c r="F6" s="12"/>
      <c r="G6" s="103" t="s">
        <v>15</v>
      </c>
      <c r="H6" s="124">
        <f ca="1">SUM(OFFSET(F27,2,0,H5*12,1))</f>
        <v>112966.25999999998</v>
      </c>
      <c r="I6" s="12"/>
      <c r="J6" s="12"/>
      <c r="K6" s="12"/>
      <c r="L6" s="12"/>
      <c r="N6" s="144"/>
    </row>
    <row r="7" spans="1:14" ht="15" customHeight="1" x14ac:dyDescent="0.2">
      <c r="A7" s="12"/>
      <c r="B7" s="12"/>
      <c r="C7" s="101" t="s">
        <v>49</v>
      </c>
      <c r="D7" s="116">
        <v>30</v>
      </c>
      <c r="E7" s="12"/>
      <c r="F7" s="12"/>
      <c r="G7" s="103" t="s">
        <v>16</v>
      </c>
      <c r="H7" s="124">
        <f ca="1">SUM(OFFSET(G27,2,0,H5*12,1))</f>
        <v>150000.00000000006</v>
      </c>
      <c r="I7" s="12"/>
      <c r="J7" s="12"/>
      <c r="K7" s="12"/>
      <c r="L7" s="12"/>
      <c r="N7" s="144"/>
    </row>
    <row r="8" spans="1:14" ht="15" customHeight="1" x14ac:dyDescent="0.2">
      <c r="A8" s="12"/>
      <c r="B8" s="12"/>
      <c r="C8" s="108" t="s">
        <v>1</v>
      </c>
      <c r="D8" s="117">
        <v>42005</v>
      </c>
      <c r="E8" s="93"/>
      <c r="F8" s="12"/>
      <c r="G8" s="104" t="s">
        <v>14</v>
      </c>
      <c r="H8" s="125">
        <f ca="1">IF(OFFSET(H27,1+H5*12,0,1,1)="",0,OFFSET(H27,1+H5*12,0,1,1))</f>
        <v>0</v>
      </c>
      <c r="I8" s="12"/>
      <c r="J8" s="12"/>
      <c r="K8" s="12"/>
      <c r="L8" s="12"/>
      <c r="N8" s="144"/>
    </row>
    <row r="9" spans="1:14" ht="15" customHeight="1" x14ac:dyDescent="0.2">
      <c r="A9" s="12"/>
      <c r="B9" s="12"/>
      <c r="C9" s="108" t="s">
        <v>13</v>
      </c>
      <c r="D9" s="135" t="s">
        <v>22</v>
      </c>
      <c r="E9" s="93"/>
      <c r="F9" s="12"/>
      <c r="G9" s="12"/>
      <c r="H9" s="12"/>
      <c r="I9" s="12"/>
      <c r="J9" s="12"/>
      <c r="K9" s="12"/>
      <c r="L9" s="12"/>
      <c r="N9" s="144"/>
    </row>
    <row r="10" spans="1:14" ht="15" customHeight="1" x14ac:dyDescent="0.2">
      <c r="A10" s="12"/>
      <c r="B10" s="12"/>
      <c r="C10" s="12"/>
      <c r="D10" s="110" t="str">
        <f>IF(nper&gt;480,"Spreadsheet Only Valid Up to 480 Payments",".")</f>
        <v>.</v>
      </c>
      <c r="E10" s="12"/>
      <c r="F10" s="12"/>
      <c r="G10" s="12"/>
      <c r="H10" s="12"/>
      <c r="I10" s="12"/>
      <c r="J10" s="12"/>
      <c r="K10" s="12"/>
      <c r="L10" s="12"/>
      <c r="N10" s="83" t="s">
        <v>95</v>
      </c>
    </row>
    <row r="11" spans="1:14" ht="15" customHeight="1" x14ac:dyDescent="0.2">
      <c r="A11" s="12"/>
      <c r="B11" s="12"/>
      <c r="C11" s="109" t="s">
        <v>9</v>
      </c>
      <c r="D11" s="136">
        <f>ROUND(-PMT(rate,nper,loan_amount),2)</f>
        <v>899.33</v>
      </c>
      <c r="E11" s="12"/>
      <c r="F11" s="12"/>
      <c r="G11" s="12"/>
      <c r="H11" s="12"/>
      <c r="I11" s="12"/>
      <c r="J11" s="12"/>
      <c r="K11" s="94"/>
      <c r="L11" s="12"/>
      <c r="N11" s="84"/>
    </row>
    <row r="12" spans="1:14" ht="15" customHeight="1" x14ac:dyDescent="0.2">
      <c r="A12" s="12"/>
      <c r="B12" s="12"/>
      <c r="C12" s="12"/>
      <c r="D12" s="12"/>
      <c r="E12" s="12"/>
      <c r="F12" s="12"/>
      <c r="G12" s="12"/>
      <c r="H12" s="12"/>
      <c r="I12" s="12"/>
      <c r="J12" s="12"/>
      <c r="K12" s="12"/>
      <c r="L12" s="12"/>
      <c r="N12" s="140" t="s">
        <v>89</v>
      </c>
    </row>
    <row r="13" spans="1:14" ht="15" customHeight="1" thickBot="1" x14ac:dyDescent="0.25">
      <c r="A13" s="12"/>
      <c r="B13" s="123" t="s">
        <v>97</v>
      </c>
      <c r="C13" s="123"/>
      <c r="D13" s="123"/>
      <c r="E13" s="12"/>
      <c r="F13" s="12"/>
      <c r="G13" s="12"/>
      <c r="H13" s="12"/>
      <c r="I13" s="12"/>
      <c r="J13" s="12"/>
      <c r="K13" s="95"/>
      <c r="L13" s="96"/>
      <c r="M13" s="7"/>
      <c r="N13" s="140"/>
    </row>
    <row r="14" spans="1:14" ht="15" customHeight="1" x14ac:dyDescent="0.2">
      <c r="A14" s="12"/>
      <c r="B14" s="12"/>
      <c r="C14" s="103" t="s">
        <v>17</v>
      </c>
      <c r="D14" s="122">
        <v>75</v>
      </c>
      <c r="E14" s="12"/>
      <c r="F14" s="12"/>
      <c r="G14" s="12"/>
      <c r="H14" s="12"/>
      <c r="I14" s="12"/>
      <c r="J14" s="12"/>
      <c r="K14" s="95"/>
      <c r="L14" s="12"/>
      <c r="N14" s="140"/>
    </row>
    <row r="15" spans="1:14" ht="15" customHeight="1" x14ac:dyDescent="0.2">
      <c r="A15" s="12"/>
      <c r="B15" s="12"/>
      <c r="C15" s="103" t="s">
        <v>51</v>
      </c>
      <c r="D15" s="119">
        <v>1</v>
      </c>
      <c r="E15" s="93"/>
      <c r="F15" s="12"/>
      <c r="G15" s="12"/>
      <c r="H15" s="12"/>
      <c r="I15" s="12"/>
      <c r="J15" s="12"/>
      <c r="K15" s="95"/>
      <c r="L15" s="12"/>
      <c r="N15" s="140"/>
    </row>
    <row r="16" spans="1:14" ht="15" customHeight="1" x14ac:dyDescent="0.2">
      <c r="A16" s="12"/>
      <c r="B16" s="12"/>
      <c r="C16" s="103" t="s">
        <v>18</v>
      </c>
      <c r="D16" s="118">
        <v>1000</v>
      </c>
      <c r="E16" s="12"/>
      <c r="F16" s="12"/>
      <c r="G16" s="12"/>
      <c r="H16" s="12"/>
      <c r="I16" s="12"/>
      <c r="J16" s="12"/>
      <c r="K16" s="95"/>
      <c r="L16" s="12"/>
      <c r="N16" s="85"/>
    </row>
    <row r="17" spans="1:14" x14ac:dyDescent="0.2">
      <c r="A17" s="12"/>
      <c r="B17" s="12"/>
      <c r="C17" s="12"/>
      <c r="D17" s="12"/>
      <c r="E17" s="12"/>
      <c r="F17" s="12"/>
      <c r="G17" s="12"/>
      <c r="H17" s="12"/>
      <c r="I17" s="12"/>
      <c r="J17" s="12"/>
      <c r="K17" s="95"/>
      <c r="L17" s="12"/>
      <c r="N17" s="85"/>
    </row>
    <row r="18" spans="1:14" ht="13.5" thickBot="1" x14ac:dyDescent="0.25">
      <c r="A18" s="111" t="s">
        <v>84</v>
      </c>
      <c r="B18" s="123" t="s">
        <v>60</v>
      </c>
      <c r="C18" s="123"/>
      <c r="D18" s="123"/>
      <c r="E18" s="12"/>
      <c r="F18" s="12"/>
      <c r="G18" s="12"/>
      <c r="H18" s="12"/>
      <c r="I18" s="12"/>
      <c r="J18" s="12"/>
      <c r="K18" s="12"/>
      <c r="L18" s="12"/>
      <c r="N18" s="85"/>
    </row>
    <row r="19" spans="1:14" x14ac:dyDescent="0.2">
      <c r="A19" s="12"/>
      <c r="B19" s="12"/>
      <c r="C19" s="103" t="s">
        <v>50</v>
      </c>
      <c r="D19" s="126">
        <f>((1+D6/compound_period)^(compound_period/12))-1</f>
        <v>4.9999999999998934E-3</v>
      </c>
      <c r="E19" s="12"/>
      <c r="F19" s="12"/>
      <c r="G19" s="12"/>
      <c r="H19" s="12"/>
      <c r="I19" s="12"/>
      <c r="J19" s="12"/>
      <c r="K19" s="12"/>
      <c r="L19" s="12"/>
    </row>
    <row r="20" spans="1:14" ht="15" customHeight="1" thickBot="1" x14ac:dyDescent="0.25">
      <c r="A20" s="12"/>
      <c r="B20" s="12"/>
      <c r="C20" s="101" t="s">
        <v>2</v>
      </c>
      <c r="D20" s="127">
        <f>SUM(F29:F508)+SUM(G29:G508)</f>
        <v>262966.26</v>
      </c>
      <c r="E20" s="12"/>
      <c r="F20" s="12"/>
      <c r="G20" s="12"/>
      <c r="H20" s="12"/>
      <c r="I20" s="12"/>
      <c r="J20" s="12"/>
      <c r="K20" s="123" t="s">
        <v>58</v>
      </c>
      <c r="L20" s="123"/>
    </row>
    <row r="21" spans="1:14" ht="15" customHeight="1" x14ac:dyDescent="0.2">
      <c r="A21" s="12"/>
      <c r="B21" s="12"/>
      <c r="C21" s="101" t="s">
        <v>3</v>
      </c>
      <c r="D21" s="127">
        <f>SUM(F28:F508)</f>
        <v>112966.25999999998</v>
      </c>
      <c r="E21" s="12"/>
      <c r="F21" s="12"/>
      <c r="G21" s="12"/>
      <c r="H21" s="12"/>
      <c r="I21" s="12"/>
      <c r="J21" s="12"/>
      <c r="K21" s="12"/>
      <c r="L21" s="12"/>
    </row>
    <row r="22" spans="1:14" ht="15" customHeight="1" x14ac:dyDescent="0.2">
      <c r="A22" s="12"/>
      <c r="B22" s="12"/>
      <c r="C22" s="101" t="s">
        <v>10</v>
      </c>
      <c r="D22" s="128">
        <f>MAX(A28:A509)</f>
        <v>250</v>
      </c>
      <c r="E22" s="99" t="str">
        <f>"("&amp;ROUND(D22/12,2)&amp;" years)"</f>
        <v>(20.83 years)</v>
      </c>
      <c r="F22" s="12"/>
      <c r="G22" s="12"/>
      <c r="H22" s="100" t="s">
        <v>21</v>
      </c>
      <c r="I22" s="12"/>
      <c r="J22" s="12"/>
      <c r="K22" s="98" t="s">
        <v>56</v>
      </c>
      <c r="L22" s="120">
        <v>0.25</v>
      </c>
    </row>
    <row r="23" spans="1:14" ht="15" customHeight="1" x14ac:dyDescent="0.2">
      <c r="A23" s="12"/>
      <c r="B23" s="12"/>
      <c r="C23" s="101" t="s">
        <v>11</v>
      </c>
      <c r="D23" s="129">
        <f>MAX(B28:B509)</f>
        <v>49583</v>
      </c>
      <c r="E23" s="12"/>
      <c r="F23" s="12"/>
      <c r="G23" s="101" t="s">
        <v>2</v>
      </c>
      <c r="H23" s="131">
        <f>SUM(Regular!D:D)+SUM(Regular!E:E)</f>
        <v>323754.82000000018</v>
      </c>
      <c r="I23" s="12"/>
      <c r="J23" s="12"/>
      <c r="K23" s="95" t="s">
        <v>55</v>
      </c>
      <c r="L23" s="132">
        <f>(1-L22)*D6</f>
        <v>4.4999999999999998E-2</v>
      </c>
      <c r="N23" s="49"/>
    </row>
    <row r="24" spans="1:14" ht="15" customHeight="1" x14ac:dyDescent="0.2">
      <c r="A24" s="12"/>
      <c r="B24" s="12"/>
      <c r="C24" s="105" t="s">
        <v>20</v>
      </c>
      <c r="D24" s="130">
        <f>IF((H24-D21)&lt;0,0,(H24-D21))</f>
        <v>60788.560000000201</v>
      </c>
      <c r="E24" s="12"/>
      <c r="F24" s="12"/>
      <c r="G24" s="101" t="s">
        <v>3</v>
      </c>
      <c r="H24" s="131">
        <f>H23-loan_amount</f>
        <v>173754.82000000018</v>
      </c>
      <c r="I24" s="12"/>
      <c r="J24" s="12"/>
      <c r="K24" s="95" t="s">
        <v>57</v>
      </c>
      <c r="L24" s="133">
        <f>SUM(K29:K508)</f>
        <v>28241.564999999995</v>
      </c>
    </row>
    <row r="25" spans="1:14" ht="11.25" customHeight="1" x14ac:dyDescent="0.2">
      <c r="A25" s="12"/>
      <c r="B25" s="12"/>
      <c r="C25" s="105"/>
      <c r="D25" s="106"/>
      <c r="E25" s="12"/>
      <c r="F25" s="12"/>
      <c r="G25" s="101"/>
      <c r="H25" s="102"/>
      <c r="I25" s="12"/>
      <c r="J25" s="12"/>
      <c r="K25" s="95"/>
      <c r="L25" s="97"/>
      <c r="N25" s="48"/>
    </row>
    <row r="26" spans="1:14" x14ac:dyDescent="0.2">
      <c r="A26" s="12"/>
      <c r="F26" s="12"/>
      <c r="G26" s="12"/>
      <c r="H26" s="12"/>
      <c r="I26" s="12"/>
    </row>
    <row r="27" spans="1:14" ht="26.25" thickBot="1" x14ac:dyDescent="0.25">
      <c r="A27" s="54" t="s">
        <v>4</v>
      </c>
      <c r="B27" s="55" t="s">
        <v>47</v>
      </c>
      <c r="C27" s="55" t="s">
        <v>9</v>
      </c>
      <c r="D27" s="55" t="s">
        <v>52</v>
      </c>
      <c r="E27" s="55" t="s">
        <v>5</v>
      </c>
      <c r="F27" s="55" t="s">
        <v>6</v>
      </c>
      <c r="G27" s="55" t="s">
        <v>7</v>
      </c>
      <c r="H27" s="56" t="s">
        <v>8</v>
      </c>
      <c r="I27" s="54"/>
      <c r="J27" s="3"/>
      <c r="K27" s="55" t="s">
        <v>53</v>
      </c>
      <c r="L27" s="55" t="s">
        <v>59</v>
      </c>
      <c r="M27" s="16"/>
    </row>
    <row r="28" spans="1:14" x14ac:dyDescent="0.2">
      <c r="A28" s="51"/>
      <c r="B28" s="52"/>
      <c r="C28" s="51"/>
      <c r="D28" s="51"/>
      <c r="E28" s="51"/>
      <c r="F28" s="51"/>
      <c r="G28" s="51"/>
      <c r="H28" s="53">
        <f>loan_amount</f>
        <v>150000</v>
      </c>
      <c r="I28" s="51"/>
      <c r="K28" s="51"/>
      <c r="L28" s="51"/>
    </row>
    <row r="29" spans="1:14" x14ac:dyDescent="0.2">
      <c r="A29" s="4">
        <f t="shared" ref="A29:A92" si="0">IF(H28="","",IF(OR(A28&gt;=nper,ROUND(H28,2)&lt;=0),"",A28+1))</f>
        <v>1</v>
      </c>
      <c r="B29" s="5">
        <f t="shared" ref="B29:B92" si="1">IF(A29="","",IF(MONTH(DATE(YEAR(fpdate),MONTH(fpdate)+(A29-1),DAY(fpdate)))&gt;(MONTH(fpdate)+MOD((A29-1),12)),DATE(YEAR(fpdate),MONTH(fpdate)+(A29-1)+1,0),DATE(YEAR(fpdate),MONTH(fpdate)+(A29-1),DAY(fpdate))))</f>
        <v>42005</v>
      </c>
      <c r="C29" s="6">
        <f t="shared" ref="C29:C92" si="2">IF(A29="","",IF(OR(A29=nper,payment&gt;ROUND((1+rate)*H28,2)),ROUND((1+rate)*H28,2),payment))</f>
        <v>899.33</v>
      </c>
      <c r="D29" s="6">
        <f t="shared" ref="D29:D92" si="3">IF(A29="","",IF(H28&lt;=payment,0,IF(IF(MOD(A29,int)=0,$D$14,0)+C29&gt;=H28+F29,H28+F29-C29,IF(MOD(A29,int)=0,$D$14,0)+IF(IF(MOD(A29,int)=0,$D$14,0)+IF(MOD(A29,12)=0,$D$16,0)+C29&lt;H28+F29,IF(MOD(A29,12)=0,$D$16,0),H28+F29-IF(MOD(A29,int)=0,$D$14,0)-C29))))</f>
        <v>75</v>
      </c>
      <c r="E29" s="8"/>
      <c r="F29" s="6">
        <f t="shared" ref="F29:F92" si="4">IF(A29="","",ROUND(rate*H28,2))</f>
        <v>750</v>
      </c>
      <c r="G29" s="6">
        <f t="shared" ref="G29:G92" si="5">IF(A29="","",C29-F29+E29+IF(D29="",0,D29))</f>
        <v>224.33000000000004</v>
      </c>
      <c r="H29" s="6">
        <f t="shared" ref="H29:H92" si="6">IF(A29="","",H28-G29)</f>
        <v>149775.67000000001</v>
      </c>
      <c r="I29" s="6"/>
      <c r="J29" s="6"/>
      <c r="K29" s="6">
        <f t="shared" ref="K29:K92" si="7">IF(A29="","",$L$22*F29)</f>
        <v>187.5</v>
      </c>
      <c r="L29" s="19">
        <f>IF(A29="","",SUM($K$29:K29))</f>
        <v>187.5</v>
      </c>
    </row>
    <row r="30" spans="1:14" x14ac:dyDescent="0.2">
      <c r="A30" s="4">
        <f t="shared" si="0"/>
        <v>2</v>
      </c>
      <c r="B30" s="5">
        <f t="shared" si="1"/>
        <v>42036</v>
      </c>
      <c r="C30" s="6">
        <f t="shared" si="2"/>
        <v>899.33</v>
      </c>
      <c r="D30" s="6">
        <f t="shared" si="3"/>
        <v>75</v>
      </c>
      <c r="E30" s="8"/>
      <c r="F30" s="6">
        <f t="shared" si="4"/>
        <v>748.88</v>
      </c>
      <c r="G30" s="6">
        <f t="shared" si="5"/>
        <v>225.45000000000005</v>
      </c>
      <c r="H30" s="6">
        <f t="shared" si="6"/>
        <v>149550.22</v>
      </c>
      <c r="I30" s="6"/>
      <c r="J30" s="6"/>
      <c r="K30" s="6">
        <f t="shared" si="7"/>
        <v>187.22</v>
      </c>
      <c r="L30" s="19">
        <f>IF(A30="","",SUM($K$29:K30))</f>
        <v>374.72</v>
      </c>
    </row>
    <row r="31" spans="1:14" x14ac:dyDescent="0.2">
      <c r="A31" s="4">
        <f t="shared" si="0"/>
        <v>3</v>
      </c>
      <c r="B31" s="5">
        <f t="shared" si="1"/>
        <v>42064</v>
      </c>
      <c r="C31" s="6">
        <f t="shared" si="2"/>
        <v>899.33</v>
      </c>
      <c r="D31" s="6">
        <f t="shared" si="3"/>
        <v>75</v>
      </c>
      <c r="E31" s="8"/>
      <c r="F31" s="6">
        <f t="shared" si="4"/>
        <v>747.75</v>
      </c>
      <c r="G31" s="6">
        <f t="shared" si="5"/>
        <v>226.58000000000004</v>
      </c>
      <c r="H31" s="6">
        <f t="shared" si="6"/>
        <v>149323.64000000001</v>
      </c>
      <c r="I31" s="6"/>
      <c r="J31" s="6"/>
      <c r="K31" s="6">
        <f t="shared" si="7"/>
        <v>186.9375</v>
      </c>
      <c r="L31" s="19">
        <f>IF(A31="","",SUM($K$29:K31))</f>
        <v>561.65750000000003</v>
      </c>
    </row>
    <row r="32" spans="1:14" x14ac:dyDescent="0.2">
      <c r="A32" s="4">
        <f t="shared" si="0"/>
        <v>4</v>
      </c>
      <c r="B32" s="5">
        <f t="shared" si="1"/>
        <v>42095</v>
      </c>
      <c r="C32" s="6">
        <f t="shared" si="2"/>
        <v>899.33</v>
      </c>
      <c r="D32" s="6">
        <f t="shared" si="3"/>
        <v>75</v>
      </c>
      <c r="E32" s="8"/>
      <c r="F32" s="6">
        <f t="shared" si="4"/>
        <v>746.62</v>
      </c>
      <c r="G32" s="6">
        <f t="shared" si="5"/>
        <v>227.71000000000004</v>
      </c>
      <c r="H32" s="6">
        <f t="shared" si="6"/>
        <v>149095.93000000002</v>
      </c>
      <c r="I32" s="6"/>
      <c r="J32" s="6"/>
      <c r="K32" s="6">
        <f t="shared" si="7"/>
        <v>186.655</v>
      </c>
      <c r="L32" s="19">
        <f>IF(A32="","",SUM($K$29:K32))</f>
        <v>748.3125</v>
      </c>
    </row>
    <row r="33" spans="1:12" x14ac:dyDescent="0.2">
      <c r="A33" s="4">
        <f t="shared" si="0"/>
        <v>5</v>
      </c>
      <c r="B33" s="5">
        <f t="shared" si="1"/>
        <v>42125</v>
      </c>
      <c r="C33" s="6">
        <f t="shared" si="2"/>
        <v>899.33</v>
      </c>
      <c r="D33" s="6">
        <f t="shared" si="3"/>
        <v>75</v>
      </c>
      <c r="E33" s="8"/>
      <c r="F33" s="6">
        <f t="shared" si="4"/>
        <v>745.48</v>
      </c>
      <c r="G33" s="6">
        <f t="shared" si="5"/>
        <v>228.85000000000002</v>
      </c>
      <c r="H33" s="6">
        <f t="shared" si="6"/>
        <v>148867.08000000002</v>
      </c>
      <c r="I33" s="6"/>
      <c r="J33" s="6"/>
      <c r="K33" s="6">
        <f t="shared" si="7"/>
        <v>186.37</v>
      </c>
      <c r="L33" s="19">
        <f>IF(A33="","",SUM($K$29:K33))</f>
        <v>934.6825</v>
      </c>
    </row>
    <row r="34" spans="1:12" x14ac:dyDescent="0.2">
      <c r="A34" s="4">
        <f t="shared" si="0"/>
        <v>6</v>
      </c>
      <c r="B34" s="5">
        <f t="shared" si="1"/>
        <v>42156</v>
      </c>
      <c r="C34" s="6">
        <f t="shared" si="2"/>
        <v>899.33</v>
      </c>
      <c r="D34" s="6">
        <f t="shared" si="3"/>
        <v>75</v>
      </c>
      <c r="E34" s="8"/>
      <c r="F34" s="6">
        <f t="shared" si="4"/>
        <v>744.34</v>
      </c>
      <c r="G34" s="6">
        <f t="shared" si="5"/>
        <v>229.99</v>
      </c>
      <c r="H34" s="6">
        <f t="shared" si="6"/>
        <v>148637.09000000003</v>
      </c>
      <c r="I34" s="6"/>
      <c r="J34" s="6"/>
      <c r="K34" s="6">
        <f t="shared" si="7"/>
        <v>186.08500000000001</v>
      </c>
      <c r="L34" s="19">
        <f>IF(A34="","",SUM($K$29:K34))</f>
        <v>1120.7674999999999</v>
      </c>
    </row>
    <row r="35" spans="1:12" x14ac:dyDescent="0.2">
      <c r="A35" s="4">
        <f t="shared" si="0"/>
        <v>7</v>
      </c>
      <c r="B35" s="5">
        <f t="shared" si="1"/>
        <v>42186</v>
      </c>
      <c r="C35" s="6">
        <f t="shared" si="2"/>
        <v>899.33</v>
      </c>
      <c r="D35" s="6">
        <f t="shared" si="3"/>
        <v>75</v>
      </c>
      <c r="E35" s="8"/>
      <c r="F35" s="6">
        <f t="shared" si="4"/>
        <v>743.19</v>
      </c>
      <c r="G35" s="6">
        <f t="shared" si="5"/>
        <v>231.14</v>
      </c>
      <c r="H35" s="6">
        <f t="shared" si="6"/>
        <v>148405.95000000001</v>
      </c>
      <c r="I35" s="6"/>
      <c r="J35" s="6"/>
      <c r="K35" s="6">
        <f t="shared" si="7"/>
        <v>185.79750000000001</v>
      </c>
      <c r="L35" s="19">
        <f>IF(A35="","",SUM($K$29:K35))</f>
        <v>1306.5650000000001</v>
      </c>
    </row>
    <row r="36" spans="1:12" x14ac:dyDescent="0.2">
      <c r="A36" s="4">
        <f t="shared" si="0"/>
        <v>8</v>
      </c>
      <c r="B36" s="5">
        <f t="shared" si="1"/>
        <v>42217</v>
      </c>
      <c r="C36" s="6">
        <f t="shared" si="2"/>
        <v>899.33</v>
      </c>
      <c r="D36" s="6">
        <f t="shared" si="3"/>
        <v>75</v>
      </c>
      <c r="E36" s="8"/>
      <c r="F36" s="6">
        <f t="shared" si="4"/>
        <v>742.03</v>
      </c>
      <c r="G36" s="6">
        <f t="shared" si="5"/>
        <v>232.30000000000007</v>
      </c>
      <c r="H36" s="6">
        <f t="shared" si="6"/>
        <v>148173.65000000002</v>
      </c>
      <c r="I36" s="6"/>
      <c r="J36" s="6"/>
      <c r="K36" s="6">
        <f t="shared" si="7"/>
        <v>185.50749999999999</v>
      </c>
      <c r="L36" s="19">
        <f>IF(A36="","",SUM($K$29:K36))</f>
        <v>1492.0725</v>
      </c>
    </row>
    <row r="37" spans="1:12" x14ac:dyDescent="0.2">
      <c r="A37" s="4">
        <f t="shared" si="0"/>
        <v>9</v>
      </c>
      <c r="B37" s="5">
        <f t="shared" si="1"/>
        <v>42248</v>
      </c>
      <c r="C37" s="6">
        <f t="shared" si="2"/>
        <v>899.33</v>
      </c>
      <c r="D37" s="6">
        <f t="shared" si="3"/>
        <v>75</v>
      </c>
      <c r="E37" s="8"/>
      <c r="F37" s="6">
        <f t="shared" si="4"/>
        <v>740.87</v>
      </c>
      <c r="G37" s="6">
        <f t="shared" si="5"/>
        <v>233.46000000000004</v>
      </c>
      <c r="H37" s="6">
        <f t="shared" si="6"/>
        <v>147940.19000000003</v>
      </c>
      <c r="I37" s="6"/>
      <c r="J37" s="6"/>
      <c r="K37" s="6">
        <f t="shared" si="7"/>
        <v>185.2175</v>
      </c>
      <c r="L37" s="19">
        <f>IF(A37="","",SUM($K$29:K37))</f>
        <v>1677.29</v>
      </c>
    </row>
    <row r="38" spans="1:12" x14ac:dyDescent="0.2">
      <c r="A38" s="4">
        <f t="shared" si="0"/>
        <v>10</v>
      </c>
      <c r="B38" s="5">
        <f t="shared" si="1"/>
        <v>42278</v>
      </c>
      <c r="C38" s="6">
        <f t="shared" si="2"/>
        <v>899.33</v>
      </c>
      <c r="D38" s="6">
        <f t="shared" si="3"/>
        <v>75</v>
      </c>
      <c r="E38" s="8"/>
      <c r="F38" s="6">
        <f t="shared" si="4"/>
        <v>739.7</v>
      </c>
      <c r="G38" s="6">
        <f t="shared" si="5"/>
        <v>234.63</v>
      </c>
      <c r="H38" s="6">
        <f t="shared" si="6"/>
        <v>147705.56000000003</v>
      </c>
      <c r="I38" s="6"/>
      <c r="J38" s="6"/>
      <c r="K38" s="6">
        <f t="shared" si="7"/>
        <v>184.92500000000001</v>
      </c>
      <c r="L38" s="19">
        <f>IF(A38="","",SUM($K$29:K38))</f>
        <v>1862.2149999999999</v>
      </c>
    </row>
    <row r="39" spans="1:12" x14ac:dyDescent="0.2">
      <c r="A39" s="4">
        <f t="shared" si="0"/>
        <v>11</v>
      </c>
      <c r="B39" s="5">
        <f t="shared" si="1"/>
        <v>42309</v>
      </c>
      <c r="C39" s="6">
        <f t="shared" si="2"/>
        <v>899.33</v>
      </c>
      <c r="D39" s="6">
        <f t="shared" si="3"/>
        <v>75</v>
      </c>
      <c r="E39" s="8"/>
      <c r="F39" s="6">
        <f t="shared" si="4"/>
        <v>738.53</v>
      </c>
      <c r="G39" s="6">
        <f t="shared" si="5"/>
        <v>235.80000000000007</v>
      </c>
      <c r="H39" s="6">
        <f t="shared" si="6"/>
        <v>147469.76000000004</v>
      </c>
      <c r="I39" s="6"/>
      <c r="J39" s="6"/>
      <c r="K39" s="6">
        <f t="shared" si="7"/>
        <v>184.63249999999999</v>
      </c>
      <c r="L39" s="19">
        <f>IF(A39="","",SUM($K$29:K39))</f>
        <v>2046.8474999999999</v>
      </c>
    </row>
    <row r="40" spans="1:12" x14ac:dyDescent="0.2">
      <c r="A40" s="4">
        <f t="shared" si="0"/>
        <v>12</v>
      </c>
      <c r="B40" s="5">
        <f t="shared" si="1"/>
        <v>42339</v>
      </c>
      <c r="C40" s="6">
        <f t="shared" si="2"/>
        <v>899.33</v>
      </c>
      <c r="D40" s="6">
        <f t="shared" si="3"/>
        <v>1075</v>
      </c>
      <c r="E40" s="8"/>
      <c r="F40" s="6">
        <f t="shared" si="4"/>
        <v>737.35</v>
      </c>
      <c r="G40" s="6">
        <f t="shared" si="5"/>
        <v>1236.98</v>
      </c>
      <c r="H40" s="6">
        <f t="shared" si="6"/>
        <v>146232.78000000003</v>
      </c>
      <c r="I40" s="6"/>
      <c r="J40" s="6"/>
      <c r="K40" s="6">
        <f t="shared" si="7"/>
        <v>184.33750000000001</v>
      </c>
      <c r="L40" s="19">
        <f>IF(A40="","",SUM($K$29:K40))</f>
        <v>2231.1849999999999</v>
      </c>
    </row>
    <row r="41" spans="1:12" x14ac:dyDescent="0.2">
      <c r="A41" s="4">
        <f t="shared" si="0"/>
        <v>13</v>
      </c>
      <c r="B41" s="5">
        <f t="shared" si="1"/>
        <v>42370</v>
      </c>
      <c r="C41" s="6">
        <f t="shared" si="2"/>
        <v>899.33</v>
      </c>
      <c r="D41" s="6">
        <f t="shared" si="3"/>
        <v>75</v>
      </c>
      <c r="E41" s="8"/>
      <c r="F41" s="6">
        <f t="shared" si="4"/>
        <v>731.16</v>
      </c>
      <c r="G41" s="6">
        <f t="shared" si="5"/>
        <v>243.17000000000007</v>
      </c>
      <c r="H41" s="6">
        <f t="shared" si="6"/>
        <v>145989.61000000002</v>
      </c>
      <c r="I41" s="6"/>
      <c r="J41" s="6"/>
      <c r="K41" s="6">
        <f t="shared" si="7"/>
        <v>182.79</v>
      </c>
      <c r="L41" s="19">
        <f>IF(A41="","",SUM($K$29:K41))</f>
        <v>2413.9749999999999</v>
      </c>
    </row>
    <row r="42" spans="1:12" x14ac:dyDescent="0.2">
      <c r="A42" s="4">
        <f t="shared" si="0"/>
        <v>14</v>
      </c>
      <c r="B42" s="5">
        <f t="shared" si="1"/>
        <v>42401</v>
      </c>
      <c r="C42" s="6">
        <f t="shared" si="2"/>
        <v>899.33</v>
      </c>
      <c r="D42" s="6">
        <f t="shared" si="3"/>
        <v>75</v>
      </c>
      <c r="E42" s="8"/>
      <c r="F42" s="6">
        <f t="shared" si="4"/>
        <v>729.95</v>
      </c>
      <c r="G42" s="6">
        <f t="shared" si="5"/>
        <v>244.38</v>
      </c>
      <c r="H42" s="6">
        <f t="shared" si="6"/>
        <v>145745.23000000001</v>
      </c>
      <c r="I42" s="6"/>
      <c r="J42" s="6"/>
      <c r="K42" s="6">
        <f t="shared" si="7"/>
        <v>182.48750000000001</v>
      </c>
      <c r="L42" s="19">
        <f>IF(A42="","",SUM($K$29:K42))</f>
        <v>2596.4625000000001</v>
      </c>
    </row>
    <row r="43" spans="1:12" x14ac:dyDescent="0.2">
      <c r="A43" s="4">
        <f t="shared" si="0"/>
        <v>15</v>
      </c>
      <c r="B43" s="5">
        <f t="shared" si="1"/>
        <v>42430</v>
      </c>
      <c r="C43" s="6">
        <f t="shared" si="2"/>
        <v>899.33</v>
      </c>
      <c r="D43" s="6">
        <f t="shared" si="3"/>
        <v>75</v>
      </c>
      <c r="E43" s="8"/>
      <c r="F43" s="6">
        <f t="shared" si="4"/>
        <v>728.73</v>
      </c>
      <c r="G43" s="6">
        <f t="shared" si="5"/>
        <v>245.60000000000002</v>
      </c>
      <c r="H43" s="6">
        <f t="shared" si="6"/>
        <v>145499.63</v>
      </c>
      <c r="I43" s="6"/>
      <c r="J43" s="6"/>
      <c r="K43" s="6">
        <f t="shared" si="7"/>
        <v>182.1825</v>
      </c>
      <c r="L43" s="19">
        <f>IF(A43="","",SUM($K$29:K43))</f>
        <v>2778.645</v>
      </c>
    </row>
    <row r="44" spans="1:12" x14ac:dyDescent="0.2">
      <c r="A44" s="4">
        <f t="shared" si="0"/>
        <v>16</v>
      </c>
      <c r="B44" s="5">
        <f t="shared" si="1"/>
        <v>42461</v>
      </c>
      <c r="C44" s="6">
        <f t="shared" si="2"/>
        <v>899.33</v>
      </c>
      <c r="D44" s="6">
        <f t="shared" si="3"/>
        <v>75</v>
      </c>
      <c r="E44" s="8"/>
      <c r="F44" s="6">
        <f t="shared" si="4"/>
        <v>727.5</v>
      </c>
      <c r="G44" s="6">
        <f t="shared" si="5"/>
        <v>246.83000000000004</v>
      </c>
      <c r="H44" s="6">
        <f t="shared" si="6"/>
        <v>145252.80000000002</v>
      </c>
      <c r="I44" s="6"/>
      <c r="J44" s="6"/>
      <c r="K44" s="6">
        <f t="shared" si="7"/>
        <v>181.875</v>
      </c>
      <c r="L44" s="19">
        <f>IF(A44="","",SUM($K$29:K44))</f>
        <v>2960.52</v>
      </c>
    </row>
    <row r="45" spans="1:12" x14ac:dyDescent="0.2">
      <c r="A45" s="4">
        <f t="shared" si="0"/>
        <v>17</v>
      </c>
      <c r="B45" s="5">
        <f t="shared" si="1"/>
        <v>42491</v>
      </c>
      <c r="C45" s="6">
        <f t="shared" si="2"/>
        <v>899.33</v>
      </c>
      <c r="D45" s="6">
        <f t="shared" si="3"/>
        <v>75</v>
      </c>
      <c r="E45" s="8"/>
      <c r="F45" s="6">
        <f t="shared" si="4"/>
        <v>726.26</v>
      </c>
      <c r="G45" s="6">
        <f t="shared" si="5"/>
        <v>248.07000000000005</v>
      </c>
      <c r="H45" s="6">
        <f t="shared" si="6"/>
        <v>145004.73000000001</v>
      </c>
      <c r="I45" s="6"/>
      <c r="J45" s="6"/>
      <c r="K45" s="6">
        <f t="shared" si="7"/>
        <v>181.565</v>
      </c>
      <c r="L45" s="19">
        <f>IF(A45="","",SUM($K$29:K45))</f>
        <v>3142.085</v>
      </c>
    </row>
    <row r="46" spans="1:12" x14ac:dyDescent="0.2">
      <c r="A46" s="4">
        <f t="shared" si="0"/>
        <v>18</v>
      </c>
      <c r="B46" s="5">
        <f t="shared" si="1"/>
        <v>42522</v>
      </c>
      <c r="C46" s="6">
        <f t="shared" si="2"/>
        <v>899.33</v>
      </c>
      <c r="D46" s="6">
        <f t="shared" si="3"/>
        <v>75</v>
      </c>
      <c r="E46" s="8"/>
      <c r="F46" s="6">
        <f t="shared" si="4"/>
        <v>725.02</v>
      </c>
      <c r="G46" s="6">
        <f t="shared" si="5"/>
        <v>249.31000000000006</v>
      </c>
      <c r="H46" s="6">
        <f t="shared" si="6"/>
        <v>144755.42000000001</v>
      </c>
      <c r="I46" s="6"/>
      <c r="J46" s="6"/>
      <c r="K46" s="6">
        <f t="shared" si="7"/>
        <v>181.255</v>
      </c>
      <c r="L46" s="19">
        <f>IF(A46="","",SUM($K$29:K46))</f>
        <v>3323.34</v>
      </c>
    </row>
    <row r="47" spans="1:12" x14ac:dyDescent="0.2">
      <c r="A47" s="4">
        <f t="shared" si="0"/>
        <v>19</v>
      </c>
      <c r="B47" s="5">
        <f t="shared" si="1"/>
        <v>42552</v>
      </c>
      <c r="C47" s="6">
        <f t="shared" si="2"/>
        <v>899.33</v>
      </c>
      <c r="D47" s="6">
        <f t="shared" si="3"/>
        <v>75</v>
      </c>
      <c r="E47" s="8"/>
      <c r="F47" s="6">
        <f t="shared" si="4"/>
        <v>723.78</v>
      </c>
      <c r="G47" s="6">
        <f t="shared" si="5"/>
        <v>250.55000000000007</v>
      </c>
      <c r="H47" s="6">
        <f t="shared" si="6"/>
        <v>144504.87000000002</v>
      </c>
      <c r="I47" s="6"/>
      <c r="J47" s="6"/>
      <c r="K47" s="6">
        <f t="shared" si="7"/>
        <v>180.94499999999999</v>
      </c>
      <c r="L47" s="19">
        <f>IF(A47="","",SUM($K$29:K47))</f>
        <v>3504.2850000000003</v>
      </c>
    </row>
    <row r="48" spans="1:12" x14ac:dyDescent="0.2">
      <c r="A48" s="4">
        <f t="shared" si="0"/>
        <v>20</v>
      </c>
      <c r="B48" s="5">
        <f t="shared" si="1"/>
        <v>42583</v>
      </c>
      <c r="C48" s="6">
        <f t="shared" si="2"/>
        <v>899.33</v>
      </c>
      <c r="D48" s="6">
        <f t="shared" si="3"/>
        <v>75</v>
      </c>
      <c r="E48" s="8"/>
      <c r="F48" s="6">
        <f t="shared" si="4"/>
        <v>722.52</v>
      </c>
      <c r="G48" s="6">
        <f t="shared" si="5"/>
        <v>251.81000000000006</v>
      </c>
      <c r="H48" s="6">
        <f t="shared" si="6"/>
        <v>144253.06000000003</v>
      </c>
      <c r="I48" s="6"/>
      <c r="J48" s="6"/>
      <c r="K48" s="6">
        <f t="shared" si="7"/>
        <v>180.63</v>
      </c>
      <c r="L48" s="19">
        <f>IF(A48="","",SUM($K$29:K48))</f>
        <v>3684.9150000000004</v>
      </c>
    </row>
    <row r="49" spans="1:12" x14ac:dyDescent="0.2">
      <c r="A49" s="4">
        <f t="shared" si="0"/>
        <v>21</v>
      </c>
      <c r="B49" s="5">
        <f t="shared" si="1"/>
        <v>42614</v>
      </c>
      <c r="C49" s="6">
        <f t="shared" si="2"/>
        <v>899.33</v>
      </c>
      <c r="D49" s="6">
        <f t="shared" si="3"/>
        <v>75</v>
      </c>
      <c r="E49" s="8"/>
      <c r="F49" s="6">
        <f t="shared" si="4"/>
        <v>721.27</v>
      </c>
      <c r="G49" s="6">
        <f t="shared" si="5"/>
        <v>253.06000000000006</v>
      </c>
      <c r="H49" s="6">
        <f t="shared" si="6"/>
        <v>144000.00000000003</v>
      </c>
      <c r="I49" s="6"/>
      <c r="J49" s="6"/>
      <c r="K49" s="6">
        <f t="shared" si="7"/>
        <v>180.3175</v>
      </c>
      <c r="L49" s="19">
        <f>IF(A49="","",SUM($K$29:K49))</f>
        <v>3865.2325000000005</v>
      </c>
    </row>
    <row r="50" spans="1:12" x14ac:dyDescent="0.2">
      <c r="A50" s="4">
        <f t="shared" si="0"/>
        <v>22</v>
      </c>
      <c r="B50" s="5">
        <f t="shared" si="1"/>
        <v>42644</v>
      </c>
      <c r="C50" s="6">
        <f t="shared" si="2"/>
        <v>899.33</v>
      </c>
      <c r="D50" s="6">
        <f t="shared" si="3"/>
        <v>75</v>
      </c>
      <c r="E50" s="8"/>
      <c r="F50" s="6">
        <f t="shared" si="4"/>
        <v>720</v>
      </c>
      <c r="G50" s="6">
        <f t="shared" si="5"/>
        <v>254.33000000000004</v>
      </c>
      <c r="H50" s="6">
        <f t="shared" si="6"/>
        <v>143745.67000000004</v>
      </c>
      <c r="I50" s="6"/>
      <c r="J50" s="6"/>
      <c r="K50" s="6">
        <f t="shared" si="7"/>
        <v>180</v>
      </c>
      <c r="L50" s="19">
        <f>IF(A50="","",SUM($K$29:K50))</f>
        <v>4045.2325000000005</v>
      </c>
    </row>
    <row r="51" spans="1:12" x14ac:dyDescent="0.2">
      <c r="A51" s="4">
        <f t="shared" si="0"/>
        <v>23</v>
      </c>
      <c r="B51" s="5">
        <f t="shared" si="1"/>
        <v>42675</v>
      </c>
      <c r="C51" s="6">
        <f t="shared" si="2"/>
        <v>899.33</v>
      </c>
      <c r="D51" s="6">
        <f t="shared" si="3"/>
        <v>75</v>
      </c>
      <c r="E51" s="8"/>
      <c r="F51" s="6">
        <f t="shared" si="4"/>
        <v>718.73</v>
      </c>
      <c r="G51" s="6">
        <f t="shared" si="5"/>
        <v>255.60000000000002</v>
      </c>
      <c r="H51" s="6">
        <f t="shared" si="6"/>
        <v>143490.07000000004</v>
      </c>
      <c r="I51" s="6"/>
      <c r="J51" s="6"/>
      <c r="K51" s="6">
        <f t="shared" si="7"/>
        <v>179.6825</v>
      </c>
      <c r="L51" s="19">
        <f>IF(A51="","",SUM($K$29:K51))</f>
        <v>4224.9150000000009</v>
      </c>
    </row>
    <row r="52" spans="1:12" x14ac:dyDescent="0.2">
      <c r="A52" s="4">
        <f t="shared" si="0"/>
        <v>24</v>
      </c>
      <c r="B52" s="5">
        <f t="shared" si="1"/>
        <v>42705</v>
      </c>
      <c r="C52" s="6">
        <f t="shared" si="2"/>
        <v>899.33</v>
      </c>
      <c r="D52" s="6">
        <f t="shared" si="3"/>
        <v>1075</v>
      </c>
      <c r="E52" s="8"/>
      <c r="F52" s="6">
        <f t="shared" si="4"/>
        <v>717.45</v>
      </c>
      <c r="G52" s="6">
        <f t="shared" si="5"/>
        <v>1256.8800000000001</v>
      </c>
      <c r="H52" s="6">
        <f t="shared" si="6"/>
        <v>142233.19000000003</v>
      </c>
      <c r="I52" s="6"/>
      <c r="J52" s="6"/>
      <c r="K52" s="6">
        <f t="shared" si="7"/>
        <v>179.36250000000001</v>
      </c>
      <c r="L52" s="19">
        <f>IF(A52="","",SUM($K$29:K52))</f>
        <v>4404.2775000000011</v>
      </c>
    </row>
    <row r="53" spans="1:12" x14ac:dyDescent="0.2">
      <c r="A53" s="4">
        <f t="shared" si="0"/>
        <v>25</v>
      </c>
      <c r="B53" s="5">
        <f t="shared" si="1"/>
        <v>42736</v>
      </c>
      <c r="C53" s="6">
        <f t="shared" si="2"/>
        <v>899.33</v>
      </c>
      <c r="D53" s="6">
        <f t="shared" si="3"/>
        <v>75</v>
      </c>
      <c r="E53" s="8"/>
      <c r="F53" s="6">
        <f t="shared" si="4"/>
        <v>711.17</v>
      </c>
      <c r="G53" s="6">
        <f t="shared" si="5"/>
        <v>263.16000000000008</v>
      </c>
      <c r="H53" s="6">
        <f t="shared" si="6"/>
        <v>141970.03000000003</v>
      </c>
      <c r="I53" s="6"/>
      <c r="J53" s="6"/>
      <c r="K53" s="6">
        <f t="shared" si="7"/>
        <v>177.79249999999999</v>
      </c>
      <c r="L53" s="19">
        <f>IF(A53="","",SUM($K$29:K53))</f>
        <v>4582.0700000000006</v>
      </c>
    </row>
    <row r="54" spans="1:12" x14ac:dyDescent="0.2">
      <c r="A54" s="4">
        <f t="shared" si="0"/>
        <v>26</v>
      </c>
      <c r="B54" s="5">
        <f t="shared" si="1"/>
        <v>42767</v>
      </c>
      <c r="C54" s="6">
        <f t="shared" si="2"/>
        <v>899.33</v>
      </c>
      <c r="D54" s="6">
        <f t="shared" si="3"/>
        <v>75</v>
      </c>
      <c r="E54" s="8"/>
      <c r="F54" s="6">
        <f t="shared" si="4"/>
        <v>709.85</v>
      </c>
      <c r="G54" s="6">
        <f t="shared" si="5"/>
        <v>264.48</v>
      </c>
      <c r="H54" s="6">
        <f t="shared" si="6"/>
        <v>141705.55000000002</v>
      </c>
      <c r="I54" s="6"/>
      <c r="J54" s="6"/>
      <c r="K54" s="6">
        <f t="shared" si="7"/>
        <v>177.46250000000001</v>
      </c>
      <c r="L54" s="19">
        <f>IF(A54="","",SUM($K$29:K54))</f>
        <v>4759.5325000000003</v>
      </c>
    </row>
    <row r="55" spans="1:12" x14ac:dyDescent="0.2">
      <c r="A55" s="4">
        <f t="shared" si="0"/>
        <v>27</v>
      </c>
      <c r="B55" s="5">
        <f t="shared" si="1"/>
        <v>42795</v>
      </c>
      <c r="C55" s="6">
        <f t="shared" si="2"/>
        <v>899.33</v>
      </c>
      <c r="D55" s="6">
        <f t="shared" si="3"/>
        <v>75</v>
      </c>
      <c r="E55" s="8"/>
      <c r="F55" s="6">
        <f t="shared" si="4"/>
        <v>708.53</v>
      </c>
      <c r="G55" s="6">
        <f t="shared" si="5"/>
        <v>265.80000000000007</v>
      </c>
      <c r="H55" s="6">
        <f t="shared" si="6"/>
        <v>141439.75000000003</v>
      </c>
      <c r="I55" s="6"/>
      <c r="J55" s="6"/>
      <c r="K55" s="6">
        <f t="shared" si="7"/>
        <v>177.13249999999999</v>
      </c>
      <c r="L55" s="19">
        <f>IF(A55="","",SUM($K$29:K55))</f>
        <v>4936.665</v>
      </c>
    </row>
    <row r="56" spans="1:12" x14ac:dyDescent="0.2">
      <c r="A56" s="4">
        <f t="shared" si="0"/>
        <v>28</v>
      </c>
      <c r="B56" s="5">
        <f t="shared" si="1"/>
        <v>42826</v>
      </c>
      <c r="C56" s="6">
        <f t="shared" si="2"/>
        <v>899.33</v>
      </c>
      <c r="D56" s="6">
        <f t="shared" si="3"/>
        <v>75</v>
      </c>
      <c r="E56" s="8"/>
      <c r="F56" s="6">
        <f t="shared" si="4"/>
        <v>707.2</v>
      </c>
      <c r="G56" s="6">
        <f t="shared" si="5"/>
        <v>267.13</v>
      </c>
      <c r="H56" s="6">
        <f t="shared" si="6"/>
        <v>141172.62000000002</v>
      </c>
      <c r="I56" s="6"/>
      <c r="J56" s="6"/>
      <c r="K56" s="6">
        <f t="shared" si="7"/>
        <v>176.8</v>
      </c>
      <c r="L56" s="19">
        <f>IF(A56="","",SUM($K$29:K56))</f>
        <v>5113.4650000000001</v>
      </c>
    </row>
    <row r="57" spans="1:12" x14ac:dyDescent="0.2">
      <c r="A57" s="4">
        <f t="shared" si="0"/>
        <v>29</v>
      </c>
      <c r="B57" s="5">
        <f t="shared" si="1"/>
        <v>42856</v>
      </c>
      <c r="C57" s="6">
        <f t="shared" si="2"/>
        <v>899.33</v>
      </c>
      <c r="D57" s="6">
        <f t="shared" si="3"/>
        <v>75</v>
      </c>
      <c r="E57" s="8"/>
      <c r="F57" s="6">
        <f t="shared" si="4"/>
        <v>705.86</v>
      </c>
      <c r="G57" s="6">
        <f t="shared" si="5"/>
        <v>268.47000000000003</v>
      </c>
      <c r="H57" s="6">
        <f t="shared" si="6"/>
        <v>140904.15000000002</v>
      </c>
      <c r="I57" s="6"/>
      <c r="J57" s="6"/>
      <c r="K57" s="6">
        <f t="shared" si="7"/>
        <v>176.465</v>
      </c>
      <c r="L57" s="19">
        <f>IF(A57="","",SUM($K$29:K57))</f>
        <v>5289.93</v>
      </c>
    </row>
    <row r="58" spans="1:12" x14ac:dyDescent="0.2">
      <c r="A58" s="4">
        <f t="shared" si="0"/>
        <v>30</v>
      </c>
      <c r="B58" s="5">
        <f t="shared" si="1"/>
        <v>42887</v>
      </c>
      <c r="C58" s="6">
        <f t="shared" si="2"/>
        <v>899.33</v>
      </c>
      <c r="D58" s="6">
        <f t="shared" si="3"/>
        <v>75</v>
      </c>
      <c r="E58" s="8"/>
      <c r="F58" s="6">
        <f t="shared" si="4"/>
        <v>704.52</v>
      </c>
      <c r="G58" s="6">
        <f t="shared" si="5"/>
        <v>269.81000000000006</v>
      </c>
      <c r="H58" s="6">
        <f t="shared" si="6"/>
        <v>140634.34000000003</v>
      </c>
      <c r="I58" s="6"/>
      <c r="J58" s="6"/>
      <c r="K58" s="6">
        <f t="shared" si="7"/>
        <v>176.13</v>
      </c>
      <c r="L58" s="19">
        <f>IF(A58="","",SUM($K$29:K58))</f>
        <v>5466.06</v>
      </c>
    </row>
    <row r="59" spans="1:12" x14ac:dyDescent="0.2">
      <c r="A59" s="4">
        <f t="shared" si="0"/>
        <v>31</v>
      </c>
      <c r="B59" s="5">
        <f t="shared" si="1"/>
        <v>42917</v>
      </c>
      <c r="C59" s="6">
        <f t="shared" si="2"/>
        <v>899.33</v>
      </c>
      <c r="D59" s="6">
        <f t="shared" si="3"/>
        <v>75</v>
      </c>
      <c r="E59" s="8"/>
      <c r="F59" s="6">
        <f t="shared" si="4"/>
        <v>703.17</v>
      </c>
      <c r="G59" s="6">
        <f t="shared" si="5"/>
        <v>271.16000000000008</v>
      </c>
      <c r="H59" s="6">
        <f t="shared" si="6"/>
        <v>140363.18000000002</v>
      </c>
      <c r="I59" s="6"/>
      <c r="J59" s="6"/>
      <c r="K59" s="6">
        <f t="shared" si="7"/>
        <v>175.79249999999999</v>
      </c>
      <c r="L59" s="19">
        <f>IF(A59="","",SUM($K$29:K59))</f>
        <v>5641.8525</v>
      </c>
    </row>
    <row r="60" spans="1:12" x14ac:dyDescent="0.2">
      <c r="A60" s="4">
        <f t="shared" si="0"/>
        <v>32</v>
      </c>
      <c r="B60" s="5">
        <f t="shared" si="1"/>
        <v>42948</v>
      </c>
      <c r="C60" s="6">
        <f t="shared" si="2"/>
        <v>899.33</v>
      </c>
      <c r="D60" s="6">
        <f t="shared" si="3"/>
        <v>75</v>
      </c>
      <c r="E60" s="8"/>
      <c r="F60" s="6">
        <f t="shared" si="4"/>
        <v>701.82</v>
      </c>
      <c r="G60" s="6">
        <f t="shared" si="5"/>
        <v>272.51</v>
      </c>
      <c r="H60" s="6">
        <f t="shared" si="6"/>
        <v>140090.67000000001</v>
      </c>
      <c r="I60" s="6"/>
      <c r="J60" s="6"/>
      <c r="K60" s="6">
        <f t="shared" si="7"/>
        <v>175.45500000000001</v>
      </c>
      <c r="L60" s="19">
        <f>IF(A60="","",SUM($K$29:K60))</f>
        <v>5817.3074999999999</v>
      </c>
    </row>
    <row r="61" spans="1:12" x14ac:dyDescent="0.2">
      <c r="A61" s="4">
        <f t="shared" si="0"/>
        <v>33</v>
      </c>
      <c r="B61" s="5">
        <f t="shared" si="1"/>
        <v>42979</v>
      </c>
      <c r="C61" s="6">
        <f t="shared" si="2"/>
        <v>899.33</v>
      </c>
      <c r="D61" s="6">
        <f t="shared" si="3"/>
        <v>75</v>
      </c>
      <c r="E61" s="8"/>
      <c r="F61" s="6">
        <f t="shared" si="4"/>
        <v>700.45</v>
      </c>
      <c r="G61" s="6">
        <f t="shared" si="5"/>
        <v>273.88</v>
      </c>
      <c r="H61" s="6">
        <f t="shared" si="6"/>
        <v>139816.79</v>
      </c>
      <c r="I61" s="6"/>
      <c r="J61" s="6"/>
      <c r="K61" s="6">
        <f t="shared" si="7"/>
        <v>175.11250000000001</v>
      </c>
      <c r="L61" s="19">
        <f>IF(A61="","",SUM($K$29:K61))</f>
        <v>5992.42</v>
      </c>
    </row>
    <row r="62" spans="1:12" x14ac:dyDescent="0.2">
      <c r="A62" s="4">
        <f t="shared" si="0"/>
        <v>34</v>
      </c>
      <c r="B62" s="5">
        <f t="shared" si="1"/>
        <v>43009</v>
      </c>
      <c r="C62" s="6">
        <f t="shared" si="2"/>
        <v>899.33</v>
      </c>
      <c r="D62" s="6">
        <f t="shared" si="3"/>
        <v>75</v>
      </c>
      <c r="E62" s="8"/>
      <c r="F62" s="6">
        <f t="shared" si="4"/>
        <v>699.08</v>
      </c>
      <c r="G62" s="6">
        <f t="shared" si="5"/>
        <v>275.25</v>
      </c>
      <c r="H62" s="6">
        <f t="shared" si="6"/>
        <v>139541.54</v>
      </c>
      <c r="I62" s="6"/>
      <c r="J62" s="6"/>
      <c r="K62" s="6">
        <f t="shared" si="7"/>
        <v>174.77</v>
      </c>
      <c r="L62" s="19">
        <f>IF(A62="","",SUM($K$29:K62))</f>
        <v>6167.1900000000005</v>
      </c>
    </row>
    <row r="63" spans="1:12" x14ac:dyDescent="0.2">
      <c r="A63" s="4">
        <f t="shared" si="0"/>
        <v>35</v>
      </c>
      <c r="B63" s="5">
        <f t="shared" si="1"/>
        <v>43040</v>
      </c>
      <c r="C63" s="6">
        <f t="shared" si="2"/>
        <v>899.33</v>
      </c>
      <c r="D63" s="6">
        <f t="shared" si="3"/>
        <v>75</v>
      </c>
      <c r="E63" s="8"/>
      <c r="F63" s="6">
        <f t="shared" si="4"/>
        <v>697.71</v>
      </c>
      <c r="G63" s="6">
        <f t="shared" si="5"/>
        <v>276.62</v>
      </c>
      <c r="H63" s="6">
        <f t="shared" si="6"/>
        <v>139264.92000000001</v>
      </c>
      <c r="I63" s="6"/>
      <c r="J63" s="6"/>
      <c r="K63" s="6">
        <f t="shared" si="7"/>
        <v>174.42750000000001</v>
      </c>
      <c r="L63" s="19">
        <f>IF(A63="","",SUM($K$29:K63))</f>
        <v>6341.6175000000003</v>
      </c>
    </row>
    <row r="64" spans="1:12" x14ac:dyDescent="0.2">
      <c r="A64" s="4">
        <f t="shared" si="0"/>
        <v>36</v>
      </c>
      <c r="B64" s="5">
        <f t="shared" si="1"/>
        <v>43070</v>
      </c>
      <c r="C64" s="6">
        <f t="shared" si="2"/>
        <v>899.33</v>
      </c>
      <c r="D64" s="6">
        <f t="shared" si="3"/>
        <v>1075</v>
      </c>
      <c r="E64" s="8"/>
      <c r="F64" s="6">
        <f t="shared" si="4"/>
        <v>696.32</v>
      </c>
      <c r="G64" s="6">
        <f t="shared" si="5"/>
        <v>1278.01</v>
      </c>
      <c r="H64" s="6">
        <f t="shared" si="6"/>
        <v>137986.91</v>
      </c>
      <c r="I64" s="6"/>
      <c r="J64" s="6"/>
      <c r="K64" s="6">
        <f t="shared" si="7"/>
        <v>174.08</v>
      </c>
      <c r="L64" s="19">
        <f>IF(A64="","",SUM($K$29:K64))</f>
        <v>6515.6975000000002</v>
      </c>
    </row>
    <row r="65" spans="1:12" x14ac:dyDescent="0.2">
      <c r="A65" s="4">
        <f t="shared" si="0"/>
        <v>37</v>
      </c>
      <c r="B65" s="5">
        <f t="shared" si="1"/>
        <v>43101</v>
      </c>
      <c r="C65" s="6">
        <f t="shared" si="2"/>
        <v>899.33</v>
      </c>
      <c r="D65" s="6">
        <f t="shared" si="3"/>
        <v>75</v>
      </c>
      <c r="E65" s="8"/>
      <c r="F65" s="6">
        <f t="shared" si="4"/>
        <v>689.93</v>
      </c>
      <c r="G65" s="6">
        <f t="shared" si="5"/>
        <v>284.40000000000009</v>
      </c>
      <c r="H65" s="6">
        <f t="shared" si="6"/>
        <v>137702.51</v>
      </c>
      <c r="I65" s="6"/>
      <c r="J65" s="6"/>
      <c r="K65" s="6">
        <f t="shared" si="7"/>
        <v>172.48249999999999</v>
      </c>
      <c r="L65" s="19">
        <f>IF(A65="","",SUM($K$29:K65))</f>
        <v>6688.18</v>
      </c>
    </row>
    <row r="66" spans="1:12" x14ac:dyDescent="0.2">
      <c r="A66" s="4">
        <f t="shared" si="0"/>
        <v>38</v>
      </c>
      <c r="B66" s="5">
        <f t="shared" si="1"/>
        <v>43132</v>
      </c>
      <c r="C66" s="6">
        <f t="shared" si="2"/>
        <v>899.33</v>
      </c>
      <c r="D66" s="6">
        <f t="shared" si="3"/>
        <v>75</v>
      </c>
      <c r="E66" s="8"/>
      <c r="F66" s="6">
        <f t="shared" si="4"/>
        <v>688.51</v>
      </c>
      <c r="G66" s="6">
        <f t="shared" si="5"/>
        <v>285.82000000000005</v>
      </c>
      <c r="H66" s="6">
        <f t="shared" si="6"/>
        <v>137416.69</v>
      </c>
      <c r="I66" s="6"/>
      <c r="J66" s="6"/>
      <c r="K66" s="6">
        <f t="shared" si="7"/>
        <v>172.1275</v>
      </c>
      <c r="L66" s="19">
        <f>IF(A66="","",SUM($K$29:K66))</f>
        <v>6860.3074999999999</v>
      </c>
    </row>
    <row r="67" spans="1:12" x14ac:dyDescent="0.2">
      <c r="A67" s="4">
        <f t="shared" si="0"/>
        <v>39</v>
      </c>
      <c r="B67" s="5">
        <f t="shared" si="1"/>
        <v>43160</v>
      </c>
      <c r="C67" s="6">
        <f t="shared" si="2"/>
        <v>899.33</v>
      </c>
      <c r="D67" s="6">
        <f t="shared" si="3"/>
        <v>75</v>
      </c>
      <c r="E67" s="8"/>
      <c r="F67" s="6">
        <f t="shared" si="4"/>
        <v>687.08</v>
      </c>
      <c r="G67" s="6">
        <f t="shared" si="5"/>
        <v>287.25</v>
      </c>
      <c r="H67" s="6">
        <f t="shared" si="6"/>
        <v>137129.44</v>
      </c>
      <c r="I67" s="6"/>
      <c r="J67" s="6"/>
      <c r="K67" s="6">
        <f t="shared" si="7"/>
        <v>171.77</v>
      </c>
      <c r="L67" s="19">
        <f>IF(A67="","",SUM($K$29:K67))</f>
        <v>7032.0775000000003</v>
      </c>
    </row>
    <row r="68" spans="1:12" x14ac:dyDescent="0.2">
      <c r="A68" s="4">
        <f t="shared" si="0"/>
        <v>40</v>
      </c>
      <c r="B68" s="5">
        <f t="shared" si="1"/>
        <v>43191</v>
      </c>
      <c r="C68" s="6">
        <f t="shared" si="2"/>
        <v>899.33</v>
      </c>
      <c r="D68" s="6">
        <f t="shared" si="3"/>
        <v>75</v>
      </c>
      <c r="E68" s="8"/>
      <c r="F68" s="6">
        <f t="shared" si="4"/>
        <v>685.65</v>
      </c>
      <c r="G68" s="6">
        <f t="shared" si="5"/>
        <v>288.68000000000006</v>
      </c>
      <c r="H68" s="6">
        <f t="shared" si="6"/>
        <v>136840.76</v>
      </c>
      <c r="I68" s="6"/>
      <c r="J68" s="6"/>
      <c r="K68" s="6">
        <f t="shared" si="7"/>
        <v>171.41249999999999</v>
      </c>
      <c r="L68" s="19">
        <f>IF(A68="","",SUM($K$29:K68))</f>
        <v>7203.4900000000007</v>
      </c>
    </row>
    <row r="69" spans="1:12" x14ac:dyDescent="0.2">
      <c r="A69" s="4">
        <f t="shared" si="0"/>
        <v>41</v>
      </c>
      <c r="B69" s="5">
        <f t="shared" si="1"/>
        <v>43221</v>
      </c>
      <c r="C69" s="6">
        <f t="shared" si="2"/>
        <v>899.33</v>
      </c>
      <c r="D69" s="6">
        <f t="shared" si="3"/>
        <v>75</v>
      </c>
      <c r="E69" s="8"/>
      <c r="F69" s="6">
        <f t="shared" si="4"/>
        <v>684.2</v>
      </c>
      <c r="G69" s="6">
        <f t="shared" si="5"/>
        <v>290.13</v>
      </c>
      <c r="H69" s="6">
        <f t="shared" si="6"/>
        <v>136550.63</v>
      </c>
      <c r="I69" s="6"/>
      <c r="J69" s="6"/>
      <c r="K69" s="6">
        <f t="shared" si="7"/>
        <v>171.05</v>
      </c>
      <c r="L69" s="19">
        <f>IF(A69="","",SUM($K$29:K69))</f>
        <v>7374.5400000000009</v>
      </c>
    </row>
    <row r="70" spans="1:12" x14ac:dyDescent="0.2">
      <c r="A70" s="4">
        <f t="shared" si="0"/>
        <v>42</v>
      </c>
      <c r="B70" s="5">
        <f t="shared" si="1"/>
        <v>43252</v>
      </c>
      <c r="C70" s="6">
        <f t="shared" si="2"/>
        <v>899.33</v>
      </c>
      <c r="D70" s="6">
        <f t="shared" si="3"/>
        <v>75</v>
      </c>
      <c r="E70" s="8"/>
      <c r="F70" s="6">
        <f t="shared" si="4"/>
        <v>682.75</v>
      </c>
      <c r="G70" s="6">
        <f t="shared" si="5"/>
        <v>291.58000000000004</v>
      </c>
      <c r="H70" s="6">
        <f t="shared" si="6"/>
        <v>136259.05000000002</v>
      </c>
      <c r="I70" s="6"/>
      <c r="J70" s="6"/>
      <c r="K70" s="6">
        <f t="shared" si="7"/>
        <v>170.6875</v>
      </c>
      <c r="L70" s="19">
        <f>IF(A70="","",SUM($K$29:K70))</f>
        <v>7545.2275000000009</v>
      </c>
    </row>
    <row r="71" spans="1:12" x14ac:dyDescent="0.2">
      <c r="A71" s="4">
        <f t="shared" si="0"/>
        <v>43</v>
      </c>
      <c r="B71" s="5">
        <f t="shared" si="1"/>
        <v>43282</v>
      </c>
      <c r="C71" s="6">
        <f t="shared" si="2"/>
        <v>899.33</v>
      </c>
      <c r="D71" s="6">
        <f t="shared" si="3"/>
        <v>75</v>
      </c>
      <c r="E71" s="8"/>
      <c r="F71" s="6">
        <f t="shared" si="4"/>
        <v>681.3</v>
      </c>
      <c r="G71" s="6">
        <f t="shared" si="5"/>
        <v>293.03000000000009</v>
      </c>
      <c r="H71" s="6">
        <f t="shared" si="6"/>
        <v>135966.02000000002</v>
      </c>
      <c r="I71" s="6"/>
      <c r="J71" s="6"/>
      <c r="K71" s="6">
        <f t="shared" si="7"/>
        <v>170.32499999999999</v>
      </c>
      <c r="L71" s="19">
        <f>IF(A71="","",SUM($K$29:K71))</f>
        <v>7715.5525000000007</v>
      </c>
    </row>
    <row r="72" spans="1:12" x14ac:dyDescent="0.2">
      <c r="A72" s="4">
        <f t="shared" si="0"/>
        <v>44</v>
      </c>
      <c r="B72" s="5">
        <f t="shared" si="1"/>
        <v>43313</v>
      </c>
      <c r="C72" s="6">
        <f t="shared" si="2"/>
        <v>899.33</v>
      </c>
      <c r="D72" s="6">
        <f t="shared" si="3"/>
        <v>75</v>
      </c>
      <c r="E72" s="8"/>
      <c r="F72" s="6">
        <f t="shared" si="4"/>
        <v>679.83</v>
      </c>
      <c r="G72" s="6">
        <f t="shared" si="5"/>
        <v>294.5</v>
      </c>
      <c r="H72" s="6">
        <f t="shared" si="6"/>
        <v>135671.52000000002</v>
      </c>
      <c r="I72" s="6"/>
      <c r="J72" s="6"/>
      <c r="K72" s="6">
        <f t="shared" si="7"/>
        <v>169.95750000000001</v>
      </c>
      <c r="L72" s="19">
        <f>IF(A72="","",SUM($K$29:K72))</f>
        <v>7885.5100000000011</v>
      </c>
    </row>
    <row r="73" spans="1:12" x14ac:dyDescent="0.2">
      <c r="A73" s="4">
        <f t="shared" si="0"/>
        <v>45</v>
      </c>
      <c r="B73" s="5">
        <f t="shared" si="1"/>
        <v>43344</v>
      </c>
      <c r="C73" s="6">
        <f t="shared" si="2"/>
        <v>899.33</v>
      </c>
      <c r="D73" s="6">
        <f t="shared" si="3"/>
        <v>75</v>
      </c>
      <c r="E73" s="8"/>
      <c r="F73" s="6">
        <f t="shared" si="4"/>
        <v>678.36</v>
      </c>
      <c r="G73" s="6">
        <f t="shared" si="5"/>
        <v>295.97000000000003</v>
      </c>
      <c r="H73" s="6">
        <f t="shared" si="6"/>
        <v>135375.55000000002</v>
      </c>
      <c r="I73" s="6"/>
      <c r="J73" s="6"/>
      <c r="K73" s="6">
        <f t="shared" si="7"/>
        <v>169.59</v>
      </c>
      <c r="L73" s="19">
        <f>IF(A73="","",SUM($K$29:K73))</f>
        <v>8055.1000000000013</v>
      </c>
    </row>
    <row r="74" spans="1:12" x14ac:dyDescent="0.2">
      <c r="A74" s="4">
        <f t="shared" si="0"/>
        <v>46</v>
      </c>
      <c r="B74" s="5">
        <f t="shared" si="1"/>
        <v>43374</v>
      </c>
      <c r="C74" s="6">
        <f t="shared" si="2"/>
        <v>899.33</v>
      </c>
      <c r="D74" s="6">
        <f t="shared" si="3"/>
        <v>75</v>
      </c>
      <c r="E74" s="8"/>
      <c r="F74" s="6">
        <f t="shared" si="4"/>
        <v>676.88</v>
      </c>
      <c r="G74" s="6">
        <f t="shared" si="5"/>
        <v>297.45000000000005</v>
      </c>
      <c r="H74" s="6">
        <f t="shared" si="6"/>
        <v>135078.1</v>
      </c>
      <c r="I74" s="6"/>
      <c r="J74" s="6"/>
      <c r="K74" s="6">
        <f t="shared" si="7"/>
        <v>169.22</v>
      </c>
      <c r="L74" s="19">
        <f>IF(A74="","",SUM($K$29:K74))</f>
        <v>8224.3200000000015</v>
      </c>
    </row>
    <row r="75" spans="1:12" x14ac:dyDescent="0.2">
      <c r="A75" s="4">
        <f t="shared" si="0"/>
        <v>47</v>
      </c>
      <c r="B75" s="5">
        <f t="shared" si="1"/>
        <v>43405</v>
      </c>
      <c r="C75" s="6">
        <f t="shared" si="2"/>
        <v>899.33</v>
      </c>
      <c r="D75" s="6">
        <f t="shared" si="3"/>
        <v>75</v>
      </c>
      <c r="E75" s="8"/>
      <c r="F75" s="6">
        <f t="shared" si="4"/>
        <v>675.39</v>
      </c>
      <c r="G75" s="6">
        <f t="shared" si="5"/>
        <v>298.94000000000005</v>
      </c>
      <c r="H75" s="6">
        <f t="shared" si="6"/>
        <v>134779.16</v>
      </c>
      <c r="I75" s="6"/>
      <c r="J75" s="6"/>
      <c r="K75" s="6">
        <f t="shared" si="7"/>
        <v>168.8475</v>
      </c>
      <c r="L75" s="19">
        <f>IF(A75="","",SUM($K$29:K75))</f>
        <v>8393.1675000000014</v>
      </c>
    </row>
    <row r="76" spans="1:12" x14ac:dyDescent="0.2">
      <c r="A76" s="4">
        <f t="shared" si="0"/>
        <v>48</v>
      </c>
      <c r="B76" s="5">
        <f t="shared" si="1"/>
        <v>43435</v>
      </c>
      <c r="C76" s="6">
        <f t="shared" si="2"/>
        <v>899.33</v>
      </c>
      <c r="D76" s="6">
        <f t="shared" si="3"/>
        <v>1075</v>
      </c>
      <c r="E76" s="8"/>
      <c r="F76" s="6">
        <f t="shared" si="4"/>
        <v>673.9</v>
      </c>
      <c r="G76" s="6">
        <f t="shared" si="5"/>
        <v>1300.43</v>
      </c>
      <c r="H76" s="6">
        <f t="shared" si="6"/>
        <v>133478.73000000001</v>
      </c>
      <c r="I76" s="6"/>
      <c r="J76" s="6"/>
      <c r="K76" s="6">
        <f t="shared" si="7"/>
        <v>168.47499999999999</v>
      </c>
      <c r="L76" s="19">
        <f>IF(A76="","",SUM($K$29:K76))</f>
        <v>8561.6425000000017</v>
      </c>
    </row>
    <row r="77" spans="1:12" x14ac:dyDescent="0.2">
      <c r="A77" s="4">
        <f t="shared" si="0"/>
        <v>49</v>
      </c>
      <c r="B77" s="5">
        <f t="shared" si="1"/>
        <v>43466</v>
      </c>
      <c r="C77" s="6">
        <f t="shared" si="2"/>
        <v>899.33</v>
      </c>
      <c r="D77" s="6">
        <f t="shared" si="3"/>
        <v>75</v>
      </c>
      <c r="E77" s="8"/>
      <c r="F77" s="6">
        <f t="shared" si="4"/>
        <v>667.39</v>
      </c>
      <c r="G77" s="6">
        <f t="shared" si="5"/>
        <v>306.94000000000005</v>
      </c>
      <c r="H77" s="6">
        <f t="shared" si="6"/>
        <v>133171.79</v>
      </c>
      <c r="I77" s="6"/>
      <c r="J77" s="6"/>
      <c r="K77" s="6">
        <f t="shared" si="7"/>
        <v>166.8475</v>
      </c>
      <c r="L77" s="19">
        <f>IF(A77="","",SUM($K$29:K77))</f>
        <v>8728.4900000000016</v>
      </c>
    </row>
    <row r="78" spans="1:12" x14ac:dyDescent="0.2">
      <c r="A78" s="4">
        <f t="shared" si="0"/>
        <v>50</v>
      </c>
      <c r="B78" s="5">
        <f t="shared" si="1"/>
        <v>43497</v>
      </c>
      <c r="C78" s="6">
        <f t="shared" si="2"/>
        <v>899.33</v>
      </c>
      <c r="D78" s="6">
        <f t="shared" si="3"/>
        <v>75</v>
      </c>
      <c r="E78" s="8"/>
      <c r="F78" s="6">
        <f t="shared" si="4"/>
        <v>665.86</v>
      </c>
      <c r="G78" s="6">
        <f t="shared" si="5"/>
        <v>308.47000000000003</v>
      </c>
      <c r="H78" s="6">
        <f t="shared" si="6"/>
        <v>132863.32</v>
      </c>
      <c r="I78" s="6"/>
      <c r="J78" s="6"/>
      <c r="K78" s="6">
        <f t="shared" si="7"/>
        <v>166.465</v>
      </c>
      <c r="L78" s="19">
        <f>IF(A78="","",SUM($K$29:K78))</f>
        <v>8894.9550000000017</v>
      </c>
    </row>
    <row r="79" spans="1:12" x14ac:dyDescent="0.2">
      <c r="A79" s="4">
        <f t="shared" si="0"/>
        <v>51</v>
      </c>
      <c r="B79" s="5">
        <f t="shared" si="1"/>
        <v>43525</v>
      </c>
      <c r="C79" s="6">
        <f t="shared" si="2"/>
        <v>899.33</v>
      </c>
      <c r="D79" s="6">
        <f t="shared" si="3"/>
        <v>75</v>
      </c>
      <c r="E79" s="8"/>
      <c r="F79" s="6">
        <f t="shared" si="4"/>
        <v>664.32</v>
      </c>
      <c r="G79" s="6">
        <f t="shared" si="5"/>
        <v>310.01</v>
      </c>
      <c r="H79" s="6">
        <f t="shared" si="6"/>
        <v>132553.31</v>
      </c>
      <c r="I79" s="6"/>
      <c r="J79" s="6"/>
      <c r="K79" s="6">
        <f t="shared" si="7"/>
        <v>166.08</v>
      </c>
      <c r="L79" s="19">
        <f>IF(A79="","",SUM($K$29:K79))</f>
        <v>9061.0350000000017</v>
      </c>
    </row>
    <row r="80" spans="1:12" x14ac:dyDescent="0.2">
      <c r="A80" s="4">
        <f t="shared" si="0"/>
        <v>52</v>
      </c>
      <c r="B80" s="5">
        <f t="shared" si="1"/>
        <v>43556</v>
      </c>
      <c r="C80" s="6">
        <f t="shared" si="2"/>
        <v>899.33</v>
      </c>
      <c r="D80" s="6">
        <f t="shared" si="3"/>
        <v>75</v>
      </c>
      <c r="E80" s="8"/>
      <c r="F80" s="6">
        <f t="shared" si="4"/>
        <v>662.77</v>
      </c>
      <c r="G80" s="6">
        <f t="shared" si="5"/>
        <v>311.56000000000006</v>
      </c>
      <c r="H80" s="6">
        <f t="shared" si="6"/>
        <v>132241.75</v>
      </c>
      <c r="I80" s="6"/>
      <c r="J80" s="6"/>
      <c r="K80" s="6">
        <f t="shared" si="7"/>
        <v>165.6925</v>
      </c>
      <c r="L80" s="19">
        <f>IF(A80="","",SUM($K$29:K80))</f>
        <v>9226.7275000000009</v>
      </c>
    </row>
    <row r="81" spans="1:12" x14ac:dyDescent="0.2">
      <c r="A81" s="4">
        <f t="shared" si="0"/>
        <v>53</v>
      </c>
      <c r="B81" s="5">
        <f t="shared" si="1"/>
        <v>43586</v>
      </c>
      <c r="C81" s="6">
        <f t="shared" si="2"/>
        <v>899.33</v>
      </c>
      <c r="D81" s="6">
        <f t="shared" si="3"/>
        <v>75</v>
      </c>
      <c r="E81" s="8"/>
      <c r="F81" s="6">
        <f t="shared" si="4"/>
        <v>661.21</v>
      </c>
      <c r="G81" s="6">
        <f t="shared" si="5"/>
        <v>313.12</v>
      </c>
      <c r="H81" s="6">
        <f t="shared" si="6"/>
        <v>131928.63</v>
      </c>
      <c r="I81" s="6"/>
      <c r="J81" s="6"/>
      <c r="K81" s="6">
        <f t="shared" si="7"/>
        <v>165.30250000000001</v>
      </c>
      <c r="L81" s="19">
        <f>IF(A81="","",SUM($K$29:K81))</f>
        <v>9392.0300000000007</v>
      </c>
    </row>
    <row r="82" spans="1:12" x14ac:dyDescent="0.2">
      <c r="A82" s="4">
        <f t="shared" si="0"/>
        <v>54</v>
      </c>
      <c r="B82" s="5">
        <f t="shared" si="1"/>
        <v>43617</v>
      </c>
      <c r="C82" s="6">
        <f t="shared" si="2"/>
        <v>899.33</v>
      </c>
      <c r="D82" s="6">
        <f t="shared" si="3"/>
        <v>75</v>
      </c>
      <c r="E82" s="8"/>
      <c r="F82" s="6">
        <f t="shared" si="4"/>
        <v>659.64</v>
      </c>
      <c r="G82" s="6">
        <f t="shared" si="5"/>
        <v>314.69000000000005</v>
      </c>
      <c r="H82" s="6">
        <f t="shared" si="6"/>
        <v>131613.94</v>
      </c>
      <c r="I82" s="6"/>
      <c r="J82" s="6"/>
      <c r="K82" s="6">
        <f t="shared" si="7"/>
        <v>164.91</v>
      </c>
      <c r="L82" s="19">
        <f>IF(A82="","",SUM($K$29:K82))</f>
        <v>9556.94</v>
      </c>
    </row>
    <row r="83" spans="1:12" x14ac:dyDescent="0.2">
      <c r="A83" s="4">
        <f t="shared" si="0"/>
        <v>55</v>
      </c>
      <c r="B83" s="5">
        <f t="shared" si="1"/>
        <v>43647</v>
      </c>
      <c r="C83" s="6">
        <f t="shared" si="2"/>
        <v>899.33</v>
      </c>
      <c r="D83" s="6">
        <f t="shared" si="3"/>
        <v>75</v>
      </c>
      <c r="E83" s="8"/>
      <c r="F83" s="6">
        <f t="shared" si="4"/>
        <v>658.07</v>
      </c>
      <c r="G83" s="6">
        <f t="shared" si="5"/>
        <v>316.26</v>
      </c>
      <c r="H83" s="6">
        <f t="shared" si="6"/>
        <v>131297.68</v>
      </c>
      <c r="I83" s="6"/>
      <c r="J83" s="6"/>
      <c r="K83" s="6">
        <f t="shared" si="7"/>
        <v>164.51750000000001</v>
      </c>
      <c r="L83" s="19">
        <f>IF(A83="","",SUM($K$29:K83))</f>
        <v>9721.4575000000004</v>
      </c>
    </row>
    <row r="84" spans="1:12" x14ac:dyDescent="0.2">
      <c r="A84" s="4">
        <f t="shared" si="0"/>
        <v>56</v>
      </c>
      <c r="B84" s="5">
        <f t="shared" si="1"/>
        <v>43678</v>
      </c>
      <c r="C84" s="6">
        <f t="shared" si="2"/>
        <v>899.33</v>
      </c>
      <c r="D84" s="6">
        <f t="shared" si="3"/>
        <v>75</v>
      </c>
      <c r="E84" s="8"/>
      <c r="F84" s="6">
        <f t="shared" si="4"/>
        <v>656.49</v>
      </c>
      <c r="G84" s="6">
        <f t="shared" si="5"/>
        <v>317.84000000000003</v>
      </c>
      <c r="H84" s="6">
        <f t="shared" si="6"/>
        <v>130979.84</v>
      </c>
      <c r="I84" s="6"/>
      <c r="J84" s="6"/>
      <c r="K84" s="6">
        <f t="shared" si="7"/>
        <v>164.1225</v>
      </c>
      <c r="L84" s="19">
        <f>IF(A84="","",SUM($K$29:K84))</f>
        <v>9885.58</v>
      </c>
    </row>
    <row r="85" spans="1:12" x14ac:dyDescent="0.2">
      <c r="A85" s="4">
        <f t="shared" si="0"/>
        <v>57</v>
      </c>
      <c r="B85" s="5">
        <f t="shared" si="1"/>
        <v>43709</v>
      </c>
      <c r="C85" s="6">
        <f t="shared" si="2"/>
        <v>899.33</v>
      </c>
      <c r="D85" s="6">
        <f t="shared" si="3"/>
        <v>75</v>
      </c>
      <c r="E85" s="8"/>
      <c r="F85" s="6">
        <f t="shared" si="4"/>
        <v>654.9</v>
      </c>
      <c r="G85" s="6">
        <f t="shared" si="5"/>
        <v>319.43000000000006</v>
      </c>
      <c r="H85" s="6">
        <f t="shared" si="6"/>
        <v>130660.41</v>
      </c>
      <c r="I85" s="6"/>
      <c r="J85" s="6"/>
      <c r="K85" s="6">
        <f t="shared" si="7"/>
        <v>163.72499999999999</v>
      </c>
      <c r="L85" s="19">
        <f>IF(A85="","",SUM($K$29:K85))</f>
        <v>10049.305</v>
      </c>
    </row>
    <row r="86" spans="1:12" x14ac:dyDescent="0.2">
      <c r="A86" s="4">
        <f t="shared" si="0"/>
        <v>58</v>
      </c>
      <c r="B86" s="5">
        <f t="shared" si="1"/>
        <v>43739</v>
      </c>
      <c r="C86" s="6">
        <f t="shared" si="2"/>
        <v>899.33</v>
      </c>
      <c r="D86" s="6">
        <f t="shared" si="3"/>
        <v>75</v>
      </c>
      <c r="E86" s="8"/>
      <c r="F86" s="6">
        <f t="shared" si="4"/>
        <v>653.29999999999995</v>
      </c>
      <c r="G86" s="6">
        <f t="shared" si="5"/>
        <v>321.03000000000009</v>
      </c>
      <c r="H86" s="6">
        <f t="shared" si="6"/>
        <v>130339.38</v>
      </c>
      <c r="I86" s="6"/>
      <c r="J86" s="6"/>
      <c r="K86" s="6">
        <f t="shared" si="7"/>
        <v>163.32499999999999</v>
      </c>
      <c r="L86" s="19">
        <f>IF(A86="","",SUM($K$29:K86))</f>
        <v>10212.630000000001</v>
      </c>
    </row>
    <row r="87" spans="1:12" x14ac:dyDescent="0.2">
      <c r="A87" s="4">
        <f t="shared" si="0"/>
        <v>59</v>
      </c>
      <c r="B87" s="5">
        <f t="shared" si="1"/>
        <v>43770</v>
      </c>
      <c r="C87" s="6">
        <f t="shared" si="2"/>
        <v>899.33</v>
      </c>
      <c r="D87" s="6">
        <f t="shared" si="3"/>
        <v>75</v>
      </c>
      <c r="E87" s="8"/>
      <c r="F87" s="6">
        <f t="shared" si="4"/>
        <v>651.70000000000005</v>
      </c>
      <c r="G87" s="6">
        <f t="shared" si="5"/>
        <v>322.63</v>
      </c>
      <c r="H87" s="6">
        <f t="shared" si="6"/>
        <v>130016.75</v>
      </c>
      <c r="I87" s="6"/>
      <c r="J87" s="6"/>
      <c r="K87" s="6">
        <f t="shared" si="7"/>
        <v>162.92500000000001</v>
      </c>
      <c r="L87" s="19">
        <f>IF(A87="","",SUM($K$29:K87))</f>
        <v>10375.555</v>
      </c>
    </row>
    <row r="88" spans="1:12" x14ac:dyDescent="0.2">
      <c r="A88" s="4">
        <f t="shared" si="0"/>
        <v>60</v>
      </c>
      <c r="B88" s="5">
        <f t="shared" si="1"/>
        <v>43800</v>
      </c>
      <c r="C88" s="6">
        <f t="shared" si="2"/>
        <v>899.33</v>
      </c>
      <c r="D88" s="6">
        <f t="shared" si="3"/>
        <v>1075</v>
      </c>
      <c r="E88" s="8"/>
      <c r="F88" s="6">
        <f t="shared" si="4"/>
        <v>650.08000000000004</v>
      </c>
      <c r="G88" s="6">
        <f t="shared" si="5"/>
        <v>1324.25</v>
      </c>
      <c r="H88" s="6">
        <f t="shared" si="6"/>
        <v>128692.5</v>
      </c>
      <c r="I88" s="6"/>
      <c r="J88" s="6"/>
      <c r="K88" s="6">
        <f t="shared" si="7"/>
        <v>162.52000000000001</v>
      </c>
      <c r="L88" s="19">
        <f>IF(A88="","",SUM($K$29:K88))</f>
        <v>10538.075000000001</v>
      </c>
    </row>
    <row r="89" spans="1:12" x14ac:dyDescent="0.2">
      <c r="A89" s="4">
        <f t="shared" si="0"/>
        <v>61</v>
      </c>
      <c r="B89" s="5">
        <f t="shared" si="1"/>
        <v>43831</v>
      </c>
      <c r="C89" s="6">
        <f t="shared" si="2"/>
        <v>899.33</v>
      </c>
      <c r="D89" s="6">
        <f t="shared" si="3"/>
        <v>75</v>
      </c>
      <c r="E89" s="8"/>
      <c r="F89" s="6">
        <f t="shared" si="4"/>
        <v>643.46</v>
      </c>
      <c r="G89" s="6">
        <f t="shared" si="5"/>
        <v>330.87</v>
      </c>
      <c r="H89" s="6">
        <f t="shared" si="6"/>
        <v>128361.63</v>
      </c>
      <c r="I89" s="6"/>
      <c r="J89" s="6"/>
      <c r="K89" s="6">
        <f t="shared" si="7"/>
        <v>160.86500000000001</v>
      </c>
      <c r="L89" s="19">
        <f>IF(A89="","",SUM($K$29:K89))</f>
        <v>10698.94</v>
      </c>
    </row>
    <row r="90" spans="1:12" x14ac:dyDescent="0.2">
      <c r="A90" s="4">
        <f t="shared" si="0"/>
        <v>62</v>
      </c>
      <c r="B90" s="5">
        <f t="shared" si="1"/>
        <v>43862</v>
      </c>
      <c r="C90" s="6">
        <f t="shared" si="2"/>
        <v>899.33</v>
      </c>
      <c r="D90" s="6">
        <f t="shared" si="3"/>
        <v>75</v>
      </c>
      <c r="E90" s="8"/>
      <c r="F90" s="6">
        <f t="shared" si="4"/>
        <v>641.80999999999995</v>
      </c>
      <c r="G90" s="6">
        <f t="shared" si="5"/>
        <v>332.5200000000001</v>
      </c>
      <c r="H90" s="6">
        <f t="shared" si="6"/>
        <v>128029.11</v>
      </c>
      <c r="I90" s="6"/>
      <c r="J90" s="6"/>
      <c r="K90" s="6">
        <f t="shared" si="7"/>
        <v>160.45249999999999</v>
      </c>
      <c r="L90" s="19">
        <f>IF(A90="","",SUM($K$29:K90))</f>
        <v>10859.3925</v>
      </c>
    </row>
    <row r="91" spans="1:12" x14ac:dyDescent="0.2">
      <c r="A91" s="4">
        <f t="shared" si="0"/>
        <v>63</v>
      </c>
      <c r="B91" s="5">
        <f t="shared" si="1"/>
        <v>43891</v>
      </c>
      <c r="C91" s="6">
        <f t="shared" si="2"/>
        <v>899.33</v>
      </c>
      <c r="D91" s="6">
        <f t="shared" si="3"/>
        <v>75</v>
      </c>
      <c r="E91" s="8"/>
      <c r="F91" s="6">
        <f t="shared" si="4"/>
        <v>640.15</v>
      </c>
      <c r="G91" s="6">
        <f t="shared" si="5"/>
        <v>334.18000000000006</v>
      </c>
      <c r="H91" s="6">
        <f t="shared" si="6"/>
        <v>127694.93000000001</v>
      </c>
      <c r="I91" s="6"/>
      <c r="J91" s="6"/>
      <c r="K91" s="6">
        <f t="shared" si="7"/>
        <v>160.03749999999999</v>
      </c>
      <c r="L91" s="19">
        <f>IF(A91="","",SUM($K$29:K91))</f>
        <v>11019.43</v>
      </c>
    </row>
    <row r="92" spans="1:12" x14ac:dyDescent="0.2">
      <c r="A92" s="4">
        <f t="shared" si="0"/>
        <v>64</v>
      </c>
      <c r="B92" s="5">
        <f t="shared" si="1"/>
        <v>43922</v>
      </c>
      <c r="C92" s="6">
        <f t="shared" si="2"/>
        <v>899.33</v>
      </c>
      <c r="D92" s="6">
        <f t="shared" si="3"/>
        <v>75</v>
      </c>
      <c r="E92" s="8"/>
      <c r="F92" s="6">
        <f t="shared" si="4"/>
        <v>638.47</v>
      </c>
      <c r="G92" s="6">
        <f t="shared" si="5"/>
        <v>335.86</v>
      </c>
      <c r="H92" s="6">
        <f t="shared" si="6"/>
        <v>127359.07</v>
      </c>
      <c r="I92" s="6"/>
      <c r="J92" s="6"/>
      <c r="K92" s="6">
        <f t="shared" si="7"/>
        <v>159.61750000000001</v>
      </c>
      <c r="L92" s="19">
        <f>IF(A92="","",SUM($K$29:K92))</f>
        <v>11179.047500000001</v>
      </c>
    </row>
    <row r="93" spans="1:12" x14ac:dyDescent="0.2">
      <c r="A93" s="4">
        <f t="shared" ref="A93:A156" si="8">IF(H92="","",IF(OR(A92&gt;=nper,ROUND(H92,2)&lt;=0),"",A92+1))</f>
        <v>65</v>
      </c>
      <c r="B93" s="5">
        <f t="shared" ref="B93:B156" si="9">IF(A93="","",IF(MONTH(DATE(YEAR(fpdate),MONTH(fpdate)+(A93-1),DAY(fpdate)))&gt;(MONTH(fpdate)+MOD((A93-1),12)),DATE(YEAR(fpdate),MONTH(fpdate)+(A93-1)+1,0),DATE(YEAR(fpdate),MONTH(fpdate)+(A93-1),DAY(fpdate))))</f>
        <v>43952</v>
      </c>
      <c r="C93" s="6">
        <f t="shared" ref="C93:C156" si="10">IF(A93="","",IF(OR(A93=nper,payment&gt;ROUND((1+rate)*H92,2)),ROUND((1+rate)*H92,2),payment))</f>
        <v>899.33</v>
      </c>
      <c r="D93" s="6">
        <f t="shared" ref="D93:D156" si="11">IF(A93="","",IF(H92&lt;=payment,0,IF(IF(MOD(A93,int)=0,$D$14,0)+C93&gt;=H92+F93,H92+F93-C93,IF(MOD(A93,int)=0,$D$14,0)+IF(IF(MOD(A93,int)=0,$D$14,0)+IF(MOD(A93,12)=0,$D$16,0)+C93&lt;H92+F93,IF(MOD(A93,12)=0,$D$16,0),H92+F93-IF(MOD(A93,int)=0,$D$14,0)-C93))))</f>
        <v>75</v>
      </c>
      <c r="E93" s="8"/>
      <c r="F93" s="6">
        <f t="shared" ref="F93:F156" si="12">IF(A93="","",ROUND(rate*H92,2))</f>
        <v>636.79999999999995</v>
      </c>
      <c r="G93" s="6">
        <f t="shared" ref="G93:G156" si="13">IF(A93="","",C93-F93+E93+IF(D93="",0,D93))</f>
        <v>337.53000000000009</v>
      </c>
      <c r="H93" s="6">
        <f t="shared" ref="H93:H156" si="14">IF(A93="","",H92-G93)</f>
        <v>127021.54000000001</v>
      </c>
      <c r="I93" s="6"/>
      <c r="J93" s="6"/>
      <c r="K93" s="6">
        <f t="shared" ref="K93:K156" si="15">IF(A93="","",$L$22*F93)</f>
        <v>159.19999999999999</v>
      </c>
      <c r="L93" s="19">
        <f>IF(A93="","",SUM($K$29:K93))</f>
        <v>11338.247500000001</v>
      </c>
    </row>
    <row r="94" spans="1:12" x14ac:dyDescent="0.2">
      <c r="A94" s="4">
        <f t="shared" si="8"/>
        <v>66</v>
      </c>
      <c r="B94" s="5">
        <f t="shared" si="9"/>
        <v>43983</v>
      </c>
      <c r="C94" s="6">
        <f t="shared" si="10"/>
        <v>899.33</v>
      </c>
      <c r="D94" s="6">
        <f t="shared" si="11"/>
        <v>75</v>
      </c>
      <c r="E94" s="8"/>
      <c r="F94" s="6">
        <f t="shared" si="12"/>
        <v>635.11</v>
      </c>
      <c r="G94" s="6">
        <f t="shared" si="13"/>
        <v>339.22</v>
      </c>
      <c r="H94" s="6">
        <f t="shared" si="14"/>
        <v>126682.32</v>
      </c>
      <c r="I94" s="6"/>
      <c r="J94" s="6"/>
      <c r="K94" s="6">
        <f t="shared" si="15"/>
        <v>158.7775</v>
      </c>
      <c r="L94" s="19">
        <f>IF(A94="","",SUM($K$29:K94))</f>
        <v>11497.025000000001</v>
      </c>
    </row>
    <row r="95" spans="1:12" x14ac:dyDescent="0.2">
      <c r="A95" s="4">
        <f t="shared" si="8"/>
        <v>67</v>
      </c>
      <c r="B95" s="5">
        <f t="shared" si="9"/>
        <v>44013</v>
      </c>
      <c r="C95" s="6">
        <f t="shared" si="10"/>
        <v>899.33</v>
      </c>
      <c r="D95" s="6">
        <f t="shared" si="11"/>
        <v>75</v>
      </c>
      <c r="E95" s="8"/>
      <c r="F95" s="6">
        <f t="shared" si="12"/>
        <v>633.41</v>
      </c>
      <c r="G95" s="6">
        <f t="shared" si="13"/>
        <v>340.92000000000007</v>
      </c>
      <c r="H95" s="6">
        <f t="shared" si="14"/>
        <v>126341.40000000001</v>
      </c>
      <c r="I95" s="6"/>
      <c r="J95" s="6"/>
      <c r="K95" s="6">
        <f t="shared" si="15"/>
        <v>158.35249999999999</v>
      </c>
      <c r="L95" s="19">
        <f>IF(A95="","",SUM($K$29:K95))</f>
        <v>11655.377500000002</v>
      </c>
    </row>
    <row r="96" spans="1:12" x14ac:dyDescent="0.2">
      <c r="A96" s="4">
        <f t="shared" si="8"/>
        <v>68</v>
      </c>
      <c r="B96" s="5">
        <f t="shared" si="9"/>
        <v>44044</v>
      </c>
      <c r="C96" s="6">
        <f t="shared" si="10"/>
        <v>899.33</v>
      </c>
      <c r="D96" s="6">
        <f t="shared" si="11"/>
        <v>75</v>
      </c>
      <c r="E96" s="8"/>
      <c r="F96" s="6">
        <f t="shared" si="12"/>
        <v>631.71</v>
      </c>
      <c r="G96" s="6">
        <f t="shared" si="13"/>
        <v>342.62</v>
      </c>
      <c r="H96" s="6">
        <f t="shared" si="14"/>
        <v>125998.78000000001</v>
      </c>
      <c r="I96" s="6"/>
      <c r="J96" s="6"/>
      <c r="K96" s="6">
        <f t="shared" si="15"/>
        <v>157.92750000000001</v>
      </c>
      <c r="L96" s="19">
        <f>IF(A96="","",SUM($K$29:K96))</f>
        <v>11813.305000000002</v>
      </c>
    </row>
    <row r="97" spans="1:12" x14ac:dyDescent="0.2">
      <c r="A97" s="4">
        <f t="shared" si="8"/>
        <v>69</v>
      </c>
      <c r="B97" s="5">
        <f t="shared" si="9"/>
        <v>44075</v>
      </c>
      <c r="C97" s="6">
        <f t="shared" si="10"/>
        <v>899.33</v>
      </c>
      <c r="D97" s="6">
        <f t="shared" si="11"/>
        <v>75</v>
      </c>
      <c r="E97" s="8"/>
      <c r="F97" s="6">
        <f t="shared" si="12"/>
        <v>629.99</v>
      </c>
      <c r="G97" s="6">
        <f t="shared" si="13"/>
        <v>344.34000000000003</v>
      </c>
      <c r="H97" s="6">
        <f t="shared" si="14"/>
        <v>125654.44000000002</v>
      </c>
      <c r="I97" s="6"/>
      <c r="J97" s="6"/>
      <c r="K97" s="6">
        <f t="shared" si="15"/>
        <v>157.4975</v>
      </c>
      <c r="L97" s="19">
        <f>IF(A97="","",SUM($K$29:K97))</f>
        <v>11970.802500000002</v>
      </c>
    </row>
    <row r="98" spans="1:12" x14ac:dyDescent="0.2">
      <c r="A98" s="4">
        <f t="shared" si="8"/>
        <v>70</v>
      </c>
      <c r="B98" s="5">
        <f t="shared" si="9"/>
        <v>44105</v>
      </c>
      <c r="C98" s="6">
        <f t="shared" si="10"/>
        <v>899.33</v>
      </c>
      <c r="D98" s="6">
        <f t="shared" si="11"/>
        <v>75</v>
      </c>
      <c r="E98" s="8"/>
      <c r="F98" s="6">
        <f t="shared" si="12"/>
        <v>628.27</v>
      </c>
      <c r="G98" s="6">
        <f t="shared" si="13"/>
        <v>346.06000000000006</v>
      </c>
      <c r="H98" s="6">
        <f t="shared" si="14"/>
        <v>125308.38000000002</v>
      </c>
      <c r="I98" s="6"/>
      <c r="J98" s="6"/>
      <c r="K98" s="6">
        <f t="shared" si="15"/>
        <v>157.0675</v>
      </c>
      <c r="L98" s="19">
        <f>IF(A98="","",SUM($K$29:K98))</f>
        <v>12127.87</v>
      </c>
    </row>
    <row r="99" spans="1:12" x14ac:dyDescent="0.2">
      <c r="A99" s="4">
        <f t="shared" si="8"/>
        <v>71</v>
      </c>
      <c r="B99" s="5">
        <f t="shared" si="9"/>
        <v>44136</v>
      </c>
      <c r="C99" s="6">
        <f t="shared" si="10"/>
        <v>899.33</v>
      </c>
      <c r="D99" s="6">
        <f t="shared" si="11"/>
        <v>75</v>
      </c>
      <c r="E99" s="8"/>
      <c r="F99" s="6">
        <f t="shared" si="12"/>
        <v>626.54</v>
      </c>
      <c r="G99" s="6">
        <f t="shared" si="13"/>
        <v>347.79000000000008</v>
      </c>
      <c r="H99" s="6">
        <f t="shared" si="14"/>
        <v>124960.59000000003</v>
      </c>
      <c r="I99" s="6"/>
      <c r="J99" s="6"/>
      <c r="K99" s="6">
        <f t="shared" si="15"/>
        <v>156.63499999999999</v>
      </c>
      <c r="L99" s="19">
        <f>IF(A99="","",SUM($K$29:K99))</f>
        <v>12284.505000000001</v>
      </c>
    </row>
    <row r="100" spans="1:12" x14ac:dyDescent="0.2">
      <c r="A100" s="4">
        <f t="shared" si="8"/>
        <v>72</v>
      </c>
      <c r="B100" s="5">
        <f t="shared" si="9"/>
        <v>44166</v>
      </c>
      <c r="C100" s="6">
        <f t="shared" si="10"/>
        <v>899.33</v>
      </c>
      <c r="D100" s="6">
        <f t="shared" si="11"/>
        <v>1075</v>
      </c>
      <c r="E100" s="8"/>
      <c r="F100" s="6">
        <f t="shared" si="12"/>
        <v>624.79999999999995</v>
      </c>
      <c r="G100" s="6">
        <f t="shared" si="13"/>
        <v>1349.5300000000002</v>
      </c>
      <c r="H100" s="6">
        <f t="shared" si="14"/>
        <v>123611.06000000003</v>
      </c>
      <c r="I100" s="6"/>
      <c r="J100" s="6"/>
      <c r="K100" s="6">
        <f t="shared" si="15"/>
        <v>156.19999999999999</v>
      </c>
      <c r="L100" s="19">
        <f>IF(A100="","",SUM($K$29:K100))</f>
        <v>12440.705000000002</v>
      </c>
    </row>
    <row r="101" spans="1:12" x14ac:dyDescent="0.2">
      <c r="A101" s="4">
        <f t="shared" si="8"/>
        <v>73</v>
      </c>
      <c r="B101" s="5">
        <f t="shared" si="9"/>
        <v>44197</v>
      </c>
      <c r="C101" s="6">
        <f t="shared" si="10"/>
        <v>899.33</v>
      </c>
      <c r="D101" s="6">
        <f t="shared" si="11"/>
        <v>75</v>
      </c>
      <c r="E101" s="8"/>
      <c r="F101" s="6">
        <f t="shared" si="12"/>
        <v>618.05999999999995</v>
      </c>
      <c r="G101" s="6">
        <f t="shared" si="13"/>
        <v>356.2700000000001</v>
      </c>
      <c r="H101" s="6">
        <f t="shared" si="14"/>
        <v>123254.79000000002</v>
      </c>
      <c r="I101" s="6"/>
      <c r="J101" s="6"/>
      <c r="K101" s="6">
        <f t="shared" si="15"/>
        <v>154.51499999999999</v>
      </c>
      <c r="L101" s="19">
        <f>IF(A101="","",SUM($K$29:K101))</f>
        <v>12595.220000000001</v>
      </c>
    </row>
    <row r="102" spans="1:12" x14ac:dyDescent="0.2">
      <c r="A102" s="4">
        <f t="shared" si="8"/>
        <v>74</v>
      </c>
      <c r="B102" s="5">
        <f t="shared" si="9"/>
        <v>44228</v>
      </c>
      <c r="C102" s="6">
        <f t="shared" si="10"/>
        <v>899.33</v>
      </c>
      <c r="D102" s="6">
        <f t="shared" si="11"/>
        <v>75</v>
      </c>
      <c r="E102" s="8"/>
      <c r="F102" s="6">
        <f t="shared" si="12"/>
        <v>616.27</v>
      </c>
      <c r="G102" s="6">
        <f t="shared" si="13"/>
        <v>358.06000000000006</v>
      </c>
      <c r="H102" s="6">
        <f t="shared" si="14"/>
        <v>122896.73000000003</v>
      </c>
      <c r="I102" s="6"/>
      <c r="J102" s="6"/>
      <c r="K102" s="6">
        <f t="shared" si="15"/>
        <v>154.0675</v>
      </c>
      <c r="L102" s="19">
        <f>IF(A102="","",SUM($K$29:K102))</f>
        <v>12749.2875</v>
      </c>
    </row>
    <row r="103" spans="1:12" x14ac:dyDescent="0.2">
      <c r="A103" s="4">
        <f t="shared" si="8"/>
        <v>75</v>
      </c>
      <c r="B103" s="5">
        <f t="shared" si="9"/>
        <v>44256</v>
      </c>
      <c r="C103" s="6">
        <f t="shared" si="10"/>
        <v>899.33</v>
      </c>
      <c r="D103" s="6">
        <f t="shared" si="11"/>
        <v>75</v>
      </c>
      <c r="E103" s="8"/>
      <c r="F103" s="6">
        <f t="shared" si="12"/>
        <v>614.48</v>
      </c>
      <c r="G103" s="6">
        <f t="shared" si="13"/>
        <v>359.85</v>
      </c>
      <c r="H103" s="6">
        <f t="shared" si="14"/>
        <v>122536.88000000002</v>
      </c>
      <c r="I103" s="6"/>
      <c r="J103" s="6"/>
      <c r="K103" s="6">
        <f t="shared" si="15"/>
        <v>153.62</v>
      </c>
      <c r="L103" s="19">
        <f>IF(A103="","",SUM($K$29:K103))</f>
        <v>12902.907500000001</v>
      </c>
    </row>
    <row r="104" spans="1:12" x14ac:dyDescent="0.2">
      <c r="A104" s="4">
        <f t="shared" si="8"/>
        <v>76</v>
      </c>
      <c r="B104" s="5">
        <f t="shared" si="9"/>
        <v>44287</v>
      </c>
      <c r="C104" s="6">
        <f t="shared" si="10"/>
        <v>899.33</v>
      </c>
      <c r="D104" s="6">
        <f t="shared" si="11"/>
        <v>75</v>
      </c>
      <c r="E104" s="8"/>
      <c r="F104" s="6">
        <f t="shared" si="12"/>
        <v>612.67999999999995</v>
      </c>
      <c r="G104" s="6">
        <f t="shared" si="13"/>
        <v>361.65000000000009</v>
      </c>
      <c r="H104" s="6">
        <f t="shared" si="14"/>
        <v>122175.23000000003</v>
      </c>
      <c r="I104" s="6"/>
      <c r="J104" s="6"/>
      <c r="K104" s="6">
        <f t="shared" si="15"/>
        <v>153.16999999999999</v>
      </c>
      <c r="L104" s="19">
        <f>IF(A104="","",SUM($K$29:K104))</f>
        <v>13056.077500000001</v>
      </c>
    </row>
    <row r="105" spans="1:12" x14ac:dyDescent="0.2">
      <c r="A105" s="4">
        <f t="shared" si="8"/>
        <v>77</v>
      </c>
      <c r="B105" s="5">
        <f t="shared" si="9"/>
        <v>44317</v>
      </c>
      <c r="C105" s="6">
        <f t="shared" si="10"/>
        <v>899.33</v>
      </c>
      <c r="D105" s="6">
        <f t="shared" si="11"/>
        <v>75</v>
      </c>
      <c r="E105" s="8"/>
      <c r="F105" s="6">
        <f t="shared" si="12"/>
        <v>610.88</v>
      </c>
      <c r="G105" s="6">
        <f t="shared" si="13"/>
        <v>363.45000000000005</v>
      </c>
      <c r="H105" s="6">
        <f t="shared" si="14"/>
        <v>121811.78000000003</v>
      </c>
      <c r="I105" s="6"/>
      <c r="J105" s="6"/>
      <c r="K105" s="6">
        <f t="shared" si="15"/>
        <v>152.72</v>
      </c>
      <c r="L105" s="19">
        <f>IF(A105="","",SUM($K$29:K105))</f>
        <v>13208.797500000001</v>
      </c>
    </row>
    <row r="106" spans="1:12" x14ac:dyDescent="0.2">
      <c r="A106" s="4">
        <f t="shared" si="8"/>
        <v>78</v>
      </c>
      <c r="B106" s="5">
        <f t="shared" si="9"/>
        <v>44348</v>
      </c>
      <c r="C106" s="6">
        <f t="shared" si="10"/>
        <v>899.33</v>
      </c>
      <c r="D106" s="6">
        <f t="shared" si="11"/>
        <v>75</v>
      </c>
      <c r="E106" s="8"/>
      <c r="F106" s="6">
        <f t="shared" si="12"/>
        <v>609.05999999999995</v>
      </c>
      <c r="G106" s="6">
        <f t="shared" si="13"/>
        <v>365.2700000000001</v>
      </c>
      <c r="H106" s="6">
        <f t="shared" si="14"/>
        <v>121446.51000000002</v>
      </c>
      <c r="I106" s="6"/>
      <c r="J106" s="6"/>
      <c r="K106" s="6">
        <f t="shared" si="15"/>
        <v>152.26499999999999</v>
      </c>
      <c r="L106" s="19">
        <f>IF(A106="","",SUM($K$29:K106))</f>
        <v>13361.0625</v>
      </c>
    </row>
    <row r="107" spans="1:12" x14ac:dyDescent="0.2">
      <c r="A107" s="4">
        <f t="shared" si="8"/>
        <v>79</v>
      </c>
      <c r="B107" s="5">
        <f t="shared" si="9"/>
        <v>44378</v>
      </c>
      <c r="C107" s="6">
        <f t="shared" si="10"/>
        <v>899.33</v>
      </c>
      <c r="D107" s="6">
        <f t="shared" si="11"/>
        <v>75</v>
      </c>
      <c r="E107" s="8"/>
      <c r="F107" s="6">
        <f t="shared" si="12"/>
        <v>607.23</v>
      </c>
      <c r="G107" s="6">
        <f t="shared" si="13"/>
        <v>367.1</v>
      </c>
      <c r="H107" s="6">
        <f t="shared" si="14"/>
        <v>121079.41000000002</v>
      </c>
      <c r="I107" s="6"/>
      <c r="J107" s="6"/>
      <c r="K107" s="6">
        <f t="shared" si="15"/>
        <v>151.8075</v>
      </c>
      <c r="L107" s="19">
        <f>IF(A107="","",SUM($K$29:K107))</f>
        <v>13512.87</v>
      </c>
    </row>
    <row r="108" spans="1:12" x14ac:dyDescent="0.2">
      <c r="A108" s="4">
        <f t="shared" si="8"/>
        <v>80</v>
      </c>
      <c r="B108" s="5">
        <f t="shared" si="9"/>
        <v>44409</v>
      </c>
      <c r="C108" s="6">
        <f t="shared" si="10"/>
        <v>899.33</v>
      </c>
      <c r="D108" s="6">
        <f t="shared" si="11"/>
        <v>75</v>
      </c>
      <c r="E108" s="8"/>
      <c r="F108" s="6">
        <f t="shared" si="12"/>
        <v>605.4</v>
      </c>
      <c r="G108" s="6">
        <f t="shared" si="13"/>
        <v>368.93000000000006</v>
      </c>
      <c r="H108" s="6">
        <f t="shared" si="14"/>
        <v>120710.48000000003</v>
      </c>
      <c r="I108" s="6"/>
      <c r="J108" s="6"/>
      <c r="K108" s="6">
        <f t="shared" si="15"/>
        <v>151.35</v>
      </c>
      <c r="L108" s="19">
        <f>IF(A108="","",SUM($K$29:K108))</f>
        <v>13664.220000000001</v>
      </c>
    </row>
    <row r="109" spans="1:12" x14ac:dyDescent="0.2">
      <c r="A109" s="4">
        <f t="shared" si="8"/>
        <v>81</v>
      </c>
      <c r="B109" s="5">
        <f t="shared" si="9"/>
        <v>44440</v>
      </c>
      <c r="C109" s="6">
        <f t="shared" si="10"/>
        <v>899.33</v>
      </c>
      <c r="D109" s="6">
        <f t="shared" si="11"/>
        <v>75</v>
      </c>
      <c r="E109" s="8"/>
      <c r="F109" s="6">
        <f t="shared" si="12"/>
        <v>603.54999999999995</v>
      </c>
      <c r="G109" s="6">
        <f t="shared" si="13"/>
        <v>370.78000000000009</v>
      </c>
      <c r="H109" s="6">
        <f t="shared" si="14"/>
        <v>120339.70000000003</v>
      </c>
      <c r="I109" s="6"/>
      <c r="J109" s="6"/>
      <c r="K109" s="6">
        <f t="shared" si="15"/>
        <v>150.88749999999999</v>
      </c>
      <c r="L109" s="19">
        <f>IF(A109="","",SUM($K$29:K109))</f>
        <v>13815.107500000002</v>
      </c>
    </row>
    <row r="110" spans="1:12" x14ac:dyDescent="0.2">
      <c r="A110" s="4">
        <f t="shared" si="8"/>
        <v>82</v>
      </c>
      <c r="B110" s="5">
        <f t="shared" si="9"/>
        <v>44470</v>
      </c>
      <c r="C110" s="6">
        <f t="shared" si="10"/>
        <v>899.33</v>
      </c>
      <c r="D110" s="6">
        <f t="shared" si="11"/>
        <v>75</v>
      </c>
      <c r="E110" s="8"/>
      <c r="F110" s="6">
        <f t="shared" si="12"/>
        <v>601.70000000000005</v>
      </c>
      <c r="G110" s="6">
        <f t="shared" si="13"/>
        <v>372.63</v>
      </c>
      <c r="H110" s="6">
        <f t="shared" si="14"/>
        <v>119967.07000000002</v>
      </c>
      <c r="I110" s="6"/>
      <c r="J110" s="6"/>
      <c r="K110" s="6">
        <f t="shared" si="15"/>
        <v>150.42500000000001</v>
      </c>
      <c r="L110" s="19">
        <f>IF(A110="","",SUM($K$29:K110))</f>
        <v>13965.532500000001</v>
      </c>
    </row>
    <row r="111" spans="1:12" x14ac:dyDescent="0.2">
      <c r="A111" s="4">
        <f t="shared" si="8"/>
        <v>83</v>
      </c>
      <c r="B111" s="5">
        <f t="shared" si="9"/>
        <v>44501</v>
      </c>
      <c r="C111" s="6">
        <f t="shared" si="10"/>
        <v>899.33</v>
      </c>
      <c r="D111" s="6">
        <f t="shared" si="11"/>
        <v>75</v>
      </c>
      <c r="E111" s="8"/>
      <c r="F111" s="6">
        <f t="shared" si="12"/>
        <v>599.84</v>
      </c>
      <c r="G111" s="6">
        <f t="shared" si="13"/>
        <v>374.49</v>
      </c>
      <c r="H111" s="6">
        <f t="shared" si="14"/>
        <v>119592.58000000002</v>
      </c>
      <c r="I111" s="6"/>
      <c r="J111" s="6"/>
      <c r="K111" s="6">
        <f t="shared" si="15"/>
        <v>149.96</v>
      </c>
      <c r="L111" s="19">
        <f>IF(A111="","",SUM($K$29:K111))</f>
        <v>14115.4925</v>
      </c>
    </row>
    <row r="112" spans="1:12" x14ac:dyDescent="0.2">
      <c r="A112" s="4">
        <f t="shared" si="8"/>
        <v>84</v>
      </c>
      <c r="B112" s="5">
        <f t="shared" si="9"/>
        <v>44531</v>
      </c>
      <c r="C112" s="6">
        <f t="shared" si="10"/>
        <v>899.33</v>
      </c>
      <c r="D112" s="6">
        <f t="shared" si="11"/>
        <v>1075</v>
      </c>
      <c r="E112" s="8"/>
      <c r="F112" s="6">
        <f t="shared" si="12"/>
        <v>597.96</v>
      </c>
      <c r="G112" s="6">
        <f t="shared" si="13"/>
        <v>1376.37</v>
      </c>
      <c r="H112" s="6">
        <f t="shared" si="14"/>
        <v>118216.21000000002</v>
      </c>
      <c r="I112" s="6"/>
      <c r="J112" s="6"/>
      <c r="K112" s="6">
        <f t="shared" si="15"/>
        <v>149.49</v>
      </c>
      <c r="L112" s="19">
        <f>IF(A112="","",SUM($K$29:K112))</f>
        <v>14264.9825</v>
      </c>
    </row>
    <row r="113" spans="1:12" x14ac:dyDescent="0.2">
      <c r="A113" s="4">
        <f t="shared" si="8"/>
        <v>85</v>
      </c>
      <c r="B113" s="5">
        <f t="shared" si="9"/>
        <v>44562</v>
      </c>
      <c r="C113" s="6">
        <f t="shared" si="10"/>
        <v>899.33</v>
      </c>
      <c r="D113" s="6">
        <f t="shared" si="11"/>
        <v>75</v>
      </c>
      <c r="E113" s="8"/>
      <c r="F113" s="6">
        <f t="shared" si="12"/>
        <v>591.08000000000004</v>
      </c>
      <c r="G113" s="6">
        <f t="shared" si="13"/>
        <v>383.25</v>
      </c>
      <c r="H113" s="6">
        <f t="shared" si="14"/>
        <v>117832.96000000002</v>
      </c>
      <c r="I113" s="6"/>
      <c r="J113" s="6"/>
      <c r="K113" s="6">
        <f t="shared" si="15"/>
        <v>147.77000000000001</v>
      </c>
      <c r="L113" s="19">
        <f>IF(A113="","",SUM($K$29:K113))</f>
        <v>14412.752500000001</v>
      </c>
    </row>
    <row r="114" spans="1:12" x14ac:dyDescent="0.2">
      <c r="A114" s="4">
        <f t="shared" si="8"/>
        <v>86</v>
      </c>
      <c r="B114" s="5">
        <f t="shared" si="9"/>
        <v>44593</v>
      </c>
      <c r="C114" s="6">
        <f t="shared" si="10"/>
        <v>899.33</v>
      </c>
      <c r="D114" s="6">
        <f t="shared" si="11"/>
        <v>75</v>
      </c>
      <c r="E114" s="8"/>
      <c r="F114" s="6">
        <f t="shared" si="12"/>
        <v>589.16</v>
      </c>
      <c r="G114" s="6">
        <f t="shared" si="13"/>
        <v>385.17000000000007</v>
      </c>
      <c r="H114" s="6">
        <f t="shared" si="14"/>
        <v>117447.79000000002</v>
      </c>
      <c r="I114" s="6"/>
      <c r="J114" s="6"/>
      <c r="K114" s="6">
        <f t="shared" si="15"/>
        <v>147.29</v>
      </c>
      <c r="L114" s="19">
        <f>IF(A114="","",SUM($K$29:K114))</f>
        <v>14560.042500000001</v>
      </c>
    </row>
    <row r="115" spans="1:12" x14ac:dyDescent="0.2">
      <c r="A115" s="4">
        <f t="shared" si="8"/>
        <v>87</v>
      </c>
      <c r="B115" s="5">
        <f t="shared" si="9"/>
        <v>44621</v>
      </c>
      <c r="C115" s="6">
        <f t="shared" si="10"/>
        <v>899.33</v>
      </c>
      <c r="D115" s="6">
        <f t="shared" si="11"/>
        <v>75</v>
      </c>
      <c r="E115" s="8"/>
      <c r="F115" s="6">
        <f t="shared" si="12"/>
        <v>587.24</v>
      </c>
      <c r="G115" s="6">
        <f t="shared" si="13"/>
        <v>387.09000000000003</v>
      </c>
      <c r="H115" s="6">
        <f t="shared" si="14"/>
        <v>117060.70000000003</v>
      </c>
      <c r="I115" s="6"/>
      <c r="J115" s="6"/>
      <c r="K115" s="6">
        <f t="shared" si="15"/>
        <v>146.81</v>
      </c>
      <c r="L115" s="19">
        <f>IF(A115="","",SUM($K$29:K115))</f>
        <v>14706.852500000001</v>
      </c>
    </row>
    <row r="116" spans="1:12" x14ac:dyDescent="0.2">
      <c r="A116" s="4">
        <f t="shared" si="8"/>
        <v>88</v>
      </c>
      <c r="B116" s="5">
        <f t="shared" si="9"/>
        <v>44652</v>
      </c>
      <c r="C116" s="6">
        <f t="shared" si="10"/>
        <v>899.33</v>
      </c>
      <c r="D116" s="6">
        <f t="shared" si="11"/>
        <v>75</v>
      </c>
      <c r="E116" s="8"/>
      <c r="F116" s="6">
        <f t="shared" si="12"/>
        <v>585.29999999999995</v>
      </c>
      <c r="G116" s="6">
        <f t="shared" si="13"/>
        <v>389.03000000000009</v>
      </c>
      <c r="H116" s="6">
        <f t="shared" si="14"/>
        <v>116671.67000000003</v>
      </c>
      <c r="I116" s="6"/>
      <c r="J116" s="6"/>
      <c r="K116" s="6">
        <f t="shared" si="15"/>
        <v>146.32499999999999</v>
      </c>
      <c r="L116" s="19">
        <f>IF(A116="","",SUM($K$29:K116))</f>
        <v>14853.177500000002</v>
      </c>
    </row>
    <row r="117" spans="1:12" x14ac:dyDescent="0.2">
      <c r="A117" s="4">
        <f t="shared" si="8"/>
        <v>89</v>
      </c>
      <c r="B117" s="5">
        <f t="shared" si="9"/>
        <v>44682</v>
      </c>
      <c r="C117" s="6">
        <f t="shared" si="10"/>
        <v>899.33</v>
      </c>
      <c r="D117" s="6">
        <f t="shared" si="11"/>
        <v>75</v>
      </c>
      <c r="E117" s="8"/>
      <c r="F117" s="6">
        <f t="shared" si="12"/>
        <v>583.36</v>
      </c>
      <c r="G117" s="6">
        <f t="shared" si="13"/>
        <v>390.97</v>
      </c>
      <c r="H117" s="6">
        <f t="shared" si="14"/>
        <v>116280.70000000003</v>
      </c>
      <c r="I117" s="6"/>
      <c r="J117" s="6"/>
      <c r="K117" s="6">
        <f t="shared" si="15"/>
        <v>145.84</v>
      </c>
      <c r="L117" s="19">
        <f>IF(A117="","",SUM($K$29:K117))</f>
        <v>14999.017500000002</v>
      </c>
    </row>
    <row r="118" spans="1:12" x14ac:dyDescent="0.2">
      <c r="A118" s="4">
        <f t="shared" si="8"/>
        <v>90</v>
      </c>
      <c r="B118" s="5">
        <f t="shared" si="9"/>
        <v>44713</v>
      </c>
      <c r="C118" s="6">
        <f t="shared" si="10"/>
        <v>899.33</v>
      </c>
      <c r="D118" s="6">
        <f t="shared" si="11"/>
        <v>75</v>
      </c>
      <c r="E118" s="8"/>
      <c r="F118" s="6">
        <f t="shared" si="12"/>
        <v>581.4</v>
      </c>
      <c r="G118" s="6">
        <f t="shared" si="13"/>
        <v>392.93000000000006</v>
      </c>
      <c r="H118" s="6">
        <f t="shared" si="14"/>
        <v>115887.77000000003</v>
      </c>
      <c r="I118" s="6"/>
      <c r="J118" s="6"/>
      <c r="K118" s="6">
        <f t="shared" si="15"/>
        <v>145.35</v>
      </c>
      <c r="L118" s="19">
        <f>IF(A118="","",SUM($K$29:K118))</f>
        <v>15144.367500000002</v>
      </c>
    </row>
    <row r="119" spans="1:12" x14ac:dyDescent="0.2">
      <c r="A119" s="4">
        <f t="shared" si="8"/>
        <v>91</v>
      </c>
      <c r="B119" s="5">
        <f t="shared" si="9"/>
        <v>44743</v>
      </c>
      <c r="C119" s="6">
        <f t="shared" si="10"/>
        <v>899.33</v>
      </c>
      <c r="D119" s="6">
        <f t="shared" si="11"/>
        <v>75</v>
      </c>
      <c r="E119" s="8"/>
      <c r="F119" s="6">
        <f t="shared" si="12"/>
        <v>579.44000000000005</v>
      </c>
      <c r="G119" s="6">
        <f t="shared" si="13"/>
        <v>394.89</v>
      </c>
      <c r="H119" s="6">
        <f t="shared" si="14"/>
        <v>115492.88000000003</v>
      </c>
      <c r="I119" s="6"/>
      <c r="J119" s="6"/>
      <c r="K119" s="6">
        <f t="shared" si="15"/>
        <v>144.86000000000001</v>
      </c>
      <c r="L119" s="19">
        <f>IF(A119="","",SUM($K$29:K119))</f>
        <v>15289.227500000003</v>
      </c>
    </row>
    <row r="120" spans="1:12" x14ac:dyDescent="0.2">
      <c r="A120" s="4">
        <f t="shared" si="8"/>
        <v>92</v>
      </c>
      <c r="B120" s="5">
        <f t="shared" si="9"/>
        <v>44774</v>
      </c>
      <c r="C120" s="6">
        <f t="shared" si="10"/>
        <v>899.33</v>
      </c>
      <c r="D120" s="6">
        <f t="shared" si="11"/>
        <v>75</v>
      </c>
      <c r="E120" s="8"/>
      <c r="F120" s="6">
        <f t="shared" si="12"/>
        <v>577.46</v>
      </c>
      <c r="G120" s="6">
        <f t="shared" si="13"/>
        <v>396.87</v>
      </c>
      <c r="H120" s="6">
        <f t="shared" si="14"/>
        <v>115096.01000000004</v>
      </c>
      <c r="I120" s="6"/>
      <c r="J120" s="6"/>
      <c r="K120" s="6">
        <f t="shared" si="15"/>
        <v>144.36500000000001</v>
      </c>
      <c r="L120" s="19">
        <f>IF(A120="","",SUM($K$29:K120))</f>
        <v>15433.592500000002</v>
      </c>
    </row>
    <row r="121" spans="1:12" x14ac:dyDescent="0.2">
      <c r="A121" s="4">
        <f t="shared" si="8"/>
        <v>93</v>
      </c>
      <c r="B121" s="5">
        <f t="shared" si="9"/>
        <v>44805</v>
      </c>
      <c r="C121" s="6">
        <f t="shared" si="10"/>
        <v>899.33</v>
      </c>
      <c r="D121" s="6">
        <f t="shared" si="11"/>
        <v>75</v>
      </c>
      <c r="E121" s="8"/>
      <c r="F121" s="6">
        <f t="shared" si="12"/>
        <v>575.48</v>
      </c>
      <c r="G121" s="6">
        <f t="shared" si="13"/>
        <v>398.85</v>
      </c>
      <c r="H121" s="6">
        <f t="shared" si="14"/>
        <v>114697.16000000003</v>
      </c>
      <c r="I121" s="6"/>
      <c r="J121" s="6"/>
      <c r="K121" s="6">
        <f t="shared" si="15"/>
        <v>143.87</v>
      </c>
      <c r="L121" s="19">
        <f>IF(A121="","",SUM($K$29:K121))</f>
        <v>15577.462500000003</v>
      </c>
    </row>
    <row r="122" spans="1:12" x14ac:dyDescent="0.2">
      <c r="A122" s="4">
        <f t="shared" si="8"/>
        <v>94</v>
      </c>
      <c r="B122" s="5">
        <f t="shared" si="9"/>
        <v>44835</v>
      </c>
      <c r="C122" s="6">
        <f t="shared" si="10"/>
        <v>899.33</v>
      </c>
      <c r="D122" s="6">
        <f t="shared" si="11"/>
        <v>75</v>
      </c>
      <c r="E122" s="8"/>
      <c r="F122" s="6">
        <f t="shared" si="12"/>
        <v>573.49</v>
      </c>
      <c r="G122" s="6">
        <f t="shared" si="13"/>
        <v>400.84000000000003</v>
      </c>
      <c r="H122" s="6">
        <f t="shared" si="14"/>
        <v>114296.32000000004</v>
      </c>
      <c r="I122" s="6"/>
      <c r="J122" s="6"/>
      <c r="K122" s="6">
        <f t="shared" si="15"/>
        <v>143.3725</v>
      </c>
      <c r="L122" s="19">
        <f>IF(A122="","",SUM($K$29:K122))</f>
        <v>15720.835000000003</v>
      </c>
    </row>
    <row r="123" spans="1:12" x14ac:dyDescent="0.2">
      <c r="A123" s="4">
        <f t="shared" si="8"/>
        <v>95</v>
      </c>
      <c r="B123" s="5">
        <f t="shared" si="9"/>
        <v>44866</v>
      </c>
      <c r="C123" s="6">
        <f t="shared" si="10"/>
        <v>899.33</v>
      </c>
      <c r="D123" s="6">
        <f t="shared" si="11"/>
        <v>75</v>
      </c>
      <c r="E123" s="8"/>
      <c r="F123" s="6">
        <f t="shared" si="12"/>
        <v>571.48</v>
      </c>
      <c r="G123" s="6">
        <f t="shared" si="13"/>
        <v>402.85</v>
      </c>
      <c r="H123" s="6">
        <f t="shared" si="14"/>
        <v>113893.47000000003</v>
      </c>
      <c r="I123" s="6"/>
      <c r="J123" s="6"/>
      <c r="K123" s="6">
        <f t="shared" si="15"/>
        <v>142.87</v>
      </c>
      <c r="L123" s="19">
        <f>IF(A123="","",SUM($K$29:K123))</f>
        <v>15863.705000000004</v>
      </c>
    </row>
    <row r="124" spans="1:12" x14ac:dyDescent="0.2">
      <c r="A124" s="4">
        <f t="shared" si="8"/>
        <v>96</v>
      </c>
      <c r="B124" s="5">
        <f t="shared" si="9"/>
        <v>44896</v>
      </c>
      <c r="C124" s="6">
        <f t="shared" si="10"/>
        <v>899.33</v>
      </c>
      <c r="D124" s="6">
        <f t="shared" si="11"/>
        <v>1075</v>
      </c>
      <c r="E124" s="8"/>
      <c r="F124" s="6">
        <f t="shared" si="12"/>
        <v>569.47</v>
      </c>
      <c r="G124" s="6">
        <f t="shared" si="13"/>
        <v>1404.8600000000001</v>
      </c>
      <c r="H124" s="6">
        <f t="shared" si="14"/>
        <v>112488.61000000003</v>
      </c>
      <c r="I124" s="6"/>
      <c r="J124" s="6"/>
      <c r="K124" s="6">
        <f t="shared" si="15"/>
        <v>142.36750000000001</v>
      </c>
      <c r="L124" s="19">
        <f>IF(A124="","",SUM($K$29:K124))</f>
        <v>16006.072500000004</v>
      </c>
    </row>
    <row r="125" spans="1:12" x14ac:dyDescent="0.2">
      <c r="A125" s="4">
        <f t="shared" si="8"/>
        <v>97</v>
      </c>
      <c r="B125" s="5">
        <f t="shared" si="9"/>
        <v>44927</v>
      </c>
      <c r="C125" s="6">
        <f t="shared" si="10"/>
        <v>899.33</v>
      </c>
      <c r="D125" s="6">
        <f t="shared" si="11"/>
        <v>75</v>
      </c>
      <c r="E125" s="8"/>
      <c r="F125" s="6">
        <f t="shared" si="12"/>
        <v>562.44000000000005</v>
      </c>
      <c r="G125" s="6">
        <f t="shared" si="13"/>
        <v>411.89</v>
      </c>
      <c r="H125" s="6">
        <f t="shared" si="14"/>
        <v>112076.72000000003</v>
      </c>
      <c r="I125" s="6"/>
      <c r="J125" s="6"/>
      <c r="K125" s="6">
        <f t="shared" si="15"/>
        <v>140.61000000000001</v>
      </c>
      <c r="L125" s="19">
        <f>IF(A125="","",SUM($K$29:K125))</f>
        <v>16146.682500000004</v>
      </c>
    </row>
    <row r="126" spans="1:12" x14ac:dyDescent="0.2">
      <c r="A126" s="4">
        <f t="shared" si="8"/>
        <v>98</v>
      </c>
      <c r="B126" s="5">
        <f t="shared" si="9"/>
        <v>44958</v>
      </c>
      <c r="C126" s="6">
        <f t="shared" si="10"/>
        <v>899.33</v>
      </c>
      <c r="D126" s="6">
        <f t="shared" si="11"/>
        <v>75</v>
      </c>
      <c r="E126" s="8"/>
      <c r="F126" s="6">
        <f t="shared" si="12"/>
        <v>560.38</v>
      </c>
      <c r="G126" s="6">
        <f t="shared" si="13"/>
        <v>413.95000000000005</v>
      </c>
      <c r="H126" s="6">
        <f t="shared" si="14"/>
        <v>111662.77000000003</v>
      </c>
      <c r="I126" s="6"/>
      <c r="J126" s="6"/>
      <c r="K126" s="6">
        <f t="shared" si="15"/>
        <v>140.095</v>
      </c>
      <c r="L126" s="19">
        <f>IF(A126="","",SUM($K$29:K126))</f>
        <v>16286.777500000004</v>
      </c>
    </row>
    <row r="127" spans="1:12" x14ac:dyDescent="0.2">
      <c r="A127" s="4">
        <f t="shared" si="8"/>
        <v>99</v>
      </c>
      <c r="B127" s="5">
        <f t="shared" si="9"/>
        <v>44986</v>
      </c>
      <c r="C127" s="6">
        <f t="shared" si="10"/>
        <v>899.33</v>
      </c>
      <c r="D127" s="6">
        <f t="shared" si="11"/>
        <v>75</v>
      </c>
      <c r="E127" s="8"/>
      <c r="F127" s="6">
        <f t="shared" si="12"/>
        <v>558.30999999999995</v>
      </c>
      <c r="G127" s="6">
        <f t="shared" si="13"/>
        <v>416.0200000000001</v>
      </c>
      <c r="H127" s="6">
        <f t="shared" si="14"/>
        <v>111246.75000000003</v>
      </c>
      <c r="I127" s="6"/>
      <c r="J127" s="6"/>
      <c r="K127" s="6">
        <f t="shared" si="15"/>
        <v>139.57749999999999</v>
      </c>
      <c r="L127" s="19">
        <f>IF(A127="","",SUM($K$29:K127))</f>
        <v>16426.355000000003</v>
      </c>
    </row>
    <row r="128" spans="1:12" x14ac:dyDescent="0.2">
      <c r="A128" s="4">
        <f t="shared" si="8"/>
        <v>100</v>
      </c>
      <c r="B128" s="5">
        <f t="shared" si="9"/>
        <v>45017</v>
      </c>
      <c r="C128" s="6">
        <f t="shared" si="10"/>
        <v>899.33</v>
      </c>
      <c r="D128" s="6">
        <f t="shared" si="11"/>
        <v>75</v>
      </c>
      <c r="E128" s="8"/>
      <c r="F128" s="6">
        <f t="shared" si="12"/>
        <v>556.23</v>
      </c>
      <c r="G128" s="6">
        <f t="shared" si="13"/>
        <v>418.1</v>
      </c>
      <c r="H128" s="6">
        <f t="shared" si="14"/>
        <v>110828.65000000002</v>
      </c>
      <c r="I128" s="6"/>
      <c r="J128" s="6"/>
      <c r="K128" s="6">
        <f t="shared" si="15"/>
        <v>139.0575</v>
      </c>
      <c r="L128" s="19">
        <f>IF(A128="","",SUM($K$29:K128))</f>
        <v>16565.412500000002</v>
      </c>
    </row>
    <row r="129" spans="1:12" x14ac:dyDescent="0.2">
      <c r="A129" s="4">
        <f t="shared" si="8"/>
        <v>101</v>
      </c>
      <c r="B129" s="5">
        <f t="shared" si="9"/>
        <v>45047</v>
      </c>
      <c r="C129" s="6">
        <f t="shared" si="10"/>
        <v>899.33</v>
      </c>
      <c r="D129" s="6">
        <f t="shared" si="11"/>
        <v>75</v>
      </c>
      <c r="E129" s="8"/>
      <c r="F129" s="6">
        <f t="shared" si="12"/>
        <v>554.14</v>
      </c>
      <c r="G129" s="6">
        <f t="shared" si="13"/>
        <v>420.19000000000005</v>
      </c>
      <c r="H129" s="6">
        <f t="shared" si="14"/>
        <v>110408.46000000002</v>
      </c>
      <c r="I129" s="6"/>
      <c r="J129" s="6"/>
      <c r="K129" s="6">
        <f t="shared" si="15"/>
        <v>138.535</v>
      </c>
      <c r="L129" s="19">
        <f>IF(A129="","",SUM($K$29:K129))</f>
        <v>16703.947500000002</v>
      </c>
    </row>
    <row r="130" spans="1:12" x14ac:dyDescent="0.2">
      <c r="A130" s="4">
        <f t="shared" si="8"/>
        <v>102</v>
      </c>
      <c r="B130" s="5">
        <f t="shared" si="9"/>
        <v>45078</v>
      </c>
      <c r="C130" s="6">
        <f t="shared" si="10"/>
        <v>899.33</v>
      </c>
      <c r="D130" s="6">
        <f t="shared" si="11"/>
        <v>75</v>
      </c>
      <c r="E130" s="8"/>
      <c r="F130" s="6">
        <f t="shared" si="12"/>
        <v>552.04</v>
      </c>
      <c r="G130" s="6">
        <f t="shared" si="13"/>
        <v>422.29000000000008</v>
      </c>
      <c r="H130" s="6">
        <f t="shared" si="14"/>
        <v>109986.17000000003</v>
      </c>
      <c r="I130" s="6"/>
      <c r="J130" s="6"/>
      <c r="K130" s="6">
        <f t="shared" si="15"/>
        <v>138.01</v>
      </c>
      <c r="L130" s="19">
        <f>IF(A130="","",SUM($K$29:K130))</f>
        <v>16841.9575</v>
      </c>
    </row>
    <row r="131" spans="1:12" x14ac:dyDescent="0.2">
      <c r="A131" s="4">
        <f t="shared" si="8"/>
        <v>103</v>
      </c>
      <c r="B131" s="5">
        <f t="shared" si="9"/>
        <v>45108</v>
      </c>
      <c r="C131" s="6">
        <f t="shared" si="10"/>
        <v>899.33</v>
      </c>
      <c r="D131" s="6">
        <f t="shared" si="11"/>
        <v>75</v>
      </c>
      <c r="E131" s="8"/>
      <c r="F131" s="6">
        <f t="shared" si="12"/>
        <v>549.92999999999995</v>
      </c>
      <c r="G131" s="6">
        <f t="shared" si="13"/>
        <v>424.40000000000009</v>
      </c>
      <c r="H131" s="6">
        <f t="shared" si="14"/>
        <v>109561.77000000003</v>
      </c>
      <c r="I131" s="6"/>
      <c r="J131" s="6"/>
      <c r="K131" s="6">
        <f t="shared" si="15"/>
        <v>137.48249999999999</v>
      </c>
      <c r="L131" s="19">
        <f>IF(A131="","",SUM($K$29:K131))</f>
        <v>16979.439999999999</v>
      </c>
    </row>
    <row r="132" spans="1:12" x14ac:dyDescent="0.2">
      <c r="A132" s="4">
        <f t="shared" si="8"/>
        <v>104</v>
      </c>
      <c r="B132" s="5">
        <f t="shared" si="9"/>
        <v>45139</v>
      </c>
      <c r="C132" s="6">
        <f t="shared" si="10"/>
        <v>899.33</v>
      </c>
      <c r="D132" s="6">
        <f t="shared" si="11"/>
        <v>75</v>
      </c>
      <c r="E132" s="8"/>
      <c r="F132" s="6">
        <f t="shared" si="12"/>
        <v>547.80999999999995</v>
      </c>
      <c r="G132" s="6">
        <f t="shared" si="13"/>
        <v>426.5200000000001</v>
      </c>
      <c r="H132" s="6">
        <f t="shared" si="14"/>
        <v>109135.25000000003</v>
      </c>
      <c r="I132" s="6"/>
      <c r="J132" s="6"/>
      <c r="K132" s="6">
        <f t="shared" si="15"/>
        <v>136.95249999999999</v>
      </c>
      <c r="L132" s="19">
        <f>IF(A132="","",SUM($K$29:K132))</f>
        <v>17116.392499999998</v>
      </c>
    </row>
    <row r="133" spans="1:12" x14ac:dyDescent="0.2">
      <c r="A133" s="4">
        <f t="shared" si="8"/>
        <v>105</v>
      </c>
      <c r="B133" s="5">
        <f t="shared" si="9"/>
        <v>45170</v>
      </c>
      <c r="C133" s="6">
        <f t="shared" si="10"/>
        <v>899.33</v>
      </c>
      <c r="D133" s="6">
        <f t="shared" si="11"/>
        <v>75</v>
      </c>
      <c r="E133" s="8"/>
      <c r="F133" s="6">
        <f t="shared" si="12"/>
        <v>545.67999999999995</v>
      </c>
      <c r="G133" s="6">
        <f t="shared" si="13"/>
        <v>428.65000000000009</v>
      </c>
      <c r="H133" s="6">
        <f t="shared" si="14"/>
        <v>108706.60000000003</v>
      </c>
      <c r="I133" s="6"/>
      <c r="J133" s="6"/>
      <c r="K133" s="6">
        <f t="shared" si="15"/>
        <v>136.41999999999999</v>
      </c>
      <c r="L133" s="19">
        <f>IF(A133="","",SUM($K$29:K133))</f>
        <v>17252.812499999996</v>
      </c>
    </row>
    <row r="134" spans="1:12" x14ac:dyDescent="0.2">
      <c r="A134" s="4">
        <f t="shared" si="8"/>
        <v>106</v>
      </c>
      <c r="B134" s="5">
        <f t="shared" si="9"/>
        <v>45200</v>
      </c>
      <c r="C134" s="6">
        <f t="shared" si="10"/>
        <v>899.33</v>
      </c>
      <c r="D134" s="6">
        <f t="shared" si="11"/>
        <v>75</v>
      </c>
      <c r="E134" s="8"/>
      <c r="F134" s="6">
        <f t="shared" si="12"/>
        <v>543.53</v>
      </c>
      <c r="G134" s="6">
        <f t="shared" si="13"/>
        <v>430.80000000000007</v>
      </c>
      <c r="H134" s="6">
        <f t="shared" si="14"/>
        <v>108275.80000000003</v>
      </c>
      <c r="I134" s="6"/>
      <c r="J134" s="6"/>
      <c r="K134" s="6">
        <f t="shared" si="15"/>
        <v>135.88249999999999</v>
      </c>
      <c r="L134" s="19">
        <f>IF(A134="","",SUM($K$29:K134))</f>
        <v>17388.694999999996</v>
      </c>
    </row>
    <row r="135" spans="1:12" x14ac:dyDescent="0.2">
      <c r="A135" s="4">
        <f t="shared" si="8"/>
        <v>107</v>
      </c>
      <c r="B135" s="5">
        <f t="shared" si="9"/>
        <v>45231</v>
      </c>
      <c r="C135" s="6">
        <f t="shared" si="10"/>
        <v>899.33</v>
      </c>
      <c r="D135" s="6">
        <f t="shared" si="11"/>
        <v>75</v>
      </c>
      <c r="E135" s="8"/>
      <c r="F135" s="6">
        <f t="shared" si="12"/>
        <v>541.38</v>
      </c>
      <c r="G135" s="6">
        <f t="shared" si="13"/>
        <v>432.95000000000005</v>
      </c>
      <c r="H135" s="6">
        <f t="shared" si="14"/>
        <v>107842.85000000003</v>
      </c>
      <c r="I135" s="6"/>
      <c r="J135" s="6"/>
      <c r="K135" s="6">
        <f t="shared" si="15"/>
        <v>135.345</v>
      </c>
      <c r="L135" s="19">
        <f>IF(A135="","",SUM($K$29:K135))</f>
        <v>17524.039999999997</v>
      </c>
    </row>
    <row r="136" spans="1:12" x14ac:dyDescent="0.2">
      <c r="A136" s="4">
        <f t="shared" si="8"/>
        <v>108</v>
      </c>
      <c r="B136" s="5">
        <f t="shared" si="9"/>
        <v>45261</v>
      </c>
      <c r="C136" s="6">
        <f t="shared" si="10"/>
        <v>899.33</v>
      </c>
      <c r="D136" s="6">
        <f t="shared" si="11"/>
        <v>1075</v>
      </c>
      <c r="E136" s="8"/>
      <c r="F136" s="6">
        <f t="shared" si="12"/>
        <v>539.21</v>
      </c>
      <c r="G136" s="6">
        <f t="shared" si="13"/>
        <v>1435.12</v>
      </c>
      <c r="H136" s="6">
        <f t="shared" si="14"/>
        <v>106407.73000000004</v>
      </c>
      <c r="I136" s="6"/>
      <c r="J136" s="6"/>
      <c r="K136" s="6">
        <f t="shared" si="15"/>
        <v>134.80250000000001</v>
      </c>
      <c r="L136" s="19">
        <f>IF(A136="","",SUM($K$29:K136))</f>
        <v>17658.842499999999</v>
      </c>
    </row>
    <row r="137" spans="1:12" x14ac:dyDescent="0.2">
      <c r="A137" s="4">
        <f t="shared" si="8"/>
        <v>109</v>
      </c>
      <c r="B137" s="5">
        <f t="shared" si="9"/>
        <v>45292</v>
      </c>
      <c r="C137" s="6">
        <f t="shared" si="10"/>
        <v>899.33</v>
      </c>
      <c r="D137" s="6">
        <f t="shared" si="11"/>
        <v>75</v>
      </c>
      <c r="E137" s="8"/>
      <c r="F137" s="6">
        <f t="shared" si="12"/>
        <v>532.04</v>
      </c>
      <c r="G137" s="6">
        <f t="shared" si="13"/>
        <v>442.29000000000008</v>
      </c>
      <c r="H137" s="6">
        <f t="shared" si="14"/>
        <v>105965.44000000005</v>
      </c>
      <c r="I137" s="6"/>
      <c r="J137" s="6"/>
      <c r="K137" s="6">
        <f t="shared" si="15"/>
        <v>133.01</v>
      </c>
      <c r="L137" s="19">
        <f>IF(A137="","",SUM($K$29:K137))</f>
        <v>17791.852499999997</v>
      </c>
    </row>
    <row r="138" spans="1:12" x14ac:dyDescent="0.2">
      <c r="A138" s="4">
        <f t="shared" si="8"/>
        <v>110</v>
      </c>
      <c r="B138" s="5">
        <f t="shared" si="9"/>
        <v>45323</v>
      </c>
      <c r="C138" s="6">
        <f t="shared" si="10"/>
        <v>899.33</v>
      </c>
      <c r="D138" s="6">
        <f t="shared" si="11"/>
        <v>75</v>
      </c>
      <c r="E138" s="8"/>
      <c r="F138" s="6">
        <f t="shared" si="12"/>
        <v>529.83000000000004</v>
      </c>
      <c r="G138" s="6">
        <f t="shared" si="13"/>
        <v>444.5</v>
      </c>
      <c r="H138" s="6">
        <f t="shared" si="14"/>
        <v>105520.94000000005</v>
      </c>
      <c r="I138" s="6"/>
      <c r="J138" s="6"/>
      <c r="K138" s="6">
        <f t="shared" si="15"/>
        <v>132.45750000000001</v>
      </c>
      <c r="L138" s="19">
        <f>IF(A138="","",SUM($K$29:K138))</f>
        <v>17924.309999999998</v>
      </c>
    </row>
    <row r="139" spans="1:12" x14ac:dyDescent="0.2">
      <c r="A139" s="4">
        <f t="shared" si="8"/>
        <v>111</v>
      </c>
      <c r="B139" s="5">
        <f t="shared" si="9"/>
        <v>45352</v>
      </c>
      <c r="C139" s="6">
        <f t="shared" si="10"/>
        <v>899.33</v>
      </c>
      <c r="D139" s="6">
        <f t="shared" si="11"/>
        <v>75</v>
      </c>
      <c r="E139" s="8"/>
      <c r="F139" s="6">
        <f t="shared" si="12"/>
        <v>527.6</v>
      </c>
      <c r="G139" s="6">
        <f t="shared" si="13"/>
        <v>446.73</v>
      </c>
      <c r="H139" s="6">
        <f t="shared" si="14"/>
        <v>105074.21000000005</v>
      </c>
      <c r="I139" s="6"/>
      <c r="J139" s="6"/>
      <c r="K139" s="6">
        <f t="shared" si="15"/>
        <v>131.9</v>
      </c>
      <c r="L139" s="19">
        <f>IF(A139="","",SUM($K$29:K139))</f>
        <v>18056.21</v>
      </c>
    </row>
    <row r="140" spans="1:12" x14ac:dyDescent="0.2">
      <c r="A140" s="4">
        <f t="shared" si="8"/>
        <v>112</v>
      </c>
      <c r="B140" s="5">
        <f t="shared" si="9"/>
        <v>45383</v>
      </c>
      <c r="C140" s="6">
        <f t="shared" si="10"/>
        <v>899.33</v>
      </c>
      <c r="D140" s="6">
        <f t="shared" si="11"/>
        <v>75</v>
      </c>
      <c r="E140" s="8"/>
      <c r="F140" s="6">
        <f t="shared" si="12"/>
        <v>525.37</v>
      </c>
      <c r="G140" s="6">
        <f t="shared" si="13"/>
        <v>448.96000000000004</v>
      </c>
      <c r="H140" s="6">
        <f t="shared" si="14"/>
        <v>104625.25000000004</v>
      </c>
      <c r="I140" s="6"/>
      <c r="J140" s="6"/>
      <c r="K140" s="6">
        <f t="shared" si="15"/>
        <v>131.3425</v>
      </c>
      <c r="L140" s="19">
        <f>IF(A140="","",SUM($K$29:K140))</f>
        <v>18187.552499999998</v>
      </c>
    </row>
    <row r="141" spans="1:12" x14ac:dyDescent="0.2">
      <c r="A141" s="4">
        <f t="shared" si="8"/>
        <v>113</v>
      </c>
      <c r="B141" s="5">
        <f t="shared" si="9"/>
        <v>45413</v>
      </c>
      <c r="C141" s="6">
        <f t="shared" si="10"/>
        <v>899.33</v>
      </c>
      <c r="D141" s="6">
        <f t="shared" si="11"/>
        <v>75</v>
      </c>
      <c r="E141" s="8"/>
      <c r="F141" s="6">
        <f t="shared" si="12"/>
        <v>523.13</v>
      </c>
      <c r="G141" s="6">
        <f t="shared" si="13"/>
        <v>451.20000000000005</v>
      </c>
      <c r="H141" s="6">
        <f t="shared" si="14"/>
        <v>104174.05000000005</v>
      </c>
      <c r="I141" s="6"/>
      <c r="J141" s="6"/>
      <c r="K141" s="6">
        <f t="shared" si="15"/>
        <v>130.7825</v>
      </c>
      <c r="L141" s="19">
        <f>IF(A141="","",SUM($K$29:K141))</f>
        <v>18318.334999999999</v>
      </c>
    </row>
    <row r="142" spans="1:12" x14ac:dyDescent="0.2">
      <c r="A142" s="4">
        <f t="shared" si="8"/>
        <v>114</v>
      </c>
      <c r="B142" s="5">
        <f t="shared" si="9"/>
        <v>45444</v>
      </c>
      <c r="C142" s="6">
        <f t="shared" si="10"/>
        <v>899.33</v>
      </c>
      <c r="D142" s="6">
        <f t="shared" si="11"/>
        <v>75</v>
      </c>
      <c r="E142" s="8"/>
      <c r="F142" s="6">
        <f t="shared" si="12"/>
        <v>520.87</v>
      </c>
      <c r="G142" s="6">
        <f t="shared" si="13"/>
        <v>453.46000000000004</v>
      </c>
      <c r="H142" s="6">
        <f t="shared" si="14"/>
        <v>103720.59000000004</v>
      </c>
      <c r="I142" s="6"/>
      <c r="J142" s="6"/>
      <c r="K142" s="6">
        <f t="shared" si="15"/>
        <v>130.2175</v>
      </c>
      <c r="L142" s="19">
        <f>IF(A142="","",SUM($K$29:K142))</f>
        <v>18448.552499999998</v>
      </c>
    </row>
    <row r="143" spans="1:12" x14ac:dyDescent="0.2">
      <c r="A143" s="4">
        <f t="shared" si="8"/>
        <v>115</v>
      </c>
      <c r="B143" s="5">
        <f t="shared" si="9"/>
        <v>45474</v>
      </c>
      <c r="C143" s="6">
        <f t="shared" si="10"/>
        <v>899.33</v>
      </c>
      <c r="D143" s="6">
        <f t="shared" si="11"/>
        <v>75</v>
      </c>
      <c r="E143" s="8"/>
      <c r="F143" s="6">
        <f t="shared" si="12"/>
        <v>518.6</v>
      </c>
      <c r="G143" s="6">
        <f t="shared" si="13"/>
        <v>455.73</v>
      </c>
      <c r="H143" s="6">
        <f t="shared" si="14"/>
        <v>103264.86000000004</v>
      </c>
      <c r="I143" s="6"/>
      <c r="J143" s="6"/>
      <c r="K143" s="6">
        <f t="shared" si="15"/>
        <v>129.65</v>
      </c>
      <c r="L143" s="19">
        <f>IF(A143="","",SUM($K$29:K143))</f>
        <v>18578.202499999999</v>
      </c>
    </row>
    <row r="144" spans="1:12" x14ac:dyDescent="0.2">
      <c r="A144" s="4">
        <f t="shared" si="8"/>
        <v>116</v>
      </c>
      <c r="B144" s="5">
        <f t="shared" si="9"/>
        <v>45505</v>
      </c>
      <c r="C144" s="6">
        <f t="shared" si="10"/>
        <v>899.33</v>
      </c>
      <c r="D144" s="6">
        <f t="shared" si="11"/>
        <v>75</v>
      </c>
      <c r="E144" s="8"/>
      <c r="F144" s="6">
        <f t="shared" si="12"/>
        <v>516.32000000000005</v>
      </c>
      <c r="G144" s="6">
        <f t="shared" si="13"/>
        <v>458.01</v>
      </c>
      <c r="H144" s="6">
        <f t="shared" si="14"/>
        <v>102806.85000000005</v>
      </c>
      <c r="I144" s="6"/>
      <c r="J144" s="6"/>
      <c r="K144" s="6">
        <f t="shared" si="15"/>
        <v>129.08000000000001</v>
      </c>
      <c r="L144" s="19">
        <f>IF(A144="","",SUM($K$29:K144))</f>
        <v>18707.282500000001</v>
      </c>
    </row>
    <row r="145" spans="1:12" x14ac:dyDescent="0.2">
      <c r="A145" s="4">
        <f t="shared" si="8"/>
        <v>117</v>
      </c>
      <c r="B145" s="5">
        <f t="shared" si="9"/>
        <v>45536</v>
      </c>
      <c r="C145" s="6">
        <f t="shared" si="10"/>
        <v>899.33</v>
      </c>
      <c r="D145" s="6">
        <f t="shared" si="11"/>
        <v>75</v>
      </c>
      <c r="E145" s="8"/>
      <c r="F145" s="6">
        <f t="shared" si="12"/>
        <v>514.03</v>
      </c>
      <c r="G145" s="6">
        <f t="shared" si="13"/>
        <v>460.30000000000007</v>
      </c>
      <c r="H145" s="6">
        <f t="shared" si="14"/>
        <v>102346.55000000005</v>
      </c>
      <c r="I145" s="6"/>
      <c r="J145" s="6"/>
      <c r="K145" s="6">
        <f t="shared" si="15"/>
        <v>128.50749999999999</v>
      </c>
      <c r="L145" s="19">
        <f>IF(A145="","",SUM($K$29:K145))</f>
        <v>18835.79</v>
      </c>
    </row>
    <row r="146" spans="1:12" x14ac:dyDescent="0.2">
      <c r="A146" s="4">
        <f t="shared" si="8"/>
        <v>118</v>
      </c>
      <c r="B146" s="5">
        <f t="shared" si="9"/>
        <v>45566</v>
      </c>
      <c r="C146" s="6">
        <f t="shared" si="10"/>
        <v>899.33</v>
      </c>
      <c r="D146" s="6">
        <f t="shared" si="11"/>
        <v>75</v>
      </c>
      <c r="E146" s="8"/>
      <c r="F146" s="6">
        <f t="shared" si="12"/>
        <v>511.73</v>
      </c>
      <c r="G146" s="6">
        <f t="shared" si="13"/>
        <v>462.6</v>
      </c>
      <c r="H146" s="6">
        <f t="shared" si="14"/>
        <v>101883.95000000004</v>
      </c>
      <c r="I146" s="6"/>
      <c r="J146" s="6"/>
      <c r="K146" s="6">
        <f t="shared" si="15"/>
        <v>127.9325</v>
      </c>
      <c r="L146" s="19">
        <f>IF(A146="","",SUM($K$29:K146))</f>
        <v>18963.7225</v>
      </c>
    </row>
    <row r="147" spans="1:12" x14ac:dyDescent="0.2">
      <c r="A147" s="4">
        <f t="shared" si="8"/>
        <v>119</v>
      </c>
      <c r="B147" s="5">
        <f t="shared" si="9"/>
        <v>45597</v>
      </c>
      <c r="C147" s="6">
        <f t="shared" si="10"/>
        <v>899.33</v>
      </c>
      <c r="D147" s="6">
        <f t="shared" si="11"/>
        <v>75</v>
      </c>
      <c r="E147" s="8"/>
      <c r="F147" s="6">
        <f t="shared" si="12"/>
        <v>509.42</v>
      </c>
      <c r="G147" s="6">
        <f t="shared" si="13"/>
        <v>464.91</v>
      </c>
      <c r="H147" s="6">
        <f t="shared" si="14"/>
        <v>101419.04000000004</v>
      </c>
      <c r="I147" s="6"/>
      <c r="J147" s="6"/>
      <c r="K147" s="6">
        <f t="shared" si="15"/>
        <v>127.355</v>
      </c>
      <c r="L147" s="19">
        <f>IF(A147="","",SUM($K$29:K147))</f>
        <v>19091.077499999999</v>
      </c>
    </row>
    <row r="148" spans="1:12" x14ac:dyDescent="0.2">
      <c r="A148" s="4">
        <f t="shared" si="8"/>
        <v>120</v>
      </c>
      <c r="B148" s="5">
        <f t="shared" si="9"/>
        <v>45627</v>
      </c>
      <c r="C148" s="6">
        <f t="shared" si="10"/>
        <v>899.33</v>
      </c>
      <c r="D148" s="6">
        <f t="shared" si="11"/>
        <v>1075</v>
      </c>
      <c r="E148" s="8"/>
      <c r="F148" s="6">
        <f t="shared" si="12"/>
        <v>507.1</v>
      </c>
      <c r="G148" s="6">
        <f t="shared" si="13"/>
        <v>1467.23</v>
      </c>
      <c r="H148" s="6">
        <f t="shared" si="14"/>
        <v>99951.810000000041</v>
      </c>
      <c r="I148" s="6"/>
      <c r="J148" s="6"/>
      <c r="K148" s="6">
        <f t="shared" si="15"/>
        <v>126.77500000000001</v>
      </c>
      <c r="L148" s="19">
        <f>IF(A148="","",SUM($K$29:K148))</f>
        <v>19217.852500000001</v>
      </c>
    </row>
    <row r="149" spans="1:12" x14ac:dyDescent="0.2">
      <c r="A149" s="4">
        <f t="shared" si="8"/>
        <v>121</v>
      </c>
      <c r="B149" s="5">
        <f t="shared" si="9"/>
        <v>45658</v>
      </c>
      <c r="C149" s="6">
        <f t="shared" si="10"/>
        <v>899.33</v>
      </c>
      <c r="D149" s="6">
        <f t="shared" si="11"/>
        <v>75</v>
      </c>
      <c r="E149" s="8"/>
      <c r="F149" s="6">
        <f t="shared" si="12"/>
        <v>499.76</v>
      </c>
      <c r="G149" s="6">
        <f t="shared" si="13"/>
        <v>474.57000000000005</v>
      </c>
      <c r="H149" s="6">
        <f t="shared" si="14"/>
        <v>99477.240000000034</v>
      </c>
      <c r="I149" s="6"/>
      <c r="J149" s="6"/>
      <c r="K149" s="6">
        <f t="shared" si="15"/>
        <v>124.94</v>
      </c>
      <c r="L149" s="19">
        <f>IF(A149="","",SUM($K$29:K149))</f>
        <v>19342.7925</v>
      </c>
    </row>
    <row r="150" spans="1:12" x14ac:dyDescent="0.2">
      <c r="A150" s="4">
        <f t="shared" si="8"/>
        <v>122</v>
      </c>
      <c r="B150" s="5">
        <f t="shared" si="9"/>
        <v>45689</v>
      </c>
      <c r="C150" s="6">
        <f t="shared" si="10"/>
        <v>899.33</v>
      </c>
      <c r="D150" s="6">
        <f t="shared" si="11"/>
        <v>75</v>
      </c>
      <c r="E150" s="8"/>
      <c r="F150" s="6">
        <f t="shared" si="12"/>
        <v>497.39</v>
      </c>
      <c r="G150" s="6">
        <f t="shared" si="13"/>
        <v>476.94000000000005</v>
      </c>
      <c r="H150" s="6">
        <f t="shared" si="14"/>
        <v>99000.300000000032</v>
      </c>
      <c r="I150" s="6"/>
      <c r="J150" s="6"/>
      <c r="K150" s="6">
        <f t="shared" si="15"/>
        <v>124.3475</v>
      </c>
      <c r="L150" s="19">
        <f>IF(A150="","",SUM($K$29:K150))</f>
        <v>19467.14</v>
      </c>
    </row>
    <row r="151" spans="1:12" x14ac:dyDescent="0.2">
      <c r="A151" s="4">
        <f t="shared" si="8"/>
        <v>123</v>
      </c>
      <c r="B151" s="5">
        <f t="shared" si="9"/>
        <v>45717</v>
      </c>
      <c r="C151" s="6">
        <f t="shared" si="10"/>
        <v>899.33</v>
      </c>
      <c r="D151" s="6">
        <f t="shared" si="11"/>
        <v>75</v>
      </c>
      <c r="E151" s="8"/>
      <c r="F151" s="6">
        <f t="shared" si="12"/>
        <v>495</v>
      </c>
      <c r="G151" s="6">
        <f t="shared" si="13"/>
        <v>479.33000000000004</v>
      </c>
      <c r="H151" s="6">
        <f t="shared" si="14"/>
        <v>98520.97000000003</v>
      </c>
      <c r="I151" s="6"/>
      <c r="J151" s="6"/>
      <c r="K151" s="6">
        <f t="shared" si="15"/>
        <v>123.75</v>
      </c>
      <c r="L151" s="19">
        <f>IF(A151="","",SUM($K$29:K151))</f>
        <v>19590.89</v>
      </c>
    </row>
    <row r="152" spans="1:12" x14ac:dyDescent="0.2">
      <c r="A152" s="4">
        <f t="shared" si="8"/>
        <v>124</v>
      </c>
      <c r="B152" s="5">
        <f t="shared" si="9"/>
        <v>45748</v>
      </c>
      <c r="C152" s="6">
        <f t="shared" si="10"/>
        <v>899.33</v>
      </c>
      <c r="D152" s="6">
        <f t="shared" si="11"/>
        <v>75</v>
      </c>
      <c r="E152" s="8"/>
      <c r="F152" s="6">
        <f t="shared" si="12"/>
        <v>492.6</v>
      </c>
      <c r="G152" s="6">
        <f t="shared" si="13"/>
        <v>481.73</v>
      </c>
      <c r="H152" s="6">
        <f t="shared" si="14"/>
        <v>98039.240000000034</v>
      </c>
      <c r="I152" s="6"/>
      <c r="J152" s="6"/>
      <c r="K152" s="6">
        <f t="shared" si="15"/>
        <v>123.15</v>
      </c>
      <c r="L152" s="19">
        <f>IF(A152="","",SUM($K$29:K152))</f>
        <v>19714.04</v>
      </c>
    </row>
    <row r="153" spans="1:12" x14ac:dyDescent="0.2">
      <c r="A153" s="4">
        <f t="shared" si="8"/>
        <v>125</v>
      </c>
      <c r="B153" s="5">
        <f t="shared" si="9"/>
        <v>45778</v>
      </c>
      <c r="C153" s="6">
        <f t="shared" si="10"/>
        <v>899.33</v>
      </c>
      <c r="D153" s="6">
        <f t="shared" si="11"/>
        <v>75</v>
      </c>
      <c r="E153" s="8"/>
      <c r="F153" s="6">
        <f t="shared" si="12"/>
        <v>490.2</v>
      </c>
      <c r="G153" s="6">
        <f t="shared" si="13"/>
        <v>484.13000000000005</v>
      </c>
      <c r="H153" s="6">
        <f t="shared" si="14"/>
        <v>97555.11000000003</v>
      </c>
      <c r="I153" s="6"/>
      <c r="J153" s="6"/>
      <c r="K153" s="6">
        <f t="shared" si="15"/>
        <v>122.55</v>
      </c>
      <c r="L153" s="19">
        <f>IF(A153="","",SUM($K$29:K153))</f>
        <v>19836.59</v>
      </c>
    </row>
    <row r="154" spans="1:12" x14ac:dyDescent="0.2">
      <c r="A154" s="4">
        <f t="shared" si="8"/>
        <v>126</v>
      </c>
      <c r="B154" s="5">
        <f t="shared" si="9"/>
        <v>45809</v>
      </c>
      <c r="C154" s="6">
        <f t="shared" si="10"/>
        <v>899.33</v>
      </c>
      <c r="D154" s="6">
        <f t="shared" si="11"/>
        <v>75</v>
      </c>
      <c r="E154" s="8"/>
      <c r="F154" s="6">
        <f t="shared" si="12"/>
        <v>487.78</v>
      </c>
      <c r="G154" s="6">
        <f t="shared" si="13"/>
        <v>486.55000000000007</v>
      </c>
      <c r="H154" s="6">
        <f t="shared" si="14"/>
        <v>97068.560000000027</v>
      </c>
      <c r="I154" s="6"/>
      <c r="J154" s="6"/>
      <c r="K154" s="6">
        <f t="shared" si="15"/>
        <v>121.94499999999999</v>
      </c>
      <c r="L154" s="19">
        <f>IF(A154="","",SUM($K$29:K154))</f>
        <v>19958.535</v>
      </c>
    </row>
    <row r="155" spans="1:12" x14ac:dyDescent="0.2">
      <c r="A155" s="4">
        <f t="shared" si="8"/>
        <v>127</v>
      </c>
      <c r="B155" s="5">
        <f t="shared" si="9"/>
        <v>45839</v>
      </c>
      <c r="C155" s="6">
        <f t="shared" si="10"/>
        <v>899.33</v>
      </c>
      <c r="D155" s="6">
        <f t="shared" si="11"/>
        <v>75</v>
      </c>
      <c r="E155" s="8"/>
      <c r="F155" s="6">
        <f t="shared" si="12"/>
        <v>485.34</v>
      </c>
      <c r="G155" s="6">
        <f t="shared" si="13"/>
        <v>488.99000000000007</v>
      </c>
      <c r="H155" s="6">
        <f t="shared" si="14"/>
        <v>96579.570000000022</v>
      </c>
      <c r="I155" s="6"/>
      <c r="J155" s="6"/>
      <c r="K155" s="6">
        <f t="shared" si="15"/>
        <v>121.33499999999999</v>
      </c>
      <c r="L155" s="19">
        <f>IF(A155="","",SUM($K$29:K155))</f>
        <v>20079.87</v>
      </c>
    </row>
    <row r="156" spans="1:12" x14ac:dyDescent="0.2">
      <c r="A156" s="4">
        <f t="shared" si="8"/>
        <v>128</v>
      </c>
      <c r="B156" s="5">
        <f t="shared" si="9"/>
        <v>45870</v>
      </c>
      <c r="C156" s="6">
        <f t="shared" si="10"/>
        <v>899.33</v>
      </c>
      <c r="D156" s="6">
        <f t="shared" si="11"/>
        <v>75</v>
      </c>
      <c r="E156" s="8"/>
      <c r="F156" s="6">
        <f t="shared" si="12"/>
        <v>482.9</v>
      </c>
      <c r="G156" s="6">
        <f t="shared" si="13"/>
        <v>491.43000000000006</v>
      </c>
      <c r="H156" s="6">
        <f t="shared" si="14"/>
        <v>96088.140000000029</v>
      </c>
      <c r="I156" s="6"/>
      <c r="J156" s="6"/>
      <c r="K156" s="6">
        <f t="shared" si="15"/>
        <v>120.72499999999999</v>
      </c>
      <c r="L156" s="19">
        <f>IF(A156="","",SUM($K$29:K156))</f>
        <v>20200.594999999998</v>
      </c>
    </row>
    <row r="157" spans="1:12" x14ac:dyDescent="0.2">
      <c r="A157" s="4">
        <f t="shared" ref="A157:A220" si="16">IF(H156="","",IF(OR(A156&gt;=nper,ROUND(H156,2)&lt;=0),"",A156+1))</f>
        <v>129</v>
      </c>
      <c r="B157" s="5">
        <f t="shared" ref="B157:B220" si="17">IF(A157="","",IF(MONTH(DATE(YEAR(fpdate),MONTH(fpdate)+(A157-1),DAY(fpdate)))&gt;(MONTH(fpdate)+MOD((A157-1),12)),DATE(YEAR(fpdate),MONTH(fpdate)+(A157-1)+1,0),DATE(YEAR(fpdate),MONTH(fpdate)+(A157-1),DAY(fpdate))))</f>
        <v>45901</v>
      </c>
      <c r="C157" s="6">
        <f t="shared" ref="C157:C220" si="18">IF(A157="","",IF(OR(A157=nper,payment&gt;ROUND((1+rate)*H156,2)),ROUND((1+rate)*H156,2),payment))</f>
        <v>899.33</v>
      </c>
      <c r="D157" s="6">
        <f t="shared" ref="D157:D220" si="19">IF(A157="","",IF(H156&lt;=payment,0,IF(IF(MOD(A157,int)=0,$D$14,0)+C157&gt;=H156+F157,H156+F157-C157,IF(MOD(A157,int)=0,$D$14,0)+IF(IF(MOD(A157,int)=0,$D$14,0)+IF(MOD(A157,12)=0,$D$16,0)+C157&lt;H156+F157,IF(MOD(A157,12)=0,$D$16,0),H156+F157-IF(MOD(A157,int)=0,$D$14,0)-C157))))</f>
        <v>75</v>
      </c>
      <c r="E157" s="8"/>
      <c r="F157" s="6">
        <f t="shared" ref="F157:F220" si="20">IF(A157="","",ROUND(rate*H156,2))</f>
        <v>480.44</v>
      </c>
      <c r="G157" s="6">
        <f t="shared" ref="G157:G220" si="21">IF(A157="","",C157-F157+E157+IF(D157="",0,D157))</f>
        <v>493.89000000000004</v>
      </c>
      <c r="H157" s="6">
        <f t="shared" ref="H157:H220" si="22">IF(A157="","",H156-G157)</f>
        <v>95594.250000000029</v>
      </c>
      <c r="I157" s="6"/>
      <c r="J157" s="6"/>
      <c r="K157" s="6">
        <f t="shared" ref="K157:K220" si="23">IF(A157="","",$L$22*F157)</f>
        <v>120.11</v>
      </c>
      <c r="L157" s="19">
        <f>IF(A157="","",SUM($K$29:K157))</f>
        <v>20320.704999999998</v>
      </c>
    </row>
    <row r="158" spans="1:12" x14ac:dyDescent="0.2">
      <c r="A158" s="4">
        <f t="shared" si="16"/>
        <v>130</v>
      </c>
      <c r="B158" s="5">
        <f t="shared" si="17"/>
        <v>45931</v>
      </c>
      <c r="C158" s="6">
        <f t="shared" si="18"/>
        <v>899.33</v>
      </c>
      <c r="D158" s="6">
        <f t="shared" si="19"/>
        <v>75</v>
      </c>
      <c r="E158" s="8"/>
      <c r="F158" s="6">
        <f t="shared" si="20"/>
        <v>477.97</v>
      </c>
      <c r="G158" s="6">
        <f t="shared" si="21"/>
        <v>496.36</v>
      </c>
      <c r="H158" s="6">
        <f t="shared" si="22"/>
        <v>95097.890000000029</v>
      </c>
      <c r="I158" s="6"/>
      <c r="J158" s="6"/>
      <c r="K158" s="6">
        <f t="shared" si="23"/>
        <v>119.49250000000001</v>
      </c>
      <c r="L158" s="19">
        <f>IF(A158="","",SUM($K$29:K158))</f>
        <v>20440.197499999998</v>
      </c>
    </row>
    <row r="159" spans="1:12" x14ac:dyDescent="0.2">
      <c r="A159" s="4">
        <f t="shared" si="16"/>
        <v>131</v>
      </c>
      <c r="B159" s="5">
        <f t="shared" si="17"/>
        <v>45962</v>
      </c>
      <c r="C159" s="6">
        <f t="shared" si="18"/>
        <v>899.33</v>
      </c>
      <c r="D159" s="6">
        <f t="shared" si="19"/>
        <v>75</v>
      </c>
      <c r="E159" s="8"/>
      <c r="F159" s="6">
        <f t="shared" si="20"/>
        <v>475.49</v>
      </c>
      <c r="G159" s="6">
        <f t="shared" si="21"/>
        <v>498.84000000000003</v>
      </c>
      <c r="H159" s="6">
        <f t="shared" si="22"/>
        <v>94599.050000000032</v>
      </c>
      <c r="I159" s="6"/>
      <c r="J159" s="6"/>
      <c r="K159" s="6">
        <f t="shared" si="23"/>
        <v>118.8725</v>
      </c>
      <c r="L159" s="19">
        <f>IF(A159="","",SUM($K$29:K159))</f>
        <v>20559.07</v>
      </c>
    </row>
    <row r="160" spans="1:12" x14ac:dyDescent="0.2">
      <c r="A160" s="4">
        <f t="shared" si="16"/>
        <v>132</v>
      </c>
      <c r="B160" s="5">
        <f t="shared" si="17"/>
        <v>45992</v>
      </c>
      <c r="C160" s="6">
        <f t="shared" si="18"/>
        <v>899.33</v>
      </c>
      <c r="D160" s="6">
        <f t="shared" si="19"/>
        <v>1075</v>
      </c>
      <c r="E160" s="8"/>
      <c r="F160" s="6">
        <f t="shared" si="20"/>
        <v>473</v>
      </c>
      <c r="G160" s="6">
        <f t="shared" si="21"/>
        <v>1501.33</v>
      </c>
      <c r="H160" s="6">
        <f t="shared" si="22"/>
        <v>93097.72000000003</v>
      </c>
      <c r="I160" s="6"/>
      <c r="J160" s="6"/>
      <c r="K160" s="6">
        <f t="shared" si="23"/>
        <v>118.25</v>
      </c>
      <c r="L160" s="19">
        <f>IF(A160="","",SUM($K$29:K160))</f>
        <v>20677.32</v>
      </c>
    </row>
    <row r="161" spans="1:12" x14ac:dyDescent="0.2">
      <c r="A161" s="4">
        <f t="shared" si="16"/>
        <v>133</v>
      </c>
      <c r="B161" s="5">
        <f t="shared" si="17"/>
        <v>46023</v>
      </c>
      <c r="C161" s="6">
        <f t="shared" si="18"/>
        <v>899.33</v>
      </c>
      <c r="D161" s="6">
        <f t="shared" si="19"/>
        <v>75</v>
      </c>
      <c r="E161" s="8"/>
      <c r="F161" s="6">
        <f t="shared" si="20"/>
        <v>465.49</v>
      </c>
      <c r="G161" s="6">
        <f t="shared" si="21"/>
        <v>508.84000000000003</v>
      </c>
      <c r="H161" s="6">
        <f t="shared" si="22"/>
        <v>92588.880000000034</v>
      </c>
      <c r="I161" s="6"/>
      <c r="J161" s="6"/>
      <c r="K161" s="6">
        <f t="shared" si="23"/>
        <v>116.3725</v>
      </c>
      <c r="L161" s="19">
        <f>IF(A161="","",SUM($K$29:K161))</f>
        <v>20793.692500000001</v>
      </c>
    </row>
    <row r="162" spans="1:12" x14ac:dyDescent="0.2">
      <c r="A162" s="4">
        <f t="shared" si="16"/>
        <v>134</v>
      </c>
      <c r="B162" s="5">
        <f t="shared" si="17"/>
        <v>46054</v>
      </c>
      <c r="C162" s="6">
        <f t="shared" si="18"/>
        <v>899.33</v>
      </c>
      <c r="D162" s="6">
        <f t="shared" si="19"/>
        <v>75</v>
      </c>
      <c r="E162" s="8"/>
      <c r="F162" s="6">
        <f t="shared" si="20"/>
        <v>462.94</v>
      </c>
      <c r="G162" s="6">
        <f t="shared" si="21"/>
        <v>511.39000000000004</v>
      </c>
      <c r="H162" s="6">
        <f t="shared" si="22"/>
        <v>92077.490000000034</v>
      </c>
      <c r="I162" s="6"/>
      <c r="J162" s="6"/>
      <c r="K162" s="6">
        <f t="shared" si="23"/>
        <v>115.735</v>
      </c>
      <c r="L162" s="19">
        <f>IF(A162="","",SUM($K$29:K162))</f>
        <v>20909.427500000002</v>
      </c>
    </row>
    <row r="163" spans="1:12" x14ac:dyDescent="0.2">
      <c r="A163" s="4">
        <f t="shared" si="16"/>
        <v>135</v>
      </c>
      <c r="B163" s="5">
        <f t="shared" si="17"/>
        <v>46082</v>
      </c>
      <c r="C163" s="6">
        <f t="shared" si="18"/>
        <v>899.33</v>
      </c>
      <c r="D163" s="6">
        <f t="shared" si="19"/>
        <v>75</v>
      </c>
      <c r="E163" s="8"/>
      <c r="F163" s="6">
        <f t="shared" si="20"/>
        <v>460.39</v>
      </c>
      <c r="G163" s="6">
        <f t="shared" si="21"/>
        <v>513.94000000000005</v>
      </c>
      <c r="H163" s="6">
        <f t="shared" si="22"/>
        <v>91563.550000000032</v>
      </c>
      <c r="I163" s="6"/>
      <c r="J163" s="6"/>
      <c r="K163" s="6">
        <f t="shared" si="23"/>
        <v>115.0975</v>
      </c>
      <c r="L163" s="19">
        <f>IF(A163="","",SUM($K$29:K163))</f>
        <v>21024.525000000001</v>
      </c>
    </row>
    <row r="164" spans="1:12" x14ac:dyDescent="0.2">
      <c r="A164" s="4">
        <f t="shared" si="16"/>
        <v>136</v>
      </c>
      <c r="B164" s="5">
        <f t="shared" si="17"/>
        <v>46113</v>
      </c>
      <c r="C164" s="6">
        <f t="shared" si="18"/>
        <v>899.33</v>
      </c>
      <c r="D164" s="6">
        <f t="shared" si="19"/>
        <v>75</v>
      </c>
      <c r="E164" s="8"/>
      <c r="F164" s="6">
        <f t="shared" si="20"/>
        <v>457.82</v>
      </c>
      <c r="G164" s="6">
        <f t="shared" si="21"/>
        <v>516.51</v>
      </c>
      <c r="H164" s="6">
        <f t="shared" si="22"/>
        <v>91047.040000000037</v>
      </c>
      <c r="I164" s="6"/>
      <c r="J164" s="6"/>
      <c r="K164" s="6">
        <f t="shared" si="23"/>
        <v>114.455</v>
      </c>
      <c r="L164" s="19">
        <f>IF(A164="","",SUM($K$29:K164))</f>
        <v>21138.980000000003</v>
      </c>
    </row>
    <row r="165" spans="1:12" x14ac:dyDescent="0.2">
      <c r="A165" s="4">
        <f t="shared" si="16"/>
        <v>137</v>
      </c>
      <c r="B165" s="5">
        <f t="shared" si="17"/>
        <v>46143</v>
      </c>
      <c r="C165" s="6">
        <f t="shared" si="18"/>
        <v>899.33</v>
      </c>
      <c r="D165" s="6">
        <f t="shared" si="19"/>
        <v>75</v>
      </c>
      <c r="E165" s="8"/>
      <c r="F165" s="6">
        <f t="shared" si="20"/>
        <v>455.24</v>
      </c>
      <c r="G165" s="6">
        <f t="shared" si="21"/>
        <v>519.09</v>
      </c>
      <c r="H165" s="6">
        <f t="shared" si="22"/>
        <v>90527.950000000041</v>
      </c>
      <c r="I165" s="6"/>
      <c r="J165" s="6"/>
      <c r="K165" s="6">
        <f t="shared" si="23"/>
        <v>113.81</v>
      </c>
      <c r="L165" s="19">
        <f>IF(A165="","",SUM($K$29:K165))</f>
        <v>21252.790000000005</v>
      </c>
    </row>
    <row r="166" spans="1:12" x14ac:dyDescent="0.2">
      <c r="A166" s="4">
        <f t="shared" si="16"/>
        <v>138</v>
      </c>
      <c r="B166" s="5">
        <f t="shared" si="17"/>
        <v>46174</v>
      </c>
      <c r="C166" s="6">
        <f t="shared" si="18"/>
        <v>899.33</v>
      </c>
      <c r="D166" s="6">
        <f t="shared" si="19"/>
        <v>75</v>
      </c>
      <c r="E166" s="8"/>
      <c r="F166" s="6">
        <f t="shared" si="20"/>
        <v>452.64</v>
      </c>
      <c r="G166" s="6">
        <f t="shared" si="21"/>
        <v>521.69000000000005</v>
      </c>
      <c r="H166" s="6">
        <f t="shared" si="22"/>
        <v>90006.260000000038</v>
      </c>
      <c r="I166" s="6"/>
      <c r="J166" s="6"/>
      <c r="K166" s="6">
        <f t="shared" si="23"/>
        <v>113.16</v>
      </c>
      <c r="L166" s="19">
        <f>IF(A166="","",SUM($K$29:K166))</f>
        <v>21365.950000000004</v>
      </c>
    </row>
    <row r="167" spans="1:12" x14ac:dyDescent="0.2">
      <c r="A167" s="4">
        <f t="shared" si="16"/>
        <v>139</v>
      </c>
      <c r="B167" s="5">
        <f t="shared" si="17"/>
        <v>46204</v>
      </c>
      <c r="C167" s="6">
        <f t="shared" si="18"/>
        <v>899.33</v>
      </c>
      <c r="D167" s="6">
        <f t="shared" si="19"/>
        <v>75</v>
      </c>
      <c r="E167" s="8"/>
      <c r="F167" s="6">
        <f t="shared" si="20"/>
        <v>450.03</v>
      </c>
      <c r="G167" s="6">
        <f t="shared" si="21"/>
        <v>524.30000000000007</v>
      </c>
      <c r="H167" s="6">
        <f t="shared" si="22"/>
        <v>89481.960000000036</v>
      </c>
      <c r="I167" s="6"/>
      <c r="J167" s="6"/>
      <c r="K167" s="6">
        <f t="shared" si="23"/>
        <v>112.50749999999999</v>
      </c>
      <c r="L167" s="19">
        <f>IF(A167="","",SUM($K$29:K167))</f>
        <v>21478.457500000004</v>
      </c>
    </row>
    <row r="168" spans="1:12" x14ac:dyDescent="0.2">
      <c r="A168" s="4">
        <f t="shared" si="16"/>
        <v>140</v>
      </c>
      <c r="B168" s="5">
        <f t="shared" si="17"/>
        <v>46235</v>
      </c>
      <c r="C168" s="6">
        <f t="shared" si="18"/>
        <v>899.33</v>
      </c>
      <c r="D168" s="6">
        <f t="shared" si="19"/>
        <v>75</v>
      </c>
      <c r="E168" s="8"/>
      <c r="F168" s="6">
        <f t="shared" si="20"/>
        <v>447.41</v>
      </c>
      <c r="G168" s="6">
        <f t="shared" si="21"/>
        <v>526.92000000000007</v>
      </c>
      <c r="H168" s="6">
        <f t="shared" si="22"/>
        <v>88955.040000000037</v>
      </c>
      <c r="I168" s="6"/>
      <c r="J168" s="6"/>
      <c r="K168" s="6">
        <f t="shared" si="23"/>
        <v>111.85250000000001</v>
      </c>
      <c r="L168" s="19">
        <f>IF(A168="","",SUM($K$29:K168))</f>
        <v>21590.310000000005</v>
      </c>
    </row>
    <row r="169" spans="1:12" x14ac:dyDescent="0.2">
      <c r="A169" s="4">
        <f t="shared" si="16"/>
        <v>141</v>
      </c>
      <c r="B169" s="5">
        <f t="shared" si="17"/>
        <v>46266</v>
      </c>
      <c r="C169" s="6">
        <f t="shared" si="18"/>
        <v>899.33</v>
      </c>
      <c r="D169" s="6">
        <f t="shared" si="19"/>
        <v>75</v>
      </c>
      <c r="E169" s="8"/>
      <c r="F169" s="6">
        <f t="shared" si="20"/>
        <v>444.78</v>
      </c>
      <c r="G169" s="6">
        <f t="shared" si="21"/>
        <v>529.55000000000007</v>
      </c>
      <c r="H169" s="6">
        <f t="shared" si="22"/>
        <v>88425.490000000034</v>
      </c>
      <c r="I169" s="6"/>
      <c r="J169" s="6"/>
      <c r="K169" s="6">
        <f t="shared" si="23"/>
        <v>111.19499999999999</v>
      </c>
      <c r="L169" s="19">
        <f>IF(A169="","",SUM($K$29:K169))</f>
        <v>21701.505000000005</v>
      </c>
    </row>
    <row r="170" spans="1:12" x14ac:dyDescent="0.2">
      <c r="A170" s="4">
        <f t="shared" si="16"/>
        <v>142</v>
      </c>
      <c r="B170" s="5">
        <f t="shared" si="17"/>
        <v>46296</v>
      </c>
      <c r="C170" s="6">
        <f t="shared" si="18"/>
        <v>899.33</v>
      </c>
      <c r="D170" s="6">
        <f t="shared" si="19"/>
        <v>75</v>
      </c>
      <c r="E170" s="8"/>
      <c r="F170" s="6">
        <f t="shared" si="20"/>
        <v>442.13</v>
      </c>
      <c r="G170" s="6">
        <f t="shared" si="21"/>
        <v>532.20000000000005</v>
      </c>
      <c r="H170" s="6">
        <f t="shared" si="22"/>
        <v>87893.290000000037</v>
      </c>
      <c r="I170" s="6"/>
      <c r="J170" s="6"/>
      <c r="K170" s="6">
        <f t="shared" si="23"/>
        <v>110.5325</v>
      </c>
      <c r="L170" s="19">
        <f>IF(A170="","",SUM($K$29:K170))</f>
        <v>21812.037500000006</v>
      </c>
    </row>
    <row r="171" spans="1:12" x14ac:dyDescent="0.2">
      <c r="A171" s="4">
        <f t="shared" si="16"/>
        <v>143</v>
      </c>
      <c r="B171" s="5">
        <f t="shared" si="17"/>
        <v>46327</v>
      </c>
      <c r="C171" s="6">
        <f t="shared" si="18"/>
        <v>899.33</v>
      </c>
      <c r="D171" s="6">
        <f t="shared" si="19"/>
        <v>75</v>
      </c>
      <c r="E171" s="8"/>
      <c r="F171" s="6">
        <f t="shared" si="20"/>
        <v>439.47</v>
      </c>
      <c r="G171" s="6">
        <f t="shared" si="21"/>
        <v>534.86</v>
      </c>
      <c r="H171" s="6">
        <f t="shared" si="22"/>
        <v>87358.430000000037</v>
      </c>
      <c r="I171" s="6"/>
      <c r="J171" s="6"/>
      <c r="K171" s="6">
        <f t="shared" si="23"/>
        <v>109.86750000000001</v>
      </c>
      <c r="L171" s="19">
        <f>IF(A171="","",SUM($K$29:K171))</f>
        <v>21921.905000000006</v>
      </c>
    </row>
    <row r="172" spans="1:12" x14ac:dyDescent="0.2">
      <c r="A172" s="4">
        <f t="shared" si="16"/>
        <v>144</v>
      </c>
      <c r="B172" s="5">
        <f t="shared" si="17"/>
        <v>46357</v>
      </c>
      <c r="C172" s="6">
        <f t="shared" si="18"/>
        <v>899.33</v>
      </c>
      <c r="D172" s="6">
        <f t="shared" si="19"/>
        <v>1075</v>
      </c>
      <c r="E172" s="8"/>
      <c r="F172" s="6">
        <f t="shared" si="20"/>
        <v>436.79</v>
      </c>
      <c r="G172" s="6">
        <f t="shared" si="21"/>
        <v>1537.54</v>
      </c>
      <c r="H172" s="6">
        <f t="shared" si="22"/>
        <v>85820.890000000043</v>
      </c>
      <c r="I172" s="6"/>
      <c r="J172" s="6"/>
      <c r="K172" s="6">
        <f t="shared" si="23"/>
        <v>109.19750000000001</v>
      </c>
      <c r="L172" s="19">
        <f>IF(A172="","",SUM($K$29:K172))</f>
        <v>22031.102500000005</v>
      </c>
    </row>
    <row r="173" spans="1:12" x14ac:dyDescent="0.2">
      <c r="A173" s="4">
        <f t="shared" si="16"/>
        <v>145</v>
      </c>
      <c r="B173" s="5">
        <f t="shared" si="17"/>
        <v>46388</v>
      </c>
      <c r="C173" s="6">
        <f t="shared" si="18"/>
        <v>899.33</v>
      </c>
      <c r="D173" s="6">
        <f t="shared" si="19"/>
        <v>75</v>
      </c>
      <c r="E173" s="8"/>
      <c r="F173" s="6">
        <f t="shared" si="20"/>
        <v>429.1</v>
      </c>
      <c r="G173" s="6">
        <f t="shared" si="21"/>
        <v>545.23</v>
      </c>
      <c r="H173" s="6">
        <f t="shared" si="22"/>
        <v>85275.660000000047</v>
      </c>
      <c r="I173" s="6"/>
      <c r="J173" s="6"/>
      <c r="K173" s="6">
        <f t="shared" si="23"/>
        <v>107.27500000000001</v>
      </c>
      <c r="L173" s="19">
        <f>IF(A173="","",SUM($K$29:K173))</f>
        <v>22138.377500000006</v>
      </c>
    </row>
    <row r="174" spans="1:12" x14ac:dyDescent="0.2">
      <c r="A174" s="4">
        <f t="shared" si="16"/>
        <v>146</v>
      </c>
      <c r="B174" s="5">
        <f t="shared" si="17"/>
        <v>46419</v>
      </c>
      <c r="C174" s="6">
        <f t="shared" si="18"/>
        <v>899.33</v>
      </c>
      <c r="D174" s="6">
        <f t="shared" si="19"/>
        <v>75</v>
      </c>
      <c r="E174" s="8"/>
      <c r="F174" s="6">
        <f t="shared" si="20"/>
        <v>426.38</v>
      </c>
      <c r="G174" s="6">
        <f t="shared" si="21"/>
        <v>547.95000000000005</v>
      </c>
      <c r="H174" s="6">
        <f t="shared" si="22"/>
        <v>84727.71000000005</v>
      </c>
      <c r="I174" s="6"/>
      <c r="J174" s="6"/>
      <c r="K174" s="6">
        <f t="shared" si="23"/>
        <v>106.595</v>
      </c>
      <c r="L174" s="19">
        <f>IF(A174="","",SUM($K$29:K174))</f>
        <v>22244.972500000007</v>
      </c>
    </row>
    <row r="175" spans="1:12" x14ac:dyDescent="0.2">
      <c r="A175" s="4">
        <f t="shared" si="16"/>
        <v>147</v>
      </c>
      <c r="B175" s="5">
        <f t="shared" si="17"/>
        <v>46447</v>
      </c>
      <c r="C175" s="6">
        <f t="shared" si="18"/>
        <v>899.33</v>
      </c>
      <c r="D175" s="6">
        <f t="shared" si="19"/>
        <v>75</v>
      </c>
      <c r="E175" s="8"/>
      <c r="F175" s="6">
        <f t="shared" si="20"/>
        <v>423.64</v>
      </c>
      <c r="G175" s="6">
        <f t="shared" si="21"/>
        <v>550.69000000000005</v>
      </c>
      <c r="H175" s="6">
        <f t="shared" si="22"/>
        <v>84177.020000000048</v>
      </c>
      <c r="I175" s="6"/>
      <c r="J175" s="6"/>
      <c r="K175" s="6">
        <f t="shared" si="23"/>
        <v>105.91</v>
      </c>
      <c r="L175" s="19">
        <f>IF(A175="","",SUM($K$29:K175))</f>
        <v>22350.882500000007</v>
      </c>
    </row>
    <row r="176" spans="1:12" x14ac:dyDescent="0.2">
      <c r="A176" s="4">
        <f t="shared" si="16"/>
        <v>148</v>
      </c>
      <c r="B176" s="5">
        <f t="shared" si="17"/>
        <v>46478</v>
      </c>
      <c r="C176" s="6">
        <f t="shared" si="18"/>
        <v>899.33</v>
      </c>
      <c r="D176" s="6">
        <f t="shared" si="19"/>
        <v>75</v>
      </c>
      <c r="E176" s="8"/>
      <c r="F176" s="6">
        <f t="shared" si="20"/>
        <v>420.89</v>
      </c>
      <c r="G176" s="6">
        <f t="shared" si="21"/>
        <v>553.44000000000005</v>
      </c>
      <c r="H176" s="6">
        <f t="shared" si="22"/>
        <v>83623.580000000045</v>
      </c>
      <c r="I176" s="6"/>
      <c r="J176" s="6"/>
      <c r="K176" s="6">
        <f t="shared" si="23"/>
        <v>105.2225</v>
      </c>
      <c r="L176" s="19">
        <f>IF(A176="","",SUM($K$29:K176))</f>
        <v>22456.105000000007</v>
      </c>
    </row>
    <row r="177" spans="1:12" x14ac:dyDescent="0.2">
      <c r="A177" s="4">
        <f t="shared" si="16"/>
        <v>149</v>
      </c>
      <c r="B177" s="5">
        <f t="shared" si="17"/>
        <v>46508</v>
      </c>
      <c r="C177" s="6">
        <f t="shared" si="18"/>
        <v>899.33</v>
      </c>
      <c r="D177" s="6">
        <f t="shared" si="19"/>
        <v>75</v>
      </c>
      <c r="E177" s="8"/>
      <c r="F177" s="6">
        <f t="shared" si="20"/>
        <v>418.12</v>
      </c>
      <c r="G177" s="6">
        <f t="shared" si="21"/>
        <v>556.21</v>
      </c>
      <c r="H177" s="6">
        <f t="shared" si="22"/>
        <v>83067.370000000039</v>
      </c>
      <c r="I177" s="6"/>
      <c r="J177" s="6"/>
      <c r="K177" s="6">
        <f t="shared" si="23"/>
        <v>104.53</v>
      </c>
      <c r="L177" s="19">
        <f>IF(A177="","",SUM($K$29:K177))</f>
        <v>22560.635000000006</v>
      </c>
    </row>
    <row r="178" spans="1:12" x14ac:dyDescent="0.2">
      <c r="A178" s="4">
        <f t="shared" si="16"/>
        <v>150</v>
      </c>
      <c r="B178" s="5">
        <f t="shared" si="17"/>
        <v>46539</v>
      </c>
      <c r="C178" s="6">
        <f t="shared" si="18"/>
        <v>899.33</v>
      </c>
      <c r="D178" s="6">
        <f t="shared" si="19"/>
        <v>75</v>
      </c>
      <c r="E178" s="8"/>
      <c r="F178" s="6">
        <f t="shared" si="20"/>
        <v>415.34</v>
      </c>
      <c r="G178" s="6">
        <f t="shared" si="21"/>
        <v>558.99</v>
      </c>
      <c r="H178" s="6">
        <f t="shared" si="22"/>
        <v>82508.380000000034</v>
      </c>
      <c r="I178" s="6"/>
      <c r="J178" s="6"/>
      <c r="K178" s="6">
        <f t="shared" si="23"/>
        <v>103.83499999999999</v>
      </c>
      <c r="L178" s="19">
        <f>IF(A178="","",SUM($K$29:K178))</f>
        <v>22664.470000000005</v>
      </c>
    </row>
    <row r="179" spans="1:12" x14ac:dyDescent="0.2">
      <c r="A179" s="4">
        <f t="shared" si="16"/>
        <v>151</v>
      </c>
      <c r="B179" s="5">
        <f t="shared" si="17"/>
        <v>46569</v>
      </c>
      <c r="C179" s="6">
        <f t="shared" si="18"/>
        <v>899.33</v>
      </c>
      <c r="D179" s="6">
        <f t="shared" si="19"/>
        <v>75</v>
      </c>
      <c r="E179" s="8"/>
      <c r="F179" s="6">
        <f t="shared" si="20"/>
        <v>412.54</v>
      </c>
      <c r="G179" s="6">
        <f t="shared" si="21"/>
        <v>561.79</v>
      </c>
      <c r="H179" s="6">
        <f t="shared" si="22"/>
        <v>81946.59000000004</v>
      </c>
      <c r="I179" s="6"/>
      <c r="J179" s="6"/>
      <c r="K179" s="6">
        <f t="shared" si="23"/>
        <v>103.13500000000001</v>
      </c>
      <c r="L179" s="19">
        <f>IF(A179="","",SUM($K$29:K179))</f>
        <v>22767.605000000003</v>
      </c>
    </row>
    <row r="180" spans="1:12" x14ac:dyDescent="0.2">
      <c r="A180" s="4">
        <f t="shared" si="16"/>
        <v>152</v>
      </c>
      <c r="B180" s="5">
        <f t="shared" si="17"/>
        <v>46600</v>
      </c>
      <c r="C180" s="6">
        <f t="shared" si="18"/>
        <v>899.33</v>
      </c>
      <c r="D180" s="6">
        <f t="shared" si="19"/>
        <v>75</v>
      </c>
      <c r="E180" s="8"/>
      <c r="F180" s="6">
        <f t="shared" si="20"/>
        <v>409.73</v>
      </c>
      <c r="G180" s="6">
        <f t="shared" si="21"/>
        <v>564.6</v>
      </c>
      <c r="H180" s="6">
        <f t="shared" si="22"/>
        <v>81381.990000000034</v>
      </c>
      <c r="I180" s="6"/>
      <c r="J180" s="6"/>
      <c r="K180" s="6">
        <f t="shared" si="23"/>
        <v>102.4325</v>
      </c>
      <c r="L180" s="19">
        <f>IF(A180="","",SUM($K$29:K180))</f>
        <v>22870.037500000002</v>
      </c>
    </row>
    <row r="181" spans="1:12" x14ac:dyDescent="0.2">
      <c r="A181" s="4">
        <f t="shared" si="16"/>
        <v>153</v>
      </c>
      <c r="B181" s="5">
        <f t="shared" si="17"/>
        <v>46631</v>
      </c>
      <c r="C181" s="6">
        <f t="shared" si="18"/>
        <v>899.33</v>
      </c>
      <c r="D181" s="6">
        <f t="shared" si="19"/>
        <v>75</v>
      </c>
      <c r="E181" s="8"/>
      <c r="F181" s="6">
        <f t="shared" si="20"/>
        <v>406.91</v>
      </c>
      <c r="G181" s="6">
        <f t="shared" si="21"/>
        <v>567.42000000000007</v>
      </c>
      <c r="H181" s="6">
        <f t="shared" si="22"/>
        <v>80814.570000000036</v>
      </c>
      <c r="I181" s="6"/>
      <c r="J181" s="6"/>
      <c r="K181" s="6">
        <f t="shared" si="23"/>
        <v>101.72750000000001</v>
      </c>
      <c r="L181" s="19">
        <f>IF(A181="","",SUM($K$29:K181))</f>
        <v>22971.765000000003</v>
      </c>
    </row>
    <row r="182" spans="1:12" x14ac:dyDescent="0.2">
      <c r="A182" s="4">
        <f t="shared" si="16"/>
        <v>154</v>
      </c>
      <c r="B182" s="5">
        <f t="shared" si="17"/>
        <v>46661</v>
      </c>
      <c r="C182" s="6">
        <f t="shared" si="18"/>
        <v>899.33</v>
      </c>
      <c r="D182" s="6">
        <f t="shared" si="19"/>
        <v>75</v>
      </c>
      <c r="E182" s="8"/>
      <c r="F182" s="6">
        <f t="shared" si="20"/>
        <v>404.07</v>
      </c>
      <c r="G182" s="6">
        <f t="shared" si="21"/>
        <v>570.26</v>
      </c>
      <c r="H182" s="6">
        <f t="shared" si="22"/>
        <v>80244.310000000041</v>
      </c>
      <c r="I182" s="6"/>
      <c r="J182" s="6"/>
      <c r="K182" s="6">
        <f t="shared" si="23"/>
        <v>101.0175</v>
      </c>
      <c r="L182" s="19">
        <f>IF(A182="","",SUM($K$29:K182))</f>
        <v>23072.782500000005</v>
      </c>
    </row>
    <row r="183" spans="1:12" x14ac:dyDescent="0.2">
      <c r="A183" s="4">
        <f t="shared" si="16"/>
        <v>155</v>
      </c>
      <c r="B183" s="5">
        <f t="shared" si="17"/>
        <v>46692</v>
      </c>
      <c r="C183" s="6">
        <f t="shared" si="18"/>
        <v>899.33</v>
      </c>
      <c r="D183" s="6">
        <f t="shared" si="19"/>
        <v>75</v>
      </c>
      <c r="E183" s="8"/>
      <c r="F183" s="6">
        <f t="shared" si="20"/>
        <v>401.22</v>
      </c>
      <c r="G183" s="6">
        <f t="shared" si="21"/>
        <v>573.11</v>
      </c>
      <c r="H183" s="6">
        <f t="shared" si="22"/>
        <v>79671.200000000041</v>
      </c>
      <c r="I183" s="6"/>
      <c r="J183" s="6"/>
      <c r="K183" s="6">
        <f t="shared" si="23"/>
        <v>100.30500000000001</v>
      </c>
      <c r="L183" s="19">
        <f>IF(A183="","",SUM($K$29:K183))</f>
        <v>23173.087500000005</v>
      </c>
    </row>
    <row r="184" spans="1:12" x14ac:dyDescent="0.2">
      <c r="A184" s="4">
        <f t="shared" si="16"/>
        <v>156</v>
      </c>
      <c r="B184" s="5">
        <f t="shared" si="17"/>
        <v>46722</v>
      </c>
      <c r="C184" s="6">
        <f t="shared" si="18"/>
        <v>899.33</v>
      </c>
      <c r="D184" s="6">
        <f t="shared" si="19"/>
        <v>1075</v>
      </c>
      <c r="E184" s="8"/>
      <c r="F184" s="6">
        <f t="shared" si="20"/>
        <v>398.36</v>
      </c>
      <c r="G184" s="6">
        <f t="shared" si="21"/>
        <v>1575.97</v>
      </c>
      <c r="H184" s="6">
        <f t="shared" si="22"/>
        <v>78095.23000000004</v>
      </c>
      <c r="I184" s="6"/>
      <c r="J184" s="6"/>
      <c r="K184" s="6">
        <f t="shared" si="23"/>
        <v>99.59</v>
      </c>
      <c r="L184" s="19">
        <f>IF(A184="","",SUM($K$29:K184))</f>
        <v>23272.677500000005</v>
      </c>
    </row>
    <row r="185" spans="1:12" x14ac:dyDescent="0.2">
      <c r="A185" s="4">
        <f t="shared" si="16"/>
        <v>157</v>
      </c>
      <c r="B185" s="5">
        <f t="shared" si="17"/>
        <v>46753</v>
      </c>
      <c r="C185" s="6">
        <f t="shared" si="18"/>
        <v>899.33</v>
      </c>
      <c r="D185" s="6">
        <f t="shared" si="19"/>
        <v>75</v>
      </c>
      <c r="E185" s="8"/>
      <c r="F185" s="6">
        <f t="shared" si="20"/>
        <v>390.48</v>
      </c>
      <c r="G185" s="6">
        <f t="shared" si="21"/>
        <v>583.85</v>
      </c>
      <c r="H185" s="6">
        <f t="shared" si="22"/>
        <v>77511.380000000034</v>
      </c>
      <c r="I185" s="6"/>
      <c r="J185" s="6"/>
      <c r="K185" s="6">
        <f t="shared" si="23"/>
        <v>97.62</v>
      </c>
      <c r="L185" s="19">
        <f>IF(A185="","",SUM($K$29:K185))</f>
        <v>23370.297500000004</v>
      </c>
    </row>
    <row r="186" spans="1:12" x14ac:dyDescent="0.2">
      <c r="A186" s="4">
        <f t="shared" si="16"/>
        <v>158</v>
      </c>
      <c r="B186" s="5">
        <f t="shared" si="17"/>
        <v>46784</v>
      </c>
      <c r="C186" s="6">
        <f t="shared" si="18"/>
        <v>899.33</v>
      </c>
      <c r="D186" s="6">
        <f t="shared" si="19"/>
        <v>75</v>
      </c>
      <c r="E186" s="8"/>
      <c r="F186" s="6">
        <f t="shared" si="20"/>
        <v>387.56</v>
      </c>
      <c r="G186" s="6">
        <f t="shared" si="21"/>
        <v>586.77</v>
      </c>
      <c r="H186" s="6">
        <f t="shared" si="22"/>
        <v>76924.61000000003</v>
      </c>
      <c r="I186" s="6"/>
      <c r="J186" s="6"/>
      <c r="K186" s="6">
        <f t="shared" si="23"/>
        <v>96.89</v>
      </c>
      <c r="L186" s="19">
        <f>IF(A186="","",SUM($K$29:K186))</f>
        <v>23467.187500000004</v>
      </c>
    </row>
    <row r="187" spans="1:12" x14ac:dyDescent="0.2">
      <c r="A187" s="4">
        <f t="shared" si="16"/>
        <v>159</v>
      </c>
      <c r="B187" s="5">
        <f t="shared" si="17"/>
        <v>46813</v>
      </c>
      <c r="C187" s="6">
        <f t="shared" si="18"/>
        <v>899.33</v>
      </c>
      <c r="D187" s="6">
        <f t="shared" si="19"/>
        <v>75</v>
      </c>
      <c r="E187" s="8"/>
      <c r="F187" s="6">
        <f t="shared" si="20"/>
        <v>384.62</v>
      </c>
      <c r="G187" s="6">
        <f t="shared" si="21"/>
        <v>589.71</v>
      </c>
      <c r="H187" s="6">
        <f t="shared" si="22"/>
        <v>76334.900000000023</v>
      </c>
      <c r="I187" s="6"/>
      <c r="J187" s="6"/>
      <c r="K187" s="6">
        <f t="shared" si="23"/>
        <v>96.155000000000001</v>
      </c>
      <c r="L187" s="19">
        <f>IF(A187="","",SUM($K$29:K187))</f>
        <v>23563.342500000002</v>
      </c>
    </row>
    <row r="188" spans="1:12" x14ac:dyDescent="0.2">
      <c r="A188" s="4">
        <f t="shared" si="16"/>
        <v>160</v>
      </c>
      <c r="B188" s="5">
        <f t="shared" si="17"/>
        <v>46844</v>
      </c>
      <c r="C188" s="6">
        <f t="shared" si="18"/>
        <v>899.33</v>
      </c>
      <c r="D188" s="6">
        <f t="shared" si="19"/>
        <v>75</v>
      </c>
      <c r="E188" s="8"/>
      <c r="F188" s="6">
        <f t="shared" si="20"/>
        <v>381.67</v>
      </c>
      <c r="G188" s="6">
        <f t="shared" si="21"/>
        <v>592.66000000000008</v>
      </c>
      <c r="H188" s="6">
        <f t="shared" si="22"/>
        <v>75742.24000000002</v>
      </c>
      <c r="I188" s="6"/>
      <c r="J188" s="6"/>
      <c r="K188" s="6">
        <f t="shared" si="23"/>
        <v>95.417500000000004</v>
      </c>
      <c r="L188" s="19">
        <f>IF(A188="","",SUM($K$29:K188))</f>
        <v>23658.760000000002</v>
      </c>
    </row>
    <row r="189" spans="1:12" x14ac:dyDescent="0.2">
      <c r="A189" s="4">
        <f t="shared" si="16"/>
        <v>161</v>
      </c>
      <c r="B189" s="5">
        <f t="shared" si="17"/>
        <v>46874</v>
      </c>
      <c r="C189" s="6">
        <f t="shared" si="18"/>
        <v>899.33</v>
      </c>
      <c r="D189" s="6">
        <f t="shared" si="19"/>
        <v>75</v>
      </c>
      <c r="E189" s="8"/>
      <c r="F189" s="6">
        <f t="shared" si="20"/>
        <v>378.71</v>
      </c>
      <c r="G189" s="6">
        <f t="shared" si="21"/>
        <v>595.62000000000012</v>
      </c>
      <c r="H189" s="6">
        <f t="shared" si="22"/>
        <v>75146.620000000024</v>
      </c>
      <c r="I189" s="6"/>
      <c r="J189" s="6"/>
      <c r="K189" s="6">
        <f t="shared" si="23"/>
        <v>94.677499999999995</v>
      </c>
      <c r="L189" s="19">
        <f>IF(A189="","",SUM($K$29:K189))</f>
        <v>23753.437500000004</v>
      </c>
    </row>
    <row r="190" spans="1:12" x14ac:dyDescent="0.2">
      <c r="A190" s="4">
        <f t="shared" si="16"/>
        <v>162</v>
      </c>
      <c r="B190" s="5">
        <f t="shared" si="17"/>
        <v>46905</v>
      </c>
      <c r="C190" s="6">
        <f t="shared" si="18"/>
        <v>899.33</v>
      </c>
      <c r="D190" s="6">
        <f t="shared" si="19"/>
        <v>75</v>
      </c>
      <c r="E190" s="8"/>
      <c r="F190" s="6">
        <f t="shared" si="20"/>
        <v>375.73</v>
      </c>
      <c r="G190" s="6">
        <f t="shared" si="21"/>
        <v>598.6</v>
      </c>
      <c r="H190" s="6">
        <f t="shared" si="22"/>
        <v>74548.020000000019</v>
      </c>
      <c r="I190" s="6"/>
      <c r="J190" s="6"/>
      <c r="K190" s="6">
        <f t="shared" si="23"/>
        <v>93.932500000000005</v>
      </c>
      <c r="L190" s="19">
        <f>IF(A190="","",SUM($K$29:K190))</f>
        <v>23847.370000000003</v>
      </c>
    </row>
    <row r="191" spans="1:12" x14ac:dyDescent="0.2">
      <c r="A191" s="4">
        <f t="shared" si="16"/>
        <v>163</v>
      </c>
      <c r="B191" s="5">
        <f t="shared" si="17"/>
        <v>46935</v>
      </c>
      <c r="C191" s="6">
        <f t="shared" si="18"/>
        <v>899.33</v>
      </c>
      <c r="D191" s="6">
        <f t="shared" si="19"/>
        <v>75</v>
      </c>
      <c r="E191" s="8"/>
      <c r="F191" s="6">
        <f t="shared" si="20"/>
        <v>372.74</v>
      </c>
      <c r="G191" s="6">
        <f t="shared" si="21"/>
        <v>601.59</v>
      </c>
      <c r="H191" s="6">
        <f t="shared" si="22"/>
        <v>73946.430000000022</v>
      </c>
      <c r="I191" s="6"/>
      <c r="J191" s="6"/>
      <c r="K191" s="6">
        <f t="shared" si="23"/>
        <v>93.185000000000002</v>
      </c>
      <c r="L191" s="19">
        <f>IF(A191="","",SUM($K$29:K191))</f>
        <v>23940.555000000004</v>
      </c>
    </row>
    <row r="192" spans="1:12" x14ac:dyDescent="0.2">
      <c r="A192" s="4">
        <f t="shared" si="16"/>
        <v>164</v>
      </c>
      <c r="B192" s="5">
        <f t="shared" si="17"/>
        <v>46966</v>
      </c>
      <c r="C192" s="6">
        <f t="shared" si="18"/>
        <v>899.33</v>
      </c>
      <c r="D192" s="6">
        <f t="shared" si="19"/>
        <v>75</v>
      </c>
      <c r="E192" s="8"/>
      <c r="F192" s="6">
        <f t="shared" si="20"/>
        <v>369.73</v>
      </c>
      <c r="G192" s="6">
        <f t="shared" si="21"/>
        <v>604.6</v>
      </c>
      <c r="H192" s="6">
        <f t="shared" si="22"/>
        <v>73341.830000000016</v>
      </c>
      <c r="I192" s="6"/>
      <c r="J192" s="6"/>
      <c r="K192" s="6">
        <f t="shared" si="23"/>
        <v>92.432500000000005</v>
      </c>
      <c r="L192" s="19">
        <f>IF(A192="","",SUM($K$29:K192))</f>
        <v>24032.987500000003</v>
      </c>
    </row>
    <row r="193" spans="1:12" x14ac:dyDescent="0.2">
      <c r="A193" s="4">
        <f t="shared" si="16"/>
        <v>165</v>
      </c>
      <c r="B193" s="5">
        <f t="shared" si="17"/>
        <v>46997</v>
      </c>
      <c r="C193" s="6">
        <f t="shared" si="18"/>
        <v>899.33</v>
      </c>
      <c r="D193" s="6">
        <f t="shared" si="19"/>
        <v>75</v>
      </c>
      <c r="E193" s="8"/>
      <c r="F193" s="6">
        <f t="shared" si="20"/>
        <v>366.71</v>
      </c>
      <c r="G193" s="6">
        <f t="shared" si="21"/>
        <v>607.62000000000012</v>
      </c>
      <c r="H193" s="6">
        <f t="shared" si="22"/>
        <v>72734.210000000021</v>
      </c>
      <c r="I193" s="6"/>
      <c r="J193" s="6"/>
      <c r="K193" s="6">
        <f t="shared" si="23"/>
        <v>91.677499999999995</v>
      </c>
      <c r="L193" s="19">
        <f>IF(A193="","",SUM($K$29:K193))</f>
        <v>24124.665000000005</v>
      </c>
    </row>
    <row r="194" spans="1:12" x14ac:dyDescent="0.2">
      <c r="A194" s="4">
        <f t="shared" si="16"/>
        <v>166</v>
      </c>
      <c r="B194" s="5">
        <f t="shared" si="17"/>
        <v>47027</v>
      </c>
      <c r="C194" s="6">
        <f t="shared" si="18"/>
        <v>899.33</v>
      </c>
      <c r="D194" s="6">
        <f t="shared" si="19"/>
        <v>75</v>
      </c>
      <c r="E194" s="8"/>
      <c r="F194" s="6">
        <f t="shared" si="20"/>
        <v>363.67</v>
      </c>
      <c r="G194" s="6">
        <f t="shared" si="21"/>
        <v>610.66000000000008</v>
      </c>
      <c r="H194" s="6">
        <f t="shared" si="22"/>
        <v>72123.550000000017</v>
      </c>
      <c r="I194" s="6"/>
      <c r="J194" s="6"/>
      <c r="K194" s="6">
        <f t="shared" si="23"/>
        <v>90.917500000000004</v>
      </c>
      <c r="L194" s="19">
        <f>IF(A194="","",SUM($K$29:K194))</f>
        <v>24215.582500000004</v>
      </c>
    </row>
    <row r="195" spans="1:12" x14ac:dyDescent="0.2">
      <c r="A195" s="4">
        <f t="shared" si="16"/>
        <v>167</v>
      </c>
      <c r="B195" s="5">
        <f t="shared" si="17"/>
        <v>47058</v>
      </c>
      <c r="C195" s="6">
        <f t="shared" si="18"/>
        <v>899.33</v>
      </c>
      <c r="D195" s="6">
        <f t="shared" si="19"/>
        <v>75</v>
      </c>
      <c r="E195" s="8"/>
      <c r="F195" s="6">
        <f t="shared" si="20"/>
        <v>360.62</v>
      </c>
      <c r="G195" s="6">
        <f t="shared" si="21"/>
        <v>613.71</v>
      </c>
      <c r="H195" s="6">
        <f t="shared" si="22"/>
        <v>71509.840000000011</v>
      </c>
      <c r="I195" s="6"/>
      <c r="J195" s="6"/>
      <c r="K195" s="6">
        <f t="shared" si="23"/>
        <v>90.155000000000001</v>
      </c>
      <c r="L195" s="19">
        <f>IF(A195="","",SUM($K$29:K195))</f>
        <v>24305.737500000003</v>
      </c>
    </row>
    <row r="196" spans="1:12" x14ac:dyDescent="0.2">
      <c r="A196" s="4">
        <f t="shared" si="16"/>
        <v>168</v>
      </c>
      <c r="B196" s="5">
        <f t="shared" si="17"/>
        <v>47088</v>
      </c>
      <c r="C196" s="6">
        <f t="shared" si="18"/>
        <v>899.33</v>
      </c>
      <c r="D196" s="6">
        <f t="shared" si="19"/>
        <v>1075</v>
      </c>
      <c r="E196" s="8"/>
      <c r="F196" s="6">
        <f t="shared" si="20"/>
        <v>357.55</v>
      </c>
      <c r="G196" s="6">
        <f t="shared" si="21"/>
        <v>1616.78</v>
      </c>
      <c r="H196" s="6">
        <f t="shared" si="22"/>
        <v>69893.060000000012</v>
      </c>
      <c r="I196" s="6"/>
      <c r="J196" s="6"/>
      <c r="K196" s="6">
        <f t="shared" si="23"/>
        <v>89.387500000000003</v>
      </c>
      <c r="L196" s="19">
        <f>IF(A196="","",SUM($K$29:K196))</f>
        <v>24395.125000000004</v>
      </c>
    </row>
    <row r="197" spans="1:12" x14ac:dyDescent="0.2">
      <c r="A197" s="4">
        <f t="shared" si="16"/>
        <v>169</v>
      </c>
      <c r="B197" s="5">
        <f t="shared" si="17"/>
        <v>47119</v>
      </c>
      <c r="C197" s="6">
        <f t="shared" si="18"/>
        <v>899.33</v>
      </c>
      <c r="D197" s="6">
        <f t="shared" si="19"/>
        <v>75</v>
      </c>
      <c r="E197" s="8"/>
      <c r="F197" s="6">
        <f t="shared" si="20"/>
        <v>349.47</v>
      </c>
      <c r="G197" s="6">
        <f t="shared" si="21"/>
        <v>624.86</v>
      </c>
      <c r="H197" s="6">
        <f t="shared" si="22"/>
        <v>69268.200000000012</v>
      </c>
      <c r="I197" s="6"/>
      <c r="J197" s="6"/>
      <c r="K197" s="6">
        <f t="shared" si="23"/>
        <v>87.367500000000007</v>
      </c>
      <c r="L197" s="19">
        <f>IF(A197="","",SUM($K$29:K197))</f>
        <v>24482.492500000004</v>
      </c>
    </row>
    <row r="198" spans="1:12" x14ac:dyDescent="0.2">
      <c r="A198" s="4">
        <f t="shared" si="16"/>
        <v>170</v>
      </c>
      <c r="B198" s="5">
        <f t="shared" si="17"/>
        <v>47150</v>
      </c>
      <c r="C198" s="6">
        <f t="shared" si="18"/>
        <v>899.33</v>
      </c>
      <c r="D198" s="6">
        <f t="shared" si="19"/>
        <v>75</v>
      </c>
      <c r="E198" s="8"/>
      <c r="F198" s="6">
        <f t="shared" si="20"/>
        <v>346.34</v>
      </c>
      <c r="G198" s="6">
        <f t="shared" si="21"/>
        <v>627.99</v>
      </c>
      <c r="H198" s="6">
        <f t="shared" si="22"/>
        <v>68640.210000000006</v>
      </c>
      <c r="I198" s="6"/>
      <c r="J198" s="6"/>
      <c r="K198" s="6">
        <f t="shared" si="23"/>
        <v>86.584999999999994</v>
      </c>
      <c r="L198" s="19">
        <f>IF(A198="","",SUM($K$29:K198))</f>
        <v>24569.077500000003</v>
      </c>
    </row>
    <row r="199" spans="1:12" x14ac:dyDescent="0.2">
      <c r="A199" s="4">
        <f t="shared" si="16"/>
        <v>171</v>
      </c>
      <c r="B199" s="5">
        <f t="shared" si="17"/>
        <v>47178</v>
      </c>
      <c r="C199" s="6">
        <f t="shared" si="18"/>
        <v>899.33</v>
      </c>
      <c r="D199" s="6">
        <f t="shared" si="19"/>
        <v>75</v>
      </c>
      <c r="E199" s="8"/>
      <c r="F199" s="6">
        <f t="shared" si="20"/>
        <v>343.2</v>
      </c>
      <c r="G199" s="6">
        <f t="shared" si="21"/>
        <v>631.13000000000011</v>
      </c>
      <c r="H199" s="6">
        <f t="shared" si="22"/>
        <v>68009.08</v>
      </c>
      <c r="I199" s="6"/>
      <c r="J199" s="6"/>
      <c r="K199" s="6">
        <f t="shared" si="23"/>
        <v>85.8</v>
      </c>
      <c r="L199" s="19">
        <f>IF(A199="","",SUM($K$29:K199))</f>
        <v>24654.877500000002</v>
      </c>
    </row>
    <row r="200" spans="1:12" x14ac:dyDescent="0.2">
      <c r="A200" s="4">
        <f t="shared" si="16"/>
        <v>172</v>
      </c>
      <c r="B200" s="5">
        <f t="shared" si="17"/>
        <v>47209</v>
      </c>
      <c r="C200" s="6">
        <f t="shared" si="18"/>
        <v>899.33</v>
      </c>
      <c r="D200" s="6">
        <f t="shared" si="19"/>
        <v>75</v>
      </c>
      <c r="E200" s="8"/>
      <c r="F200" s="6">
        <f t="shared" si="20"/>
        <v>340.05</v>
      </c>
      <c r="G200" s="6">
        <f t="shared" si="21"/>
        <v>634.28</v>
      </c>
      <c r="H200" s="6">
        <f t="shared" si="22"/>
        <v>67374.8</v>
      </c>
      <c r="I200" s="6"/>
      <c r="J200" s="6"/>
      <c r="K200" s="6">
        <f t="shared" si="23"/>
        <v>85.012500000000003</v>
      </c>
      <c r="L200" s="19">
        <f>IF(A200="","",SUM($K$29:K200))</f>
        <v>24739.890000000003</v>
      </c>
    </row>
    <row r="201" spans="1:12" x14ac:dyDescent="0.2">
      <c r="A201" s="4">
        <f t="shared" si="16"/>
        <v>173</v>
      </c>
      <c r="B201" s="5">
        <f t="shared" si="17"/>
        <v>47239</v>
      </c>
      <c r="C201" s="6">
        <f t="shared" si="18"/>
        <v>899.33</v>
      </c>
      <c r="D201" s="6">
        <f t="shared" si="19"/>
        <v>75</v>
      </c>
      <c r="E201" s="8"/>
      <c r="F201" s="6">
        <f t="shared" si="20"/>
        <v>336.87</v>
      </c>
      <c r="G201" s="6">
        <f t="shared" si="21"/>
        <v>637.46</v>
      </c>
      <c r="H201" s="6">
        <f t="shared" si="22"/>
        <v>66737.34</v>
      </c>
      <c r="I201" s="6"/>
      <c r="J201" s="6"/>
      <c r="K201" s="6">
        <f t="shared" si="23"/>
        <v>84.217500000000001</v>
      </c>
      <c r="L201" s="19">
        <f>IF(A201="","",SUM($K$29:K201))</f>
        <v>24824.107500000002</v>
      </c>
    </row>
    <row r="202" spans="1:12" x14ac:dyDescent="0.2">
      <c r="A202" s="4">
        <f t="shared" si="16"/>
        <v>174</v>
      </c>
      <c r="B202" s="5">
        <f t="shared" si="17"/>
        <v>47270</v>
      </c>
      <c r="C202" s="6">
        <f t="shared" si="18"/>
        <v>899.33</v>
      </c>
      <c r="D202" s="6">
        <f t="shared" si="19"/>
        <v>75</v>
      </c>
      <c r="E202" s="8"/>
      <c r="F202" s="6">
        <f t="shared" si="20"/>
        <v>333.69</v>
      </c>
      <c r="G202" s="6">
        <f t="shared" si="21"/>
        <v>640.6400000000001</v>
      </c>
      <c r="H202" s="6">
        <f t="shared" si="22"/>
        <v>66096.7</v>
      </c>
      <c r="I202" s="6"/>
      <c r="J202" s="6"/>
      <c r="K202" s="6">
        <f t="shared" si="23"/>
        <v>83.422499999999999</v>
      </c>
      <c r="L202" s="19">
        <f>IF(A202="","",SUM($K$29:K202))</f>
        <v>24907.530000000002</v>
      </c>
    </row>
    <row r="203" spans="1:12" x14ac:dyDescent="0.2">
      <c r="A203" s="4">
        <f t="shared" si="16"/>
        <v>175</v>
      </c>
      <c r="B203" s="5">
        <f t="shared" si="17"/>
        <v>47300</v>
      </c>
      <c r="C203" s="6">
        <f t="shared" si="18"/>
        <v>899.33</v>
      </c>
      <c r="D203" s="6">
        <f t="shared" si="19"/>
        <v>75</v>
      </c>
      <c r="E203" s="8"/>
      <c r="F203" s="6">
        <f t="shared" si="20"/>
        <v>330.48</v>
      </c>
      <c r="G203" s="6">
        <f t="shared" si="21"/>
        <v>643.85</v>
      </c>
      <c r="H203" s="6">
        <f t="shared" si="22"/>
        <v>65452.85</v>
      </c>
      <c r="I203" s="6"/>
      <c r="J203" s="6"/>
      <c r="K203" s="6">
        <f t="shared" si="23"/>
        <v>82.62</v>
      </c>
      <c r="L203" s="19">
        <f>IF(A203="","",SUM($K$29:K203))</f>
        <v>24990.15</v>
      </c>
    </row>
    <row r="204" spans="1:12" x14ac:dyDescent="0.2">
      <c r="A204" s="4">
        <f t="shared" si="16"/>
        <v>176</v>
      </c>
      <c r="B204" s="5">
        <f t="shared" si="17"/>
        <v>47331</v>
      </c>
      <c r="C204" s="6">
        <f t="shared" si="18"/>
        <v>899.33</v>
      </c>
      <c r="D204" s="6">
        <f t="shared" si="19"/>
        <v>75</v>
      </c>
      <c r="E204" s="8"/>
      <c r="F204" s="6">
        <f t="shared" si="20"/>
        <v>327.26</v>
      </c>
      <c r="G204" s="6">
        <f t="shared" si="21"/>
        <v>647.07000000000005</v>
      </c>
      <c r="H204" s="6">
        <f t="shared" si="22"/>
        <v>64805.78</v>
      </c>
      <c r="I204" s="6"/>
      <c r="J204" s="6"/>
      <c r="K204" s="6">
        <f t="shared" si="23"/>
        <v>81.814999999999998</v>
      </c>
      <c r="L204" s="19">
        <f>IF(A204="","",SUM($K$29:K204))</f>
        <v>25071.965</v>
      </c>
    </row>
    <row r="205" spans="1:12" x14ac:dyDescent="0.2">
      <c r="A205" s="4">
        <f t="shared" si="16"/>
        <v>177</v>
      </c>
      <c r="B205" s="5">
        <f t="shared" si="17"/>
        <v>47362</v>
      </c>
      <c r="C205" s="6">
        <f t="shared" si="18"/>
        <v>899.33</v>
      </c>
      <c r="D205" s="6">
        <f t="shared" si="19"/>
        <v>75</v>
      </c>
      <c r="E205" s="8"/>
      <c r="F205" s="6">
        <f t="shared" si="20"/>
        <v>324.02999999999997</v>
      </c>
      <c r="G205" s="6">
        <f t="shared" si="21"/>
        <v>650.30000000000007</v>
      </c>
      <c r="H205" s="6">
        <f t="shared" si="22"/>
        <v>64155.479999999996</v>
      </c>
      <c r="I205" s="6"/>
      <c r="J205" s="6"/>
      <c r="K205" s="6">
        <f t="shared" si="23"/>
        <v>81.007499999999993</v>
      </c>
      <c r="L205" s="19">
        <f>IF(A205="","",SUM($K$29:K205))</f>
        <v>25152.9725</v>
      </c>
    </row>
    <row r="206" spans="1:12" x14ac:dyDescent="0.2">
      <c r="A206" s="4">
        <f t="shared" si="16"/>
        <v>178</v>
      </c>
      <c r="B206" s="5">
        <f t="shared" si="17"/>
        <v>47392</v>
      </c>
      <c r="C206" s="6">
        <f t="shared" si="18"/>
        <v>899.33</v>
      </c>
      <c r="D206" s="6">
        <f t="shared" si="19"/>
        <v>75</v>
      </c>
      <c r="E206" s="8"/>
      <c r="F206" s="6">
        <f t="shared" si="20"/>
        <v>320.77999999999997</v>
      </c>
      <c r="G206" s="6">
        <f t="shared" si="21"/>
        <v>653.55000000000007</v>
      </c>
      <c r="H206" s="6">
        <f t="shared" si="22"/>
        <v>63501.929999999993</v>
      </c>
      <c r="I206" s="6"/>
      <c r="J206" s="6"/>
      <c r="K206" s="6">
        <f t="shared" si="23"/>
        <v>80.194999999999993</v>
      </c>
      <c r="L206" s="19">
        <f>IF(A206="","",SUM($K$29:K206))</f>
        <v>25233.1675</v>
      </c>
    </row>
    <row r="207" spans="1:12" x14ac:dyDescent="0.2">
      <c r="A207" s="4">
        <f t="shared" si="16"/>
        <v>179</v>
      </c>
      <c r="B207" s="5">
        <f t="shared" si="17"/>
        <v>47423</v>
      </c>
      <c r="C207" s="6">
        <f t="shared" si="18"/>
        <v>899.33</v>
      </c>
      <c r="D207" s="6">
        <f t="shared" si="19"/>
        <v>75</v>
      </c>
      <c r="E207" s="8"/>
      <c r="F207" s="6">
        <f t="shared" si="20"/>
        <v>317.51</v>
      </c>
      <c r="G207" s="6">
        <f t="shared" si="21"/>
        <v>656.82</v>
      </c>
      <c r="H207" s="6">
        <f t="shared" si="22"/>
        <v>62845.109999999993</v>
      </c>
      <c r="I207" s="6"/>
      <c r="J207" s="6"/>
      <c r="K207" s="6">
        <f t="shared" si="23"/>
        <v>79.377499999999998</v>
      </c>
      <c r="L207" s="19">
        <f>IF(A207="","",SUM($K$29:K207))</f>
        <v>25312.544999999998</v>
      </c>
    </row>
    <row r="208" spans="1:12" x14ac:dyDescent="0.2">
      <c r="A208" s="4">
        <f t="shared" si="16"/>
        <v>180</v>
      </c>
      <c r="B208" s="5">
        <f t="shared" si="17"/>
        <v>47453</v>
      </c>
      <c r="C208" s="6">
        <f t="shared" si="18"/>
        <v>899.33</v>
      </c>
      <c r="D208" s="6">
        <f t="shared" si="19"/>
        <v>1075</v>
      </c>
      <c r="E208" s="8"/>
      <c r="F208" s="6">
        <f t="shared" si="20"/>
        <v>314.23</v>
      </c>
      <c r="G208" s="6">
        <f t="shared" si="21"/>
        <v>1660.1</v>
      </c>
      <c r="H208" s="6">
        <f t="shared" si="22"/>
        <v>61185.009999999995</v>
      </c>
      <c r="I208" s="6"/>
      <c r="J208" s="6"/>
      <c r="K208" s="6">
        <f t="shared" si="23"/>
        <v>78.557500000000005</v>
      </c>
      <c r="L208" s="19">
        <f>IF(A208="","",SUM($K$29:K208))</f>
        <v>25391.102499999997</v>
      </c>
    </row>
    <row r="209" spans="1:12" x14ac:dyDescent="0.2">
      <c r="A209" s="4">
        <f t="shared" si="16"/>
        <v>181</v>
      </c>
      <c r="B209" s="5">
        <f t="shared" si="17"/>
        <v>47484</v>
      </c>
      <c r="C209" s="6">
        <f t="shared" si="18"/>
        <v>899.33</v>
      </c>
      <c r="D209" s="6">
        <f t="shared" si="19"/>
        <v>75</v>
      </c>
      <c r="E209" s="8"/>
      <c r="F209" s="6">
        <f t="shared" si="20"/>
        <v>305.93</v>
      </c>
      <c r="G209" s="6">
        <f t="shared" si="21"/>
        <v>668.40000000000009</v>
      </c>
      <c r="H209" s="6">
        <f t="shared" si="22"/>
        <v>60516.609999999993</v>
      </c>
      <c r="I209" s="6"/>
      <c r="J209" s="6"/>
      <c r="K209" s="6">
        <f t="shared" si="23"/>
        <v>76.482500000000002</v>
      </c>
      <c r="L209" s="19">
        <f>IF(A209="","",SUM($K$29:K209))</f>
        <v>25467.584999999995</v>
      </c>
    </row>
    <row r="210" spans="1:12" x14ac:dyDescent="0.2">
      <c r="A210" s="4">
        <f t="shared" si="16"/>
        <v>182</v>
      </c>
      <c r="B210" s="5">
        <f t="shared" si="17"/>
        <v>47515</v>
      </c>
      <c r="C210" s="6">
        <f t="shared" si="18"/>
        <v>899.33</v>
      </c>
      <c r="D210" s="6">
        <f t="shared" si="19"/>
        <v>75</v>
      </c>
      <c r="E210" s="8"/>
      <c r="F210" s="6">
        <f t="shared" si="20"/>
        <v>302.58</v>
      </c>
      <c r="G210" s="6">
        <f t="shared" si="21"/>
        <v>671.75</v>
      </c>
      <c r="H210" s="6">
        <f t="shared" si="22"/>
        <v>59844.859999999993</v>
      </c>
      <c r="I210" s="6"/>
      <c r="J210" s="6"/>
      <c r="K210" s="6">
        <f t="shared" si="23"/>
        <v>75.644999999999996</v>
      </c>
      <c r="L210" s="19">
        <f>IF(A210="","",SUM($K$29:K210))</f>
        <v>25543.229999999996</v>
      </c>
    </row>
    <row r="211" spans="1:12" x14ac:dyDescent="0.2">
      <c r="A211" s="4">
        <f t="shared" si="16"/>
        <v>183</v>
      </c>
      <c r="B211" s="5">
        <f t="shared" si="17"/>
        <v>47543</v>
      </c>
      <c r="C211" s="6">
        <f t="shared" si="18"/>
        <v>899.33</v>
      </c>
      <c r="D211" s="6">
        <f t="shared" si="19"/>
        <v>75</v>
      </c>
      <c r="E211" s="8"/>
      <c r="F211" s="6">
        <f t="shared" si="20"/>
        <v>299.22000000000003</v>
      </c>
      <c r="G211" s="6">
        <f t="shared" si="21"/>
        <v>675.11</v>
      </c>
      <c r="H211" s="6">
        <f t="shared" si="22"/>
        <v>59169.749999999993</v>
      </c>
      <c r="I211" s="6"/>
      <c r="J211" s="6"/>
      <c r="K211" s="6">
        <f t="shared" si="23"/>
        <v>74.805000000000007</v>
      </c>
      <c r="L211" s="19">
        <f>IF(A211="","",SUM($K$29:K211))</f>
        <v>25618.034999999996</v>
      </c>
    </row>
    <row r="212" spans="1:12" x14ac:dyDescent="0.2">
      <c r="A212" s="4">
        <f t="shared" si="16"/>
        <v>184</v>
      </c>
      <c r="B212" s="5">
        <f t="shared" si="17"/>
        <v>47574</v>
      </c>
      <c r="C212" s="6">
        <f t="shared" si="18"/>
        <v>899.33</v>
      </c>
      <c r="D212" s="6">
        <f t="shared" si="19"/>
        <v>75</v>
      </c>
      <c r="E212" s="8"/>
      <c r="F212" s="6">
        <f t="shared" si="20"/>
        <v>295.85000000000002</v>
      </c>
      <c r="G212" s="6">
        <f t="shared" si="21"/>
        <v>678.48</v>
      </c>
      <c r="H212" s="6">
        <f t="shared" si="22"/>
        <v>58491.26999999999</v>
      </c>
      <c r="I212" s="6"/>
      <c r="J212" s="6"/>
      <c r="K212" s="6">
        <f t="shared" si="23"/>
        <v>73.962500000000006</v>
      </c>
      <c r="L212" s="19">
        <f>IF(A212="","",SUM($K$29:K212))</f>
        <v>25691.997499999998</v>
      </c>
    </row>
    <row r="213" spans="1:12" x14ac:dyDescent="0.2">
      <c r="A213" s="4">
        <f t="shared" si="16"/>
        <v>185</v>
      </c>
      <c r="B213" s="5">
        <f t="shared" si="17"/>
        <v>47604</v>
      </c>
      <c r="C213" s="6">
        <f t="shared" si="18"/>
        <v>899.33</v>
      </c>
      <c r="D213" s="6">
        <f t="shared" si="19"/>
        <v>75</v>
      </c>
      <c r="E213" s="8"/>
      <c r="F213" s="6">
        <f t="shared" si="20"/>
        <v>292.45999999999998</v>
      </c>
      <c r="G213" s="6">
        <f t="shared" si="21"/>
        <v>681.87000000000012</v>
      </c>
      <c r="H213" s="6">
        <f t="shared" si="22"/>
        <v>57809.399999999987</v>
      </c>
      <c r="I213" s="6"/>
      <c r="J213" s="6"/>
      <c r="K213" s="6">
        <f t="shared" si="23"/>
        <v>73.114999999999995</v>
      </c>
      <c r="L213" s="19">
        <f>IF(A213="","",SUM($K$29:K213))</f>
        <v>25765.112499999999</v>
      </c>
    </row>
    <row r="214" spans="1:12" x14ac:dyDescent="0.2">
      <c r="A214" s="4">
        <f t="shared" si="16"/>
        <v>186</v>
      </c>
      <c r="B214" s="5">
        <f t="shared" si="17"/>
        <v>47635</v>
      </c>
      <c r="C214" s="6">
        <f t="shared" si="18"/>
        <v>899.33</v>
      </c>
      <c r="D214" s="6">
        <f t="shared" si="19"/>
        <v>75</v>
      </c>
      <c r="E214" s="8"/>
      <c r="F214" s="6">
        <f t="shared" si="20"/>
        <v>289.05</v>
      </c>
      <c r="G214" s="6">
        <f t="shared" si="21"/>
        <v>685.28</v>
      </c>
      <c r="H214" s="6">
        <f t="shared" si="22"/>
        <v>57124.119999999988</v>
      </c>
      <c r="I214" s="6"/>
      <c r="J214" s="6"/>
      <c r="K214" s="6">
        <f t="shared" si="23"/>
        <v>72.262500000000003</v>
      </c>
      <c r="L214" s="19">
        <f>IF(A214="","",SUM($K$29:K214))</f>
        <v>25837.375</v>
      </c>
    </row>
    <row r="215" spans="1:12" x14ac:dyDescent="0.2">
      <c r="A215" s="4">
        <f t="shared" si="16"/>
        <v>187</v>
      </c>
      <c r="B215" s="5">
        <f t="shared" si="17"/>
        <v>47665</v>
      </c>
      <c r="C215" s="6">
        <f t="shared" si="18"/>
        <v>899.33</v>
      </c>
      <c r="D215" s="6">
        <f t="shared" si="19"/>
        <v>75</v>
      </c>
      <c r="E215" s="8"/>
      <c r="F215" s="6">
        <f t="shared" si="20"/>
        <v>285.62</v>
      </c>
      <c r="G215" s="6">
        <f t="shared" si="21"/>
        <v>688.71</v>
      </c>
      <c r="H215" s="6">
        <f t="shared" si="22"/>
        <v>56435.409999999989</v>
      </c>
      <c r="I215" s="6"/>
      <c r="J215" s="6"/>
      <c r="K215" s="6">
        <f t="shared" si="23"/>
        <v>71.405000000000001</v>
      </c>
      <c r="L215" s="19">
        <f>IF(A215="","",SUM($K$29:K215))</f>
        <v>25908.78</v>
      </c>
    </row>
    <row r="216" spans="1:12" x14ac:dyDescent="0.2">
      <c r="A216" s="4">
        <f t="shared" si="16"/>
        <v>188</v>
      </c>
      <c r="B216" s="5">
        <f t="shared" si="17"/>
        <v>47696</v>
      </c>
      <c r="C216" s="6">
        <f t="shared" si="18"/>
        <v>899.33</v>
      </c>
      <c r="D216" s="6">
        <f t="shared" si="19"/>
        <v>75</v>
      </c>
      <c r="E216" s="8"/>
      <c r="F216" s="6">
        <f t="shared" si="20"/>
        <v>282.18</v>
      </c>
      <c r="G216" s="6">
        <f t="shared" si="21"/>
        <v>692.15000000000009</v>
      </c>
      <c r="H216" s="6">
        <f t="shared" si="22"/>
        <v>55743.259999999987</v>
      </c>
      <c r="I216" s="6"/>
      <c r="J216" s="6"/>
      <c r="K216" s="6">
        <f t="shared" si="23"/>
        <v>70.545000000000002</v>
      </c>
      <c r="L216" s="19">
        <f>IF(A216="","",SUM($K$29:K216))</f>
        <v>25979.324999999997</v>
      </c>
    </row>
    <row r="217" spans="1:12" x14ac:dyDescent="0.2">
      <c r="A217" s="4">
        <f t="shared" si="16"/>
        <v>189</v>
      </c>
      <c r="B217" s="5">
        <f t="shared" si="17"/>
        <v>47727</v>
      </c>
      <c r="C217" s="6">
        <f t="shared" si="18"/>
        <v>899.33</v>
      </c>
      <c r="D217" s="6">
        <f t="shared" si="19"/>
        <v>75</v>
      </c>
      <c r="E217" s="8"/>
      <c r="F217" s="6">
        <f t="shared" si="20"/>
        <v>278.72000000000003</v>
      </c>
      <c r="G217" s="6">
        <f t="shared" si="21"/>
        <v>695.61</v>
      </c>
      <c r="H217" s="6">
        <f t="shared" si="22"/>
        <v>55047.649999999987</v>
      </c>
      <c r="I217" s="6"/>
      <c r="J217" s="6"/>
      <c r="K217" s="6">
        <f t="shared" si="23"/>
        <v>69.680000000000007</v>
      </c>
      <c r="L217" s="19">
        <f>IF(A217="","",SUM($K$29:K217))</f>
        <v>26049.004999999997</v>
      </c>
    </row>
    <row r="218" spans="1:12" x14ac:dyDescent="0.2">
      <c r="A218" s="4">
        <f t="shared" si="16"/>
        <v>190</v>
      </c>
      <c r="B218" s="5">
        <f t="shared" si="17"/>
        <v>47757</v>
      </c>
      <c r="C218" s="6">
        <f t="shared" si="18"/>
        <v>899.33</v>
      </c>
      <c r="D218" s="6">
        <f t="shared" si="19"/>
        <v>75</v>
      </c>
      <c r="E218" s="8"/>
      <c r="F218" s="6">
        <f t="shared" si="20"/>
        <v>275.24</v>
      </c>
      <c r="G218" s="6">
        <f t="shared" si="21"/>
        <v>699.09</v>
      </c>
      <c r="H218" s="6">
        <f t="shared" si="22"/>
        <v>54348.55999999999</v>
      </c>
      <c r="I218" s="6"/>
      <c r="J218" s="6"/>
      <c r="K218" s="6">
        <f t="shared" si="23"/>
        <v>68.81</v>
      </c>
      <c r="L218" s="19">
        <f>IF(A218="","",SUM($K$29:K218))</f>
        <v>26117.814999999999</v>
      </c>
    </row>
    <row r="219" spans="1:12" x14ac:dyDescent="0.2">
      <c r="A219" s="4">
        <f t="shared" si="16"/>
        <v>191</v>
      </c>
      <c r="B219" s="5">
        <f t="shared" si="17"/>
        <v>47788</v>
      </c>
      <c r="C219" s="6">
        <f t="shared" si="18"/>
        <v>899.33</v>
      </c>
      <c r="D219" s="6">
        <f t="shared" si="19"/>
        <v>75</v>
      </c>
      <c r="E219" s="8"/>
      <c r="F219" s="6">
        <f t="shared" si="20"/>
        <v>271.74</v>
      </c>
      <c r="G219" s="6">
        <f t="shared" si="21"/>
        <v>702.59</v>
      </c>
      <c r="H219" s="6">
        <f t="shared" si="22"/>
        <v>53645.969999999994</v>
      </c>
      <c r="I219" s="6"/>
      <c r="J219" s="6"/>
      <c r="K219" s="6">
        <f t="shared" si="23"/>
        <v>67.935000000000002</v>
      </c>
      <c r="L219" s="19">
        <f>IF(A219="","",SUM($K$29:K219))</f>
        <v>26185.75</v>
      </c>
    </row>
    <row r="220" spans="1:12" x14ac:dyDescent="0.2">
      <c r="A220" s="4">
        <f t="shared" si="16"/>
        <v>192</v>
      </c>
      <c r="B220" s="5">
        <f t="shared" si="17"/>
        <v>47818</v>
      </c>
      <c r="C220" s="6">
        <f t="shared" si="18"/>
        <v>899.33</v>
      </c>
      <c r="D220" s="6">
        <f t="shared" si="19"/>
        <v>1075</v>
      </c>
      <c r="E220" s="8"/>
      <c r="F220" s="6">
        <f t="shared" si="20"/>
        <v>268.23</v>
      </c>
      <c r="G220" s="6">
        <f t="shared" si="21"/>
        <v>1706.1</v>
      </c>
      <c r="H220" s="6">
        <f t="shared" si="22"/>
        <v>51939.869999999995</v>
      </c>
      <c r="I220" s="6"/>
      <c r="J220" s="6"/>
      <c r="K220" s="6">
        <f t="shared" si="23"/>
        <v>67.057500000000005</v>
      </c>
      <c r="L220" s="19">
        <f>IF(A220="","",SUM($K$29:K220))</f>
        <v>26252.807499999999</v>
      </c>
    </row>
    <row r="221" spans="1:12" x14ac:dyDescent="0.2">
      <c r="A221" s="4">
        <f t="shared" ref="A221:A284" si="24">IF(H220="","",IF(OR(A220&gt;=nper,ROUND(H220,2)&lt;=0),"",A220+1))</f>
        <v>193</v>
      </c>
      <c r="B221" s="5">
        <f t="shared" ref="B221:B284" si="25">IF(A221="","",IF(MONTH(DATE(YEAR(fpdate),MONTH(fpdate)+(A221-1),DAY(fpdate)))&gt;(MONTH(fpdate)+MOD((A221-1),12)),DATE(YEAR(fpdate),MONTH(fpdate)+(A221-1)+1,0),DATE(YEAR(fpdate),MONTH(fpdate)+(A221-1),DAY(fpdate))))</f>
        <v>47849</v>
      </c>
      <c r="C221" s="6">
        <f t="shared" ref="C221:C284" si="26">IF(A221="","",IF(OR(A221=nper,payment&gt;ROUND((1+rate)*H220,2)),ROUND((1+rate)*H220,2),payment))</f>
        <v>899.33</v>
      </c>
      <c r="D221" s="6">
        <f t="shared" ref="D221:D284" si="27">IF(A221="","",IF(H220&lt;=payment,0,IF(IF(MOD(A221,int)=0,$D$14,0)+C221&gt;=H220+F221,H220+F221-C221,IF(MOD(A221,int)=0,$D$14,0)+IF(IF(MOD(A221,int)=0,$D$14,0)+IF(MOD(A221,12)=0,$D$16,0)+C221&lt;H220+F221,IF(MOD(A221,12)=0,$D$16,0),H220+F221-IF(MOD(A221,int)=0,$D$14,0)-C221))))</f>
        <v>75</v>
      </c>
      <c r="E221" s="8"/>
      <c r="F221" s="6">
        <f t="shared" ref="F221:F284" si="28">IF(A221="","",ROUND(rate*H220,2))</f>
        <v>259.7</v>
      </c>
      <c r="G221" s="6">
        <f t="shared" ref="G221:G284" si="29">IF(A221="","",C221-F221+E221+IF(D221="",0,D221))</f>
        <v>714.63000000000011</v>
      </c>
      <c r="H221" s="6">
        <f t="shared" ref="H221:H284" si="30">IF(A221="","",H220-G221)</f>
        <v>51225.24</v>
      </c>
      <c r="I221" s="6"/>
      <c r="J221" s="6"/>
      <c r="K221" s="6">
        <f t="shared" ref="K221:K284" si="31">IF(A221="","",$L$22*F221)</f>
        <v>64.924999999999997</v>
      </c>
      <c r="L221" s="19">
        <f>IF(A221="","",SUM($K$29:K221))</f>
        <v>26317.732499999998</v>
      </c>
    </row>
    <row r="222" spans="1:12" x14ac:dyDescent="0.2">
      <c r="A222" s="4">
        <f t="shared" si="24"/>
        <v>194</v>
      </c>
      <c r="B222" s="5">
        <f t="shared" si="25"/>
        <v>47880</v>
      </c>
      <c r="C222" s="6">
        <f t="shared" si="26"/>
        <v>899.33</v>
      </c>
      <c r="D222" s="6">
        <f t="shared" si="27"/>
        <v>75</v>
      </c>
      <c r="E222" s="8"/>
      <c r="F222" s="6">
        <f t="shared" si="28"/>
        <v>256.13</v>
      </c>
      <c r="G222" s="6">
        <f t="shared" si="29"/>
        <v>718.2</v>
      </c>
      <c r="H222" s="6">
        <f t="shared" si="30"/>
        <v>50507.040000000001</v>
      </c>
      <c r="I222" s="6"/>
      <c r="J222" s="6"/>
      <c r="K222" s="6">
        <f t="shared" si="31"/>
        <v>64.032499999999999</v>
      </c>
      <c r="L222" s="19">
        <f>IF(A222="","",SUM($K$29:K222))</f>
        <v>26381.764999999999</v>
      </c>
    </row>
    <row r="223" spans="1:12" x14ac:dyDescent="0.2">
      <c r="A223" s="4">
        <f t="shared" si="24"/>
        <v>195</v>
      </c>
      <c r="B223" s="5">
        <f t="shared" si="25"/>
        <v>47908</v>
      </c>
      <c r="C223" s="6">
        <f t="shared" si="26"/>
        <v>899.33</v>
      </c>
      <c r="D223" s="6">
        <f t="shared" si="27"/>
        <v>75</v>
      </c>
      <c r="E223" s="8"/>
      <c r="F223" s="6">
        <f t="shared" si="28"/>
        <v>252.54</v>
      </c>
      <c r="G223" s="6">
        <f t="shared" si="29"/>
        <v>721.79000000000008</v>
      </c>
      <c r="H223" s="6">
        <f t="shared" si="30"/>
        <v>49785.25</v>
      </c>
      <c r="I223" s="6"/>
      <c r="J223" s="6"/>
      <c r="K223" s="6">
        <f t="shared" si="31"/>
        <v>63.134999999999998</v>
      </c>
      <c r="L223" s="19">
        <f>IF(A223="","",SUM($K$29:K223))</f>
        <v>26444.899999999998</v>
      </c>
    </row>
    <row r="224" spans="1:12" x14ac:dyDescent="0.2">
      <c r="A224" s="4">
        <f t="shared" si="24"/>
        <v>196</v>
      </c>
      <c r="B224" s="5">
        <f t="shared" si="25"/>
        <v>47939</v>
      </c>
      <c r="C224" s="6">
        <f t="shared" si="26"/>
        <v>899.33</v>
      </c>
      <c r="D224" s="6">
        <f t="shared" si="27"/>
        <v>75</v>
      </c>
      <c r="E224" s="8"/>
      <c r="F224" s="6">
        <f t="shared" si="28"/>
        <v>248.93</v>
      </c>
      <c r="G224" s="6">
        <f t="shared" si="29"/>
        <v>725.40000000000009</v>
      </c>
      <c r="H224" s="6">
        <f t="shared" si="30"/>
        <v>49059.85</v>
      </c>
      <c r="I224" s="6"/>
      <c r="J224" s="6"/>
      <c r="K224" s="6">
        <f t="shared" si="31"/>
        <v>62.232500000000002</v>
      </c>
      <c r="L224" s="19">
        <f>IF(A224="","",SUM($K$29:K224))</f>
        <v>26507.132499999996</v>
      </c>
    </row>
    <row r="225" spans="1:12" x14ac:dyDescent="0.2">
      <c r="A225" s="4">
        <f t="shared" si="24"/>
        <v>197</v>
      </c>
      <c r="B225" s="5">
        <f t="shared" si="25"/>
        <v>47969</v>
      </c>
      <c r="C225" s="6">
        <f t="shared" si="26"/>
        <v>899.33</v>
      </c>
      <c r="D225" s="6">
        <f t="shared" si="27"/>
        <v>75</v>
      </c>
      <c r="E225" s="8"/>
      <c r="F225" s="6">
        <f t="shared" si="28"/>
        <v>245.3</v>
      </c>
      <c r="G225" s="6">
        <f t="shared" si="29"/>
        <v>729.03</v>
      </c>
      <c r="H225" s="6">
        <f t="shared" si="30"/>
        <v>48330.82</v>
      </c>
      <c r="I225" s="6"/>
      <c r="J225" s="6"/>
      <c r="K225" s="6">
        <f t="shared" si="31"/>
        <v>61.325000000000003</v>
      </c>
      <c r="L225" s="19">
        <f>IF(A225="","",SUM($K$29:K225))</f>
        <v>26568.457499999997</v>
      </c>
    </row>
    <row r="226" spans="1:12" x14ac:dyDescent="0.2">
      <c r="A226" s="4">
        <f t="shared" si="24"/>
        <v>198</v>
      </c>
      <c r="B226" s="5">
        <f t="shared" si="25"/>
        <v>48000</v>
      </c>
      <c r="C226" s="6">
        <f t="shared" si="26"/>
        <v>899.33</v>
      </c>
      <c r="D226" s="6">
        <f t="shared" si="27"/>
        <v>75</v>
      </c>
      <c r="E226" s="8"/>
      <c r="F226" s="6">
        <f t="shared" si="28"/>
        <v>241.65</v>
      </c>
      <c r="G226" s="6">
        <f t="shared" si="29"/>
        <v>732.68000000000006</v>
      </c>
      <c r="H226" s="6">
        <f t="shared" si="30"/>
        <v>47598.14</v>
      </c>
      <c r="I226" s="6"/>
      <c r="J226" s="6"/>
      <c r="K226" s="6">
        <f t="shared" si="31"/>
        <v>60.412500000000001</v>
      </c>
      <c r="L226" s="19">
        <f>IF(A226="","",SUM($K$29:K226))</f>
        <v>26628.869999999995</v>
      </c>
    </row>
    <row r="227" spans="1:12" x14ac:dyDescent="0.2">
      <c r="A227" s="4">
        <f t="shared" si="24"/>
        <v>199</v>
      </c>
      <c r="B227" s="5">
        <f t="shared" si="25"/>
        <v>48030</v>
      </c>
      <c r="C227" s="6">
        <f t="shared" si="26"/>
        <v>899.33</v>
      </c>
      <c r="D227" s="6">
        <f t="shared" si="27"/>
        <v>75</v>
      </c>
      <c r="E227" s="8"/>
      <c r="F227" s="6">
        <f t="shared" si="28"/>
        <v>237.99</v>
      </c>
      <c r="G227" s="6">
        <f t="shared" si="29"/>
        <v>736.34</v>
      </c>
      <c r="H227" s="6">
        <f t="shared" si="30"/>
        <v>46861.8</v>
      </c>
      <c r="I227" s="6"/>
      <c r="J227" s="6"/>
      <c r="K227" s="6">
        <f t="shared" si="31"/>
        <v>59.497500000000002</v>
      </c>
      <c r="L227" s="19">
        <f>IF(A227="","",SUM($K$29:K227))</f>
        <v>26688.367499999997</v>
      </c>
    </row>
    <row r="228" spans="1:12" x14ac:dyDescent="0.2">
      <c r="A228" s="4">
        <f t="shared" si="24"/>
        <v>200</v>
      </c>
      <c r="B228" s="5">
        <f t="shared" si="25"/>
        <v>48061</v>
      </c>
      <c r="C228" s="6">
        <f t="shared" si="26"/>
        <v>899.33</v>
      </c>
      <c r="D228" s="6">
        <f t="shared" si="27"/>
        <v>75</v>
      </c>
      <c r="E228" s="8"/>
      <c r="F228" s="6">
        <f t="shared" si="28"/>
        <v>234.31</v>
      </c>
      <c r="G228" s="6">
        <f t="shared" si="29"/>
        <v>740.02</v>
      </c>
      <c r="H228" s="6">
        <f t="shared" si="30"/>
        <v>46121.780000000006</v>
      </c>
      <c r="I228" s="6"/>
      <c r="J228" s="6"/>
      <c r="K228" s="6">
        <f t="shared" si="31"/>
        <v>58.577500000000001</v>
      </c>
      <c r="L228" s="19">
        <f>IF(A228="","",SUM($K$29:K228))</f>
        <v>26746.944999999996</v>
      </c>
    </row>
    <row r="229" spans="1:12" x14ac:dyDescent="0.2">
      <c r="A229" s="4">
        <f t="shared" si="24"/>
        <v>201</v>
      </c>
      <c r="B229" s="5">
        <f t="shared" si="25"/>
        <v>48092</v>
      </c>
      <c r="C229" s="6">
        <f t="shared" si="26"/>
        <v>899.33</v>
      </c>
      <c r="D229" s="6">
        <f t="shared" si="27"/>
        <v>75</v>
      </c>
      <c r="E229" s="8"/>
      <c r="F229" s="6">
        <f t="shared" si="28"/>
        <v>230.61</v>
      </c>
      <c r="G229" s="6">
        <f t="shared" si="29"/>
        <v>743.72</v>
      </c>
      <c r="H229" s="6">
        <f t="shared" si="30"/>
        <v>45378.060000000005</v>
      </c>
      <c r="I229" s="6"/>
      <c r="J229" s="6"/>
      <c r="K229" s="6">
        <f t="shared" si="31"/>
        <v>57.652500000000003</v>
      </c>
      <c r="L229" s="19">
        <f>IF(A229="","",SUM($K$29:K229))</f>
        <v>26804.597499999996</v>
      </c>
    </row>
    <row r="230" spans="1:12" x14ac:dyDescent="0.2">
      <c r="A230" s="4">
        <f t="shared" si="24"/>
        <v>202</v>
      </c>
      <c r="B230" s="5">
        <f t="shared" si="25"/>
        <v>48122</v>
      </c>
      <c r="C230" s="6">
        <f t="shared" si="26"/>
        <v>899.33</v>
      </c>
      <c r="D230" s="6">
        <f t="shared" si="27"/>
        <v>75</v>
      </c>
      <c r="E230" s="8"/>
      <c r="F230" s="6">
        <f t="shared" si="28"/>
        <v>226.89</v>
      </c>
      <c r="G230" s="6">
        <f t="shared" si="29"/>
        <v>747.44</v>
      </c>
      <c r="H230" s="6">
        <f t="shared" si="30"/>
        <v>44630.62</v>
      </c>
      <c r="I230" s="6"/>
      <c r="J230" s="6"/>
      <c r="K230" s="6">
        <f t="shared" si="31"/>
        <v>56.722499999999997</v>
      </c>
      <c r="L230" s="19">
        <f>IF(A230="","",SUM($K$29:K230))</f>
        <v>26861.319999999996</v>
      </c>
    </row>
    <row r="231" spans="1:12" x14ac:dyDescent="0.2">
      <c r="A231" s="4">
        <f t="shared" si="24"/>
        <v>203</v>
      </c>
      <c r="B231" s="5">
        <f t="shared" si="25"/>
        <v>48153</v>
      </c>
      <c r="C231" s="6">
        <f t="shared" si="26"/>
        <v>899.33</v>
      </c>
      <c r="D231" s="6">
        <f t="shared" si="27"/>
        <v>75</v>
      </c>
      <c r="E231" s="8"/>
      <c r="F231" s="6">
        <f t="shared" si="28"/>
        <v>223.15</v>
      </c>
      <c r="G231" s="6">
        <f t="shared" si="29"/>
        <v>751.18000000000006</v>
      </c>
      <c r="H231" s="6">
        <f t="shared" si="30"/>
        <v>43879.44</v>
      </c>
      <c r="I231" s="6"/>
      <c r="J231" s="6"/>
      <c r="K231" s="6">
        <f t="shared" si="31"/>
        <v>55.787500000000001</v>
      </c>
      <c r="L231" s="19">
        <f>IF(A231="","",SUM($K$29:K231))</f>
        <v>26917.107499999995</v>
      </c>
    </row>
    <row r="232" spans="1:12" x14ac:dyDescent="0.2">
      <c r="A232" s="4">
        <f t="shared" si="24"/>
        <v>204</v>
      </c>
      <c r="B232" s="5">
        <f t="shared" si="25"/>
        <v>48183</v>
      </c>
      <c r="C232" s="6">
        <f t="shared" si="26"/>
        <v>899.33</v>
      </c>
      <c r="D232" s="6">
        <f t="shared" si="27"/>
        <v>1075</v>
      </c>
      <c r="E232" s="8"/>
      <c r="F232" s="6">
        <f t="shared" si="28"/>
        <v>219.4</v>
      </c>
      <c r="G232" s="6">
        <f t="shared" si="29"/>
        <v>1754.93</v>
      </c>
      <c r="H232" s="6">
        <f t="shared" si="30"/>
        <v>42124.51</v>
      </c>
      <c r="I232" s="6"/>
      <c r="J232" s="6"/>
      <c r="K232" s="6">
        <f t="shared" si="31"/>
        <v>54.85</v>
      </c>
      <c r="L232" s="19">
        <f>IF(A232="","",SUM($K$29:K232))</f>
        <v>26971.957499999993</v>
      </c>
    </row>
    <row r="233" spans="1:12" x14ac:dyDescent="0.2">
      <c r="A233" s="4">
        <f t="shared" si="24"/>
        <v>205</v>
      </c>
      <c r="B233" s="5">
        <f t="shared" si="25"/>
        <v>48214</v>
      </c>
      <c r="C233" s="6">
        <f t="shared" si="26"/>
        <v>899.33</v>
      </c>
      <c r="D233" s="6">
        <f t="shared" si="27"/>
        <v>75</v>
      </c>
      <c r="E233" s="8"/>
      <c r="F233" s="6">
        <f t="shared" si="28"/>
        <v>210.62</v>
      </c>
      <c r="G233" s="6">
        <f t="shared" si="29"/>
        <v>763.71</v>
      </c>
      <c r="H233" s="6">
        <f t="shared" si="30"/>
        <v>41360.800000000003</v>
      </c>
      <c r="I233" s="6"/>
      <c r="J233" s="6"/>
      <c r="K233" s="6">
        <f t="shared" si="31"/>
        <v>52.655000000000001</v>
      </c>
      <c r="L233" s="19">
        <f>IF(A233="","",SUM($K$29:K233))</f>
        <v>27024.612499999992</v>
      </c>
    </row>
    <row r="234" spans="1:12" x14ac:dyDescent="0.2">
      <c r="A234" s="4">
        <f t="shared" si="24"/>
        <v>206</v>
      </c>
      <c r="B234" s="5">
        <f t="shared" si="25"/>
        <v>48245</v>
      </c>
      <c r="C234" s="6">
        <f t="shared" si="26"/>
        <v>899.33</v>
      </c>
      <c r="D234" s="6">
        <f t="shared" si="27"/>
        <v>75</v>
      </c>
      <c r="E234" s="8"/>
      <c r="F234" s="6">
        <f t="shared" si="28"/>
        <v>206.8</v>
      </c>
      <c r="G234" s="6">
        <f t="shared" si="29"/>
        <v>767.53</v>
      </c>
      <c r="H234" s="6">
        <f t="shared" si="30"/>
        <v>40593.270000000004</v>
      </c>
      <c r="I234" s="6"/>
      <c r="J234" s="6"/>
      <c r="K234" s="6">
        <f t="shared" si="31"/>
        <v>51.7</v>
      </c>
      <c r="L234" s="19">
        <f>IF(A234="","",SUM($K$29:K234))</f>
        <v>27076.312499999993</v>
      </c>
    </row>
    <row r="235" spans="1:12" x14ac:dyDescent="0.2">
      <c r="A235" s="4">
        <f t="shared" si="24"/>
        <v>207</v>
      </c>
      <c r="B235" s="5">
        <f t="shared" si="25"/>
        <v>48274</v>
      </c>
      <c r="C235" s="6">
        <f t="shared" si="26"/>
        <v>899.33</v>
      </c>
      <c r="D235" s="6">
        <f t="shared" si="27"/>
        <v>75</v>
      </c>
      <c r="E235" s="8"/>
      <c r="F235" s="6">
        <f t="shared" si="28"/>
        <v>202.97</v>
      </c>
      <c r="G235" s="6">
        <f t="shared" si="29"/>
        <v>771.36</v>
      </c>
      <c r="H235" s="6">
        <f t="shared" si="30"/>
        <v>39821.910000000003</v>
      </c>
      <c r="I235" s="6"/>
      <c r="J235" s="6"/>
      <c r="K235" s="6">
        <f t="shared" si="31"/>
        <v>50.7425</v>
      </c>
      <c r="L235" s="19">
        <f>IF(A235="","",SUM($K$29:K235))</f>
        <v>27127.054999999993</v>
      </c>
    </row>
    <row r="236" spans="1:12" x14ac:dyDescent="0.2">
      <c r="A236" s="4">
        <f t="shared" si="24"/>
        <v>208</v>
      </c>
      <c r="B236" s="5">
        <f t="shared" si="25"/>
        <v>48305</v>
      </c>
      <c r="C236" s="6">
        <f t="shared" si="26"/>
        <v>899.33</v>
      </c>
      <c r="D236" s="6">
        <f t="shared" si="27"/>
        <v>75</v>
      </c>
      <c r="E236" s="8"/>
      <c r="F236" s="6">
        <f t="shared" si="28"/>
        <v>199.11</v>
      </c>
      <c r="G236" s="6">
        <f t="shared" si="29"/>
        <v>775.22</v>
      </c>
      <c r="H236" s="6">
        <f t="shared" si="30"/>
        <v>39046.69</v>
      </c>
      <c r="I236" s="6"/>
      <c r="J236" s="6"/>
      <c r="K236" s="6">
        <f t="shared" si="31"/>
        <v>49.777500000000003</v>
      </c>
      <c r="L236" s="19">
        <f>IF(A236="","",SUM($K$29:K236))</f>
        <v>27176.832499999993</v>
      </c>
    </row>
    <row r="237" spans="1:12" x14ac:dyDescent="0.2">
      <c r="A237" s="4">
        <f t="shared" si="24"/>
        <v>209</v>
      </c>
      <c r="B237" s="5">
        <f t="shared" si="25"/>
        <v>48335</v>
      </c>
      <c r="C237" s="6">
        <f t="shared" si="26"/>
        <v>899.33</v>
      </c>
      <c r="D237" s="6">
        <f t="shared" si="27"/>
        <v>75</v>
      </c>
      <c r="E237" s="8"/>
      <c r="F237" s="6">
        <f t="shared" si="28"/>
        <v>195.23</v>
      </c>
      <c r="G237" s="6">
        <f t="shared" si="29"/>
        <v>779.1</v>
      </c>
      <c r="H237" s="6">
        <f t="shared" si="30"/>
        <v>38267.590000000004</v>
      </c>
      <c r="I237" s="6"/>
      <c r="J237" s="6"/>
      <c r="K237" s="6">
        <f t="shared" si="31"/>
        <v>48.807499999999997</v>
      </c>
      <c r="L237" s="19">
        <f>IF(A237="","",SUM($K$29:K237))</f>
        <v>27225.639999999992</v>
      </c>
    </row>
    <row r="238" spans="1:12" x14ac:dyDescent="0.2">
      <c r="A238" s="4">
        <f t="shared" si="24"/>
        <v>210</v>
      </c>
      <c r="B238" s="5">
        <f t="shared" si="25"/>
        <v>48366</v>
      </c>
      <c r="C238" s="6">
        <f t="shared" si="26"/>
        <v>899.33</v>
      </c>
      <c r="D238" s="6">
        <f t="shared" si="27"/>
        <v>75</v>
      </c>
      <c r="E238" s="8"/>
      <c r="F238" s="6">
        <f t="shared" si="28"/>
        <v>191.34</v>
      </c>
      <c r="G238" s="6">
        <f t="shared" si="29"/>
        <v>782.99</v>
      </c>
      <c r="H238" s="6">
        <f t="shared" si="30"/>
        <v>37484.600000000006</v>
      </c>
      <c r="I238" s="6"/>
      <c r="J238" s="6"/>
      <c r="K238" s="6">
        <f t="shared" si="31"/>
        <v>47.835000000000001</v>
      </c>
      <c r="L238" s="19">
        <f>IF(A238="","",SUM($K$29:K238))</f>
        <v>27273.474999999991</v>
      </c>
    </row>
    <row r="239" spans="1:12" x14ac:dyDescent="0.2">
      <c r="A239" s="4">
        <f t="shared" si="24"/>
        <v>211</v>
      </c>
      <c r="B239" s="5">
        <f t="shared" si="25"/>
        <v>48396</v>
      </c>
      <c r="C239" s="6">
        <f t="shared" si="26"/>
        <v>899.33</v>
      </c>
      <c r="D239" s="6">
        <f t="shared" si="27"/>
        <v>75</v>
      </c>
      <c r="E239" s="8"/>
      <c r="F239" s="6">
        <f t="shared" si="28"/>
        <v>187.42</v>
      </c>
      <c r="G239" s="6">
        <f t="shared" si="29"/>
        <v>786.91000000000008</v>
      </c>
      <c r="H239" s="6">
        <f t="shared" si="30"/>
        <v>36697.69</v>
      </c>
      <c r="I239" s="6"/>
      <c r="J239" s="6"/>
      <c r="K239" s="6">
        <f t="shared" si="31"/>
        <v>46.854999999999997</v>
      </c>
      <c r="L239" s="19">
        <f>IF(A239="","",SUM($K$29:K239))</f>
        <v>27320.329999999991</v>
      </c>
    </row>
    <row r="240" spans="1:12" x14ac:dyDescent="0.2">
      <c r="A240" s="4">
        <f t="shared" si="24"/>
        <v>212</v>
      </c>
      <c r="B240" s="5">
        <f t="shared" si="25"/>
        <v>48427</v>
      </c>
      <c r="C240" s="6">
        <f t="shared" si="26"/>
        <v>899.33</v>
      </c>
      <c r="D240" s="6">
        <f t="shared" si="27"/>
        <v>75</v>
      </c>
      <c r="E240" s="8"/>
      <c r="F240" s="6">
        <f t="shared" si="28"/>
        <v>183.49</v>
      </c>
      <c r="G240" s="6">
        <f t="shared" si="29"/>
        <v>790.84</v>
      </c>
      <c r="H240" s="6">
        <f t="shared" si="30"/>
        <v>35906.850000000006</v>
      </c>
      <c r="I240" s="6"/>
      <c r="J240" s="6"/>
      <c r="K240" s="6">
        <f t="shared" si="31"/>
        <v>45.872500000000002</v>
      </c>
      <c r="L240" s="19">
        <f>IF(A240="","",SUM($K$29:K240))</f>
        <v>27366.202499999992</v>
      </c>
    </row>
    <row r="241" spans="1:12" x14ac:dyDescent="0.2">
      <c r="A241" s="4">
        <f t="shared" si="24"/>
        <v>213</v>
      </c>
      <c r="B241" s="5">
        <f t="shared" si="25"/>
        <v>48458</v>
      </c>
      <c r="C241" s="6">
        <f t="shared" si="26"/>
        <v>899.33</v>
      </c>
      <c r="D241" s="6">
        <f t="shared" si="27"/>
        <v>75</v>
      </c>
      <c r="E241" s="8"/>
      <c r="F241" s="6">
        <f t="shared" si="28"/>
        <v>179.53</v>
      </c>
      <c r="G241" s="6">
        <f t="shared" si="29"/>
        <v>794.80000000000007</v>
      </c>
      <c r="H241" s="6">
        <f t="shared" si="30"/>
        <v>35112.050000000003</v>
      </c>
      <c r="I241" s="6"/>
      <c r="J241" s="6"/>
      <c r="K241" s="6">
        <f t="shared" si="31"/>
        <v>44.8825</v>
      </c>
      <c r="L241" s="19">
        <f>IF(A241="","",SUM($K$29:K241))</f>
        <v>27411.084999999992</v>
      </c>
    </row>
    <row r="242" spans="1:12" x14ac:dyDescent="0.2">
      <c r="A242" s="4">
        <f t="shared" si="24"/>
        <v>214</v>
      </c>
      <c r="B242" s="5">
        <f t="shared" si="25"/>
        <v>48488</v>
      </c>
      <c r="C242" s="6">
        <f t="shared" si="26"/>
        <v>899.33</v>
      </c>
      <c r="D242" s="6">
        <f t="shared" si="27"/>
        <v>75</v>
      </c>
      <c r="E242" s="8"/>
      <c r="F242" s="6">
        <f t="shared" si="28"/>
        <v>175.56</v>
      </c>
      <c r="G242" s="6">
        <f t="shared" si="29"/>
        <v>798.77</v>
      </c>
      <c r="H242" s="6">
        <f t="shared" si="30"/>
        <v>34313.280000000006</v>
      </c>
      <c r="I242" s="6"/>
      <c r="J242" s="6"/>
      <c r="K242" s="6">
        <f t="shared" si="31"/>
        <v>43.89</v>
      </c>
      <c r="L242" s="19">
        <f>IF(A242="","",SUM($K$29:K242))</f>
        <v>27454.974999999991</v>
      </c>
    </row>
    <row r="243" spans="1:12" x14ac:dyDescent="0.2">
      <c r="A243" s="4">
        <f t="shared" si="24"/>
        <v>215</v>
      </c>
      <c r="B243" s="5">
        <f t="shared" si="25"/>
        <v>48519</v>
      </c>
      <c r="C243" s="6">
        <f t="shared" si="26"/>
        <v>899.33</v>
      </c>
      <c r="D243" s="6">
        <f t="shared" si="27"/>
        <v>75</v>
      </c>
      <c r="E243" s="8"/>
      <c r="F243" s="6">
        <f t="shared" si="28"/>
        <v>171.57</v>
      </c>
      <c r="G243" s="6">
        <f t="shared" si="29"/>
        <v>802.76</v>
      </c>
      <c r="H243" s="6">
        <f t="shared" si="30"/>
        <v>33510.520000000004</v>
      </c>
      <c r="I243" s="6"/>
      <c r="J243" s="6"/>
      <c r="K243" s="6">
        <f t="shared" si="31"/>
        <v>42.892499999999998</v>
      </c>
      <c r="L243" s="19">
        <f>IF(A243="","",SUM($K$29:K243))</f>
        <v>27497.867499999993</v>
      </c>
    </row>
    <row r="244" spans="1:12" x14ac:dyDescent="0.2">
      <c r="A244" s="4">
        <f t="shared" si="24"/>
        <v>216</v>
      </c>
      <c r="B244" s="5">
        <f t="shared" si="25"/>
        <v>48549</v>
      </c>
      <c r="C244" s="6">
        <f t="shared" si="26"/>
        <v>899.33</v>
      </c>
      <c r="D244" s="6">
        <f t="shared" si="27"/>
        <v>1075</v>
      </c>
      <c r="E244" s="8"/>
      <c r="F244" s="6">
        <f t="shared" si="28"/>
        <v>167.55</v>
      </c>
      <c r="G244" s="6">
        <f t="shared" si="29"/>
        <v>1806.78</v>
      </c>
      <c r="H244" s="6">
        <f t="shared" si="30"/>
        <v>31703.740000000005</v>
      </c>
      <c r="I244" s="6"/>
      <c r="J244" s="6"/>
      <c r="K244" s="6">
        <f t="shared" si="31"/>
        <v>41.887500000000003</v>
      </c>
      <c r="L244" s="19">
        <f>IF(A244="","",SUM($K$29:K244))</f>
        <v>27539.754999999994</v>
      </c>
    </row>
    <row r="245" spans="1:12" x14ac:dyDescent="0.2">
      <c r="A245" s="4">
        <f t="shared" si="24"/>
        <v>217</v>
      </c>
      <c r="B245" s="5">
        <f t="shared" si="25"/>
        <v>48580</v>
      </c>
      <c r="C245" s="6">
        <f t="shared" si="26"/>
        <v>899.33</v>
      </c>
      <c r="D245" s="6">
        <f t="shared" si="27"/>
        <v>75</v>
      </c>
      <c r="E245" s="8"/>
      <c r="F245" s="6">
        <f t="shared" si="28"/>
        <v>158.52000000000001</v>
      </c>
      <c r="G245" s="6">
        <f t="shared" si="29"/>
        <v>815.81000000000006</v>
      </c>
      <c r="H245" s="6">
        <f t="shared" si="30"/>
        <v>30887.930000000004</v>
      </c>
      <c r="I245" s="6"/>
      <c r="J245" s="6"/>
      <c r="K245" s="6">
        <f t="shared" si="31"/>
        <v>39.630000000000003</v>
      </c>
      <c r="L245" s="19">
        <f>IF(A245="","",SUM($K$29:K245))</f>
        <v>27579.384999999995</v>
      </c>
    </row>
    <row r="246" spans="1:12" x14ac:dyDescent="0.2">
      <c r="A246" s="4">
        <f t="shared" si="24"/>
        <v>218</v>
      </c>
      <c r="B246" s="5">
        <f t="shared" si="25"/>
        <v>48611</v>
      </c>
      <c r="C246" s="6">
        <f t="shared" si="26"/>
        <v>899.33</v>
      </c>
      <c r="D246" s="6">
        <f t="shared" si="27"/>
        <v>75</v>
      </c>
      <c r="E246" s="8"/>
      <c r="F246" s="6">
        <f t="shared" si="28"/>
        <v>154.44</v>
      </c>
      <c r="G246" s="6">
        <f t="shared" si="29"/>
        <v>819.8900000000001</v>
      </c>
      <c r="H246" s="6">
        <f t="shared" si="30"/>
        <v>30068.040000000005</v>
      </c>
      <c r="I246" s="6"/>
      <c r="J246" s="6"/>
      <c r="K246" s="6">
        <f t="shared" si="31"/>
        <v>38.61</v>
      </c>
      <c r="L246" s="19">
        <f>IF(A246="","",SUM($K$29:K246))</f>
        <v>27617.994999999995</v>
      </c>
    </row>
    <row r="247" spans="1:12" x14ac:dyDescent="0.2">
      <c r="A247" s="4">
        <f t="shared" si="24"/>
        <v>219</v>
      </c>
      <c r="B247" s="5">
        <f t="shared" si="25"/>
        <v>48639</v>
      </c>
      <c r="C247" s="6">
        <f t="shared" si="26"/>
        <v>899.33</v>
      </c>
      <c r="D247" s="6">
        <f t="shared" si="27"/>
        <v>75</v>
      </c>
      <c r="E247" s="8"/>
      <c r="F247" s="6">
        <f t="shared" si="28"/>
        <v>150.34</v>
      </c>
      <c r="G247" s="6">
        <f t="shared" si="29"/>
        <v>823.99</v>
      </c>
      <c r="H247" s="6">
        <f t="shared" si="30"/>
        <v>29244.050000000003</v>
      </c>
      <c r="I247" s="6"/>
      <c r="J247" s="6"/>
      <c r="K247" s="6">
        <f t="shared" si="31"/>
        <v>37.585000000000001</v>
      </c>
      <c r="L247" s="19">
        <f>IF(A247="","",SUM($K$29:K247))</f>
        <v>27655.579999999994</v>
      </c>
    </row>
    <row r="248" spans="1:12" x14ac:dyDescent="0.2">
      <c r="A248" s="4">
        <f t="shared" si="24"/>
        <v>220</v>
      </c>
      <c r="B248" s="5">
        <f t="shared" si="25"/>
        <v>48670</v>
      </c>
      <c r="C248" s="6">
        <f t="shared" si="26"/>
        <v>899.33</v>
      </c>
      <c r="D248" s="6">
        <f t="shared" si="27"/>
        <v>75</v>
      </c>
      <c r="E248" s="8"/>
      <c r="F248" s="6">
        <f t="shared" si="28"/>
        <v>146.22</v>
      </c>
      <c r="G248" s="6">
        <f t="shared" si="29"/>
        <v>828.11</v>
      </c>
      <c r="H248" s="6">
        <f t="shared" si="30"/>
        <v>28415.940000000002</v>
      </c>
      <c r="I248" s="6"/>
      <c r="J248" s="6"/>
      <c r="K248" s="6">
        <f t="shared" si="31"/>
        <v>36.555</v>
      </c>
      <c r="L248" s="19">
        <f>IF(A248="","",SUM($K$29:K248))</f>
        <v>27692.134999999995</v>
      </c>
    </row>
    <row r="249" spans="1:12" x14ac:dyDescent="0.2">
      <c r="A249" s="4">
        <f t="shared" si="24"/>
        <v>221</v>
      </c>
      <c r="B249" s="5">
        <f t="shared" si="25"/>
        <v>48700</v>
      </c>
      <c r="C249" s="6">
        <f t="shared" si="26"/>
        <v>899.33</v>
      </c>
      <c r="D249" s="6">
        <f t="shared" si="27"/>
        <v>75</v>
      </c>
      <c r="E249" s="8"/>
      <c r="F249" s="6">
        <f t="shared" si="28"/>
        <v>142.08000000000001</v>
      </c>
      <c r="G249" s="6">
        <f t="shared" si="29"/>
        <v>832.25</v>
      </c>
      <c r="H249" s="6">
        <f t="shared" si="30"/>
        <v>27583.690000000002</v>
      </c>
      <c r="I249" s="6"/>
      <c r="J249" s="6"/>
      <c r="K249" s="6">
        <f t="shared" si="31"/>
        <v>35.520000000000003</v>
      </c>
      <c r="L249" s="19">
        <f>IF(A249="","",SUM($K$29:K249))</f>
        <v>27727.654999999995</v>
      </c>
    </row>
    <row r="250" spans="1:12" x14ac:dyDescent="0.2">
      <c r="A250" s="4">
        <f t="shared" si="24"/>
        <v>222</v>
      </c>
      <c r="B250" s="5">
        <f t="shared" si="25"/>
        <v>48731</v>
      </c>
      <c r="C250" s="6">
        <f t="shared" si="26"/>
        <v>899.33</v>
      </c>
      <c r="D250" s="6">
        <f t="shared" si="27"/>
        <v>75</v>
      </c>
      <c r="E250" s="8"/>
      <c r="F250" s="6">
        <f t="shared" si="28"/>
        <v>137.91999999999999</v>
      </c>
      <c r="G250" s="6">
        <f t="shared" si="29"/>
        <v>836.41000000000008</v>
      </c>
      <c r="H250" s="6">
        <f t="shared" si="30"/>
        <v>26747.280000000002</v>
      </c>
      <c r="I250" s="6"/>
      <c r="J250" s="6"/>
      <c r="K250" s="6">
        <f t="shared" si="31"/>
        <v>34.479999999999997</v>
      </c>
      <c r="L250" s="19">
        <f>IF(A250="","",SUM($K$29:K250))</f>
        <v>27762.134999999995</v>
      </c>
    </row>
    <row r="251" spans="1:12" x14ac:dyDescent="0.2">
      <c r="A251" s="4">
        <f t="shared" si="24"/>
        <v>223</v>
      </c>
      <c r="B251" s="5">
        <f t="shared" si="25"/>
        <v>48761</v>
      </c>
      <c r="C251" s="6">
        <f t="shared" si="26"/>
        <v>899.33</v>
      </c>
      <c r="D251" s="6">
        <f t="shared" si="27"/>
        <v>75</v>
      </c>
      <c r="E251" s="8"/>
      <c r="F251" s="6">
        <f t="shared" si="28"/>
        <v>133.74</v>
      </c>
      <c r="G251" s="6">
        <f t="shared" si="29"/>
        <v>840.59</v>
      </c>
      <c r="H251" s="6">
        <f t="shared" si="30"/>
        <v>25906.690000000002</v>
      </c>
      <c r="I251" s="6"/>
      <c r="J251" s="6"/>
      <c r="K251" s="6">
        <f t="shared" si="31"/>
        <v>33.435000000000002</v>
      </c>
      <c r="L251" s="19">
        <f>IF(A251="","",SUM($K$29:K251))</f>
        <v>27795.569999999996</v>
      </c>
    </row>
    <row r="252" spans="1:12" x14ac:dyDescent="0.2">
      <c r="A252" s="4">
        <f t="shared" si="24"/>
        <v>224</v>
      </c>
      <c r="B252" s="5">
        <f t="shared" si="25"/>
        <v>48792</v>
      </c>
      <c r="C252" s="6">
        <f t="shared" si="26"/>
        <v>899.33</v>
      </c>
      <c r="D252" s="6">
        <f t="shared" si="27"/>
        <v>75</v>
      </c>
      <c r="E252" s="8"/>
      <c r="F252" s="6">
        <f t="shared" si="28"/>
        <v>129.53</v>
      </c>
      <c r="G252" s="6">
        <f t="shared" si="29"/>
        <v>844.80000000000007</v>
      </c>
      <c r="H252" s="6">
        <f t="shared" si="30"/>
        <v>25061.890000000003</v>
      </c>
      <c r="I252" s="6"/>
      <c r="J252" s="6"/>
      <c r="K252" s="6">
        <f t="shared" si="31"/>
        <v>32.3825</v>
      </c>
      <c r="L252" s="19">
        <f>IF(A252="","",SUM($K$29:K252))</f>
        <v>27827.952499999996</v>
      </c>
    </row>
    <row r="253" spans="1:12" x14ac:dyDescent="0.2">
      <c r="A253" s="4">
        <f t="shared" si="24"/>
        <v>225</v>
      </c>
      <c r="B253" s="5">
        <f t="shared" si="25"/>
        <v>48823</v>
      </c>
      <c r="C253" s="6">
        <f t="shared" si="26"/>
        <v>899.33</v>
      </c>
      <c r="D253" s="6">
        <f t="shared" si="27"/>
        <v>75</v>
      </c>
      <c r="E253" s="8"/>
      <c r="F253" s="6">
        <f t="shared" si="28"/>
        <v>125.31</v>
      </c>
      <c r="G253" s="6">
        <f t="shared" si="29"/>
        <v>849.02</v>
      </c>
      <c r="H253" s="6">
        <f t="shared" si="30"/>
        <v>24212.870000000003</v>
      </c>
      <c r="I253" s="6"/>
      <c r="J253" s="6"/>
      <c r="K253" s="6">
        <f t="shared" si="31"/>
        <v>31.327500000000001</v>
      </c>
      <c r="L253" s="19">
        <f>IF(A253="","",SUM($K$29:K253))</f>
        <v>27859.279999999995</v>
      </c>
    </row>
    <row r="254" spans="1:12" x14ac:dyDescent="0.2">
      <c r="A254" s="4">
        <f t="shared" si="24"/>
        <v>226</v>
      </c>
      <c r="B254" s="5">
        <f t="shared" si="25"/>
        <v>48853</v>
      </c>
      <c r="C254" s="6">
        <f t="shared" si="26"/>
        <v>899.33</v>
      </c>
      <c r="D254" s="6">
        <f t="shared" si="27"/>
        <v>75</v>
      </c>
      <c r="E254" s="8"/>
      <c r="F254" s="6">
        <f t="shared" si="28"/>
        <v>121.06</v>
      </c>
      <c r="G254" s="6">
        <f t="shared" si="29"/>
        <v>853.27</v>
      </c>
      <c r="H254" s="6">
        <f t="shared" si="30"/>
        <v>23359.600000000002</v>
      </c>
      <c r="I254" s="6"/>
      <c r="J254" s="6"/>
      <c r="K254" s="6">
        <f t="shared" si="31"/>
        <v>30.265000000000001</v>
      </c>
      <c r="L254" s="19">
        <f>IF(A254="","",SUM($K$29:K254))</f>
        <v>27889.544999999995</v>
      </c>
    </row>
    <row r="255" spans="1:12" x14ac:dyDescent="0.2">
      <c r="A255" s="4">
        <f t="shared" si="24"/>
        <v>227</v>
      </c>
      <c r="B255" s="5">
        <f t="shared" si="25"/>
        <v>48884</v>
      </c>
      <c r="C255" s="6">
        <f t="shared" si="26"/>
        <v>899.33</v>
      </c>
      <c r="D255" s="6">
        <f t="shared" si="27"/>
        <v>75</v>
      </c>
      <c r="E255" s="8"/>
      <c r="F255" s="6">
        <f t="shared" si="28"/>
        <v>116.8</v>
      </c>
      <c r="G255" s="6">
        <f t="shared" si="29"/>
        <v>857.53000000000009</v>
      </c>
      <c r="H255" s="6">
        <f t="shared" si="30"/>
        <v>22502.070000000003</v>
      </c>
      <c r="I255" s="6"/>
      <c r="J255" s="6"/>
      <c r="K255" s="6">
        <f t="shared" si="31"/>
        <v>29.2</v>
      </c>
      <c r="L255" s="19">
        <f>IF(A255="","",SUM($K$29:K255))</f>
        <v>27918.744999999995</v>
      </c>
    </row>
    <row r="256" spans="1:12" x14ac:dyDescent="0.2">
      <c r="A256" s="4">
        <f t="shared" si="24"/>
        <v>228</v>
      </c>
      <c r="B256" s="5">
        <f t="shared" si="25"/>
        <v>48914</v>
      </c>
      <c r="C256" s="6">
        <f t="shared" si="26"/>
        <v>899.33</v>
      </c>
      <c r="D256" s="6">
        <f t="shared" si="27"/>
        <v>1075</v>
      </c>
      <c r="E256" s="8"/>
      <c r="F256" s="6">
        <f t="shared" si="28"/>
        <v>112.51</v>
      </c>
      <c r="G256" s="6">
        <f t="shared" si="29"/>
        <v>1861.8200000000002</v>
      </c>
      <c r="H256" s="6">
        <f t="shared" si="30"/>
        <v>20640.250000000004</v>
      </c>
      <c r="I256" s="6"/>
      <c r="J256" s="6"/>
      <c r="K256" s="6">
        <f t="shared" si="31"/>
        <v>28.127500000000001</v>
      </c>
      <c r="L256" s="19">
        <f>IF(A256="","",SUM($K$29:K256))</f>
        <v>27946.872499999994</v>
      </c>
    </row>
    <row r="257" spans="1:12" x14ac:dyDescent="0.2">
      <c r="A257" s="4">
        <f t="shared" si="24"/>
        <v>229</v>
      </c>
      <c r="B257" s="5">
        <f t="shared" si="25"/>
        <v>48945</v>
      </c>
      <c r="C257" s="6">
        <f t="shared" si="26"/>
        <v>899.33</v>
      </c>
      <c r="D257" s="6">
        <f t="shared" si="27"/>
        <v>75</v>
      </c>
      <c r="E257" s="8"/>
      <c r="F257" s="6">
        <f t="shared" si="28"/>
        <v>103.2</v>
      </c>
      <c r="G257" s="6">
        <f t="shared" si="29"/>
        <v>871.13</v>
      </c>
      <c r="H257" s="6">
        <f t="shared" si="30"/>
        <v>19769.120000000003</v>
      </c>
      <c r="I257" s="6"/>
      <c r="J257" s="6"/>
      <c r="K257" s="6">
        <f t="shared" si="31"/>
        <v>25.8</v>
      </c>
      <c r="L257" s="19">
        <f>IF(A257="","",SUM($K$29:K257))</f>
        <v>27972.672499999993</v>
      </c>
    </row>
    <row r="258" spans="1:12" x14ac:dyDescent="0.2">
      <c r="A258" s="4">
        <f t="shared" si="24"/>
        <v>230</v>
      </c>
      <c r="B258" s="5">
        <f t="shared" si="25"/>
        <v>48976</v>
      </c>
      <c r="C258" s="6">
        <f t="shared" si="26"/>
        <v>899.33</v>
      </c>
      <c r="D258" s="6">
        <f t="shared" si="27"/>
        <v>75</v>
      </c>
      <c r="E258" s="8"/>
      <c r="F258" s="6">
        <f t="shared" si="28"/>
        <v>98.85</v>
      </c>
      <c r="G258" s="6">
        <f t="shared" si="29"/>
        <v>875.48</v>
      </c>
      <c r="H258" s="6">
        <f t="shared" si="30"/>
        <v>18893.640000000003</v>
      </c>
      <c r="I258" s="6"/>
      <c r="J258" s="6"/>
      <c r="K258" s="6">
        <f t="shared" si="31"/>
        <v>24.712499999999999</v>
      </c>
      <c r="L258" s="19">
        <f>IF(A258="","",SUM($K$29:K258))</f>
        <v>27997.384999999995</v>
      </c>
    </row>
    <row r="259" spans="1:12" x14ac:dyDescent="0.2">
      <c r="A259" s="4">
        <f t="shared" si="24"/>
        <v>231</v>
      </c>
      <c r="B259" s="5">
        <f t="shared" si="25"/>
        <v>49004</v>
      </c>
      <c r="C259" s="6">
        <f t="shared" si="26"/>
        <v>899.33</v>
      </c>
      <c r="D259" s="6">
        <f t="shared" si="27"/>
        <v>75</v>
      </c>
      <c r="E259" s="8"/>
      <c r="F259" s="6">
        <f t="shared" si="28"/>
        <v>94.47</v>
      </c>
      <c r="G259" s="6">
        <f t="shared" si="29"/>
        <v>879.86</v>
      </c>
      <c r="H259" s="6">
        <f t="shared" si="30"/>
        <v>18013.780000000002</v>
      </c>
      <c r="I259" s="6"/>
      <c r="J259" s="6"/>
      <c r="K259" s="6">
        <f t="shared" si="31"/>
        <v>23.6175</v>
      </c>
      <c r="L259" s="19">
        <f>IF(A259="","",SUM($K$29:K259))</f>
        <v>28021.002499999995</v>
      </c>
    </row>
    <row r="260" spans="1:12" x14ac:dyDescent="0.2">
      <c r="A260" s="4">
        <f t="shared" si="24"/>
        <v>232</v>
      </c>
      <c r="B260" s="5">
        <f t="shared" si="25"/>
        <v>49035</v>
      </c>
      <c r="C260" s="6">
        <f t="shared" si="26"/>
        <v>899.33</v>
      </c>
      <c r="D260" s="6">
        <f t="shared" si="27"/>
        <v>75</v>
      </c>
      <c r="E260" s="8"/>
      <c r="F260" s="6">
        <f t="shared" si="28"/>
        <v>90.07</v>
      </c>
      <c r="G260" s="6">
        <f t="shared" si="29"/>
        <v>884.26</v>
      </c>
      <c r="H260" s="6">
        <f t="shared" si="30"/>
        <v>17129.520000000004</v>
      </c>
      <c r="I260" s="6"/>
      <c r="J260" s="6"/>
      <c r="K260" s="6">
        <f t="shared" si="31"/>
        <v>22.517499999999998</v>
      </c>
      <c r="L260" s="19">
        <f>IF(A260="","",SUM($K$29:K260))</f>
        <v>28043.519999999997</v>
      </c>
    </row>
    <row r="261" spans="1:12" x14ac:dyDescent="0.2">
      <c r="A261" s="4">
        <f t="shared" si="24"/>
        <v>233</v>
      </c>
      <c r="B261" s="5">
        <f t="shared" si="25"/>
        <v>49065</v>
      </c>
      <c r="C261" s="6">
        <f t="shared" si="26"/>
        <v>899.33</v>
      </c>
      <c r="D261" s="6">
        <f t="shared" si="27"/>
        <v>75</v>
      </c>
      <c r="E261" s="8"/>
      <c r="F261" s="6">
        <f t="shared" si="28"/>
        <v>85.65</v>
      </c>
      <c r="G261" s="6">
        <f t="shared" si="29"/>
        <v>888.68000000000006</v>
      </c>
      <c r="H261" s="6">
        <f t="shared" si="30"/>
        <v>16240.840000000004</v>
      </c>
      <c r="I261" s="6"/>
      <c r="J261" s="6"/>
      <c r="K261" s="6">
        <f t="shared" si="31"/>
        <v>21.412500000000001</v>
      </c>
      <c r="L261" s="19">
        <f>IF(A261="","",SUM($K$29:K261))</f>
        <v>28064.932499999995</v>
      </c>
    </row>
    <row r="262" spans="1:12" x14ac:dyDescent="0.2">
      <c r="A262" s="4">
        <f t="shared" si="24"/>
        <v>234</v>
      </c>
      <c r="B262" s="5">
        <f t="shared" si="25"/>
        <v>49096</v>
      </c>
      <c r="C262" s="6">
        <f t="shared" si="26"/>
        <v>899.33</v>
      </c>
      <c r="D262" s="6">
        <f t="shared" si="27"/>
        <v>75</v>
      </c>
      <c r="E262" s="8"/>
      <c r="F262" s="6">
        <f t="shared" si="28"/>
        <v>81.2</v>
      </c>
      <c r="G262" s="6">
        <f t="shared" si="29"/>
        <v>893.13</v>
      </c>
      <c r="H262" s="6">
        <f t="shared" si="30"/>
        <v>15347.710000000005</v>
      </c>
      <c r="I262" s="6"/>
      <c r="J262" s="6"/>
      <c r="K262" s="6">
        <f t="shared" si="31"/>
        <v>20.3</v>
      </c>
      <c r="L262" s="19">
        <f>IF(A262="","",SUM($K$29:K262))</f>
        <v>28085.232499999995</v>
      </c>
    </row>
    <row r="263" spans="1:12" x14ac:dyDescent="0.2">
      <c r="A263" s="4">
        <f t="shared" si="24"/>
        <v>235</v>
      </c>
      <c r="B263" s="5">
        <f t="shared" si="25"/>
        <v>49126</v>
      </c>
      <c r="C263" s="6">
        <f t="shared" si="26"/>
        <v>899.33</v>
      </c>
      <c r="D263" s="6">
        <f t="shared" si="27"/>
        <v>75</v>
      </c>
      <c r="E263" s="8"/>
      <c r="F263" s="6">
        <f t="shared" si="28"/>
        <v>76.739999999999995</v>
      </c>
      <c r="G263" s="6">
        <f t="shared" si="29"/>
        <v>897.59</v>
      </c>
      <c r="H263" s="6">
        <f t="shared" si="30"/>
        <v>14450.120000000004</v>
      </c>
      <c r="I263" s="6"/>
      <c r="J263" s="6"/>
      <c r="K263" s="6">
        <f t="shared" si="31"/>
        <v>19.184999999999999</v>
      </c>
      <c r="L263" s="19">
        <f>IF(A263="","",SUM($K$29:K263))</f>
        <v>28104.417499999996</v>
      </c>
    </row>
    <row r="264" spans="1:12" x14ac:dyDescent="0.2">
      <c r="A264" s="4">
        <f t="shared" si="24"/>
        <v>236</v>
      </c>
      <c r="B264" s="5">
        <f t="shared" si="25"/>
        <v>49157</v>
      </c>
      <c r="C264" s="6">
        <f t="shared" si="26"/>
        <v>899.33</v>
      </c>
      <c r="D264" s="6">
        <f t="shared" si="27"/>
        <v>75</v>
      </c>
      <c r="E264" s="8"/>
      <c r="F264" s="6">
        <f t="shared" si="28"/>
        <v>72.25</v>
      </c>
      <c r="G264" s="6">
        <f t="shared" si="29"/>
        <v>902.08</v>
      </c>
      <c r="H264" s="6">
        <f t="shared" si="30"/>
        <v>13548.040000000005</v>
      </c>
      <c r="I264" s="6"/>
      <c r="J264" s="6"/>
      <c r="K264" s="6">
        <f t="shared" si="31"/>
        <v>18.0625</v>
      </c>
      <c r="L264" s="19">
        <f>IF(A264="","",SUM($K$29:K264))</f>
        <v>28122.479999999996</v>
      </c>
    </row>
    <row r="265" spans="1:12" x14ac:dyDescent="0.2">
      <c r="A265" s="4">
        <f t="shared" si="24"/>
        <v>237</v>
      </c>
      <c r="B265" s="5">
        <f t="shared" si="25"/>
        <v>49188</v>
      </c>
      <c r="C265" s="6">
        <f t="shared" si="26"/>
        <v>899.33</v>
      </c>
      <c r="D265" s="6">
        <f t="shared" si="27"/>
        <v>75</v>
      </c>
      <c r="E265" s="8"/>
      <c r="F265" s="6">
        <f t="shared" si="28"/>
        <v>67.739999999999995</v>
      </c>
      <c r="G265" s="6">
        <f t="shared" si="29"/>
        <v>906.59</v>
      </c>
      <c r="H265" s="6">
        <f t="shared" si="30"/>
        <v>12641.450000000004</v>
      </c>
      <c r="I265" s="6"/>
      <c r="J265" s="6"/>
      <c r="K265" s="6">
        <f t="shared" si="31"/>
        <v>16.934999999999999</v>
      </c>
      <c r="L265" s="19">
        <f>IF(A265="","",SUM($K$29:K265))</f>
        <v>28139.414999999997</v>
      </c>
    </row>
    <row r="266" spans="1:12" x14ac:dyDescent="0.2">
      <c r="A266" s="4">
        <f t="shared" si="24"/>
        <v>238</v>
      </c>
      <c r="B266" s="5">
        <f t="shared" si="25"/>
        <v>49218</v>
      </c>
      <c r="C266" s="6">
        <f t="shared" si="26"/>
        <v>899.33</v>
      </c>
      <c r="D266" s="6">
        <f t="shared" si="27"/>
        <v>75</v>
      </c>
      <c r="E266" s="8"/>
      <c r="F266" s="6">
        <f t="shared" si="28"/>
        <v>63.21</v>
      </c>
      <c r="G266" s="6">
        <f t="shared" si="29"/>
        <v>911.12</v>
      </c>
      <c r="H266" s="6">
        <f t="shared" si="30"/>
        <v>11730.330000000004</v>
      </c>
      <c r="I266" s="6"/>
      <c r="J266" s="6"/>
      <c r="K266" s="6">
        <f t="shared" si="31"/>
        <v>15.8025</v>
      </c>
      <c r="L266" s="19">
        <f>IF(A266="","",SUM($K$29:K266))</f>
        <v>28155.217499999999</v>
      </c>
    </row>
    <row r="267" spans="1:12" x14ac:dyDescent="0.2">
      <c r="A267" s="4">
        <f t="shared" si="24"/>
        <v>239</v>
      </c>
      <c r="B267" s="5">
        <f t="shared" si="25"/>
        <v>49249</v>
      </c>
      <c r="C267" s="6">
        <f t="shared" si="26"/>
        <v>899.33</v>
      </c>
      <c r="D267" s="6">
        <f t="shared" si="27"/>
        <v>75</v>
      </c>
      <c r="E267" s="8"/>
      <c r="F267" s="6">
        <f t="shared" si="28"/>
        <v>58.65</v>
      </c>
      <c r="G267" s="6">
        <f t="shared" si="29"/>
        <v>915.68000000000006</v>
      </c>
      <c r="H267" s="6">
        <f t="shared" si="30"/>
        <v>10814.650000000003</v>
      </c>
      <c r="I267" s="6"/>
      <c r="J267" s="6"/>
      <c r="K267" s="6">
        <f t="shared" si="31"/>
        <v>14.6625</v>
      </c>
      <c r="L267" s="19">
        <f>IF(A267="","",SUM($K$29:K267))</f>
        <v>28169.879999999997</v>
      </c>
    </row>
    <row r="268" spans="1:12" x14ac:dyDescent="0.2">
      <c r="A268" s="4">
        <f t="shared" si="24"/>
        <v>240</v>
      </c>
      <c r="B268" s="5">
        <f t="shared" si="25"/>
        <v>49279</v>
      </c>
      <c r="C268" s="6">
        <f t="shared" si="26"/>
        <v>899.33</v>
      </c>
      <c r="D268" s="6">
        <f t="shared" si="27"/>
        <v>1075</v>
      </c>
      <c r="E268" s="8"/>
      <c r="F268" s="6">
        <f t="shared" si="28"/>
        <v>54.07</v>
      </c>
      <c r="G268" s="6">
        <f t="shared" si="29"/>
        <v>1920.26</v>
      </c>
      <c r="H268" s="6">
        <f t="shared" si="30"/>
        <v>8894.3900000000031</v>
      </c>
      <c r="I268" s="6"/>
      <c r="J268" s="6"/>
      <c r="K268" s="6">
        <f t="shared" si="31"/>
        <v>13.5175</v>
      </c>
      <c r="L268" s="19">
        <f>IF(A268="","",SUM($K$29:K268))</f>
        <v>28183.397499999999</v>
      </c>
    </row>
    <row r="269" spans="1:12" x14ac:dyDescent="0.2">
      <c r="A269" s="4">
        <f t="shared" si="24"/>
        <v>241</v>
      </c>
      <c r="B269" s="5">
        <f t="shared" si="25"/>
        <v>49310</v>
      </c>
      <c r="C269" s="6">
        <f t="shared" si="26"/>
        <v>899.33</v>
      </c>
      <c r="D269" s="6">
        <f t="shared" si="27"/>
        <v>75</v>
      </c>
      <c r="E269" s="8"/>
      <c r="F269" s="6">
        <f t="shared" si="28"/>
        <v>44.47</v>
      </c>
      <c r="G269" s="6">
        <f t="shared" si="29"/>
        <v>929.86</v>
      </c>
      <c r="H269" s="6">
        <f t="shared" si="30"/>
        <v>7964.5300000000034</v>
      </c>
      <c r="I269" s="6"/>
      <c r="J269" s="6"/>
      <c r="K269" s="6">
        <f t="shared" si="31"/>
        <v>11.1175</v>
      </c>
      <c r="L269" s="19">
        <f>IF(A269="","",SUM($K$29:K269))</f>
        <v>28194.514999999999</v>
      </c>
    </row>
    <row r="270" spans="1:12" x14ac:dyDescent="0.2">
      <c r="A270" s="4">
        <f t="shared" si="24"/>
        <v>242</v>
      </c>
      <c r="B270" s="5">
        <f t="shared" si="25"/>
        <v>49341</v>
      </c>
      <c r="C270" s="6">
        <f t="shared" si="26"/>
        <v>899.33</v>
      </c>
      <c r="D270" s="6">
        <f t="shared" si="27"/>
        <v>75</v>
      </c>
      <c r="E270" s="8"/>
      <c r="F270" s="6">
        <f t="shared" si="28"/>
        <v>39.82</v>
      </c>
      <c r="G270" s="6">
        <f t="shared" si="29"/>
        <v>934.51</v>
      </c>
      <c r="H270" s="6">
        <f t="shared" si="30"/>
        <v>7030.0200000000032</v>
      </c>
      <c r="I270" s="6"/>
      <c r="J270" s="6"/>
      <c r="K270" s="6">
        <f t="shared" si="31"/>
        <v>9.9550000000000001</v>
      </c>
      <c r="L270" s="19">
        <f>IF(A270="","",SUM($K$29:K270))</f>
        <v>28204.47</v>
      </c>
    </row>
    <row r="271" spans="1:12" x14ac:dyDescent="0.2">
      <c r="A271" s="4">
        <f t="shared" si="24"/>
        <v>243</v>
      </c>
      <c r="B271" s="5">
        <f t="shared" si="25"/>
        <v>49369</v>
      </c>
      <c r="C271" s="6">
        <f t="shared" si="26"/>
        <v>899.33</v>
      </c>
      <c r="D271" s="6">
        <f t="shared" si="27"/>
        <v>75</v>
      </c>
      <c r="E271" s="8"/>
      <c r="F271" s="6">
        <f t="shared" si="28"/>
        <v>35.15</v>
      </c>
      <c r="G271" s="6">
        <f t="shared" si="29"/>
        <v>939.18000000000006</v>
      </c>
      <c r="H271" s="6">
        <f t="shared" si="30"/>
        <v>6090.8400000000029</v>
      </c>
      <c r="I271" s="6"/>
      <c r="J271" s="6"/>
      <c r="K271" s="6">
        <f t="shared" si="31"/>
        <v>8.7874999999999996</v>
      </c>
      <c r="L271" s="19">
        <f>IF(A271="","",SUM($K$29:K271))</f>
        <v>28213.2575</v>
      </c>
    </row>
    <row r="272" spans="1:12" x14ac:dyDescent="0.2">
      <c r="A272" s="4">
        <f t="shared" si="24"/>
        <v>244</v>
      </c>
      <c r="B272" s="5">
        <f t="shared" si="25"/>
        <v>49400</v>
      </c>
      <c r="C272" s="6">
        <f t="shared" si="26"/>
        <v>899.33</v>
      </c>
      <c r="D272" s="6">
        <f t="shared" si="27"/>
        <v>75</v>
      </c>
      <c r="E272" s="8"/>
      <c r="F272" s="6">
        <f t="shared" si="28"/>
        <v>30.45</v>
      </c>
      <c r="G272" s="6">
        <f t="shared" si="29"/>
        <v>943.88</v>
      </c>
      <c r="H272" s="6">
        <f t="shared" si="30"/>
        <v>5146.9600000000028</v>
      </c>
      <c r="I272" s="6"/>
      <c r="J272" s="6"/>
      <c r="K272" s="6">
        <f t="shared" si="31"/>
        <v>7.6124999999999998</v>
      </c>
      <c r="L272" s="19">
        <f>IF(A272="","",SUM($K$29:K272))</f>
        <v>28220.87</v>
      </c>
    </row>
    <row r="273" spans="1:12" x14ac:dyDescent="0.2">
      <c r="A273" s="4">
        <f t="shared" si="24"/>
        <v>245</v>
      </c>
      <c r="B273" s="5">
        <f t="shared" si="25"/>
        <v>49430</v>
      </c>
      <c r="C273" s="6">
        <f t="shared" si="26"/>
        <v>899.33</v>
      </c>
      <c r="D273" s="6">
        <f t="shared" si="27"/>
        <v>75</v>
      </c>
      <c r="E273" s="8"/>
      <c r="F273" s="6">
        <f t="shared" si="28"/>
        <v>25.73</v>
      </c>
      <c r="G273" s="6">
        <f t="shared" si="29"/>
        <v>948.6</v>
      </c>
      <c r="H273" s="6">
        <f t="shared" si="30"/>
        <v>4198.3600000000024</v>
      </c>
      <c r="I273" s="6"/>
      <c r="J273" s="6"/>
      <c r="K273" s="6">
        <f t="shared" si="31"/>
        <v>6.4325000000000001</v>
      </c>
      <c r="L273" s="19">
        <f>IF(A273="","",SUM($K$29:K273))</f>
        <v>28227.302499999998</v>
      </c>
    </row>
    <row r="274" spans="1:12" x14ac:dyDescent="0.2">
      <c r="A274" s="4">
        <f t="shared" si="24"/>
        <v>246</v>
      </c>
      <c r="B274" s="5">
        <f t="shared" si="25"/>
        <v>49461</v>
      </c>
      <c r="C274" s="6">
        <f t="shared" si="26"/>
        <v>899.33</v>
      </c>
      <c r="D274" s="6">
        <f t="shared" si="27"/>
        <v>75</v>
      </c>
      <c r="E274" s="8"/>
      <c r="F274" s="6">
        <f t="shared" si="28"/>
        <v>20.99</v>
      </c>
      <c r="G274" s="6">
        <f t="shared" si="29"/>
        <v>953.34</v>
      </c>
      <c r="H274" s="6">
        <f t="shared" si="30"/>
        <v>3245.0200000000023</v>
      </c>
      <c r="I274" s="6"/>
      <c r="J274" s="6"/>
      <c r="K274" s="6">
        <f t="shared" si="31"/>
        <v>5.2474999999999996</v>
      </c>
      <c r="L274" s="19">
        <f>IF(A274="","",SUM($K$29:K274))</f>
        <v>28232.55</v>
      </c>
    </row>
    <row r="275" spans="1:12" x14ac:dyDescent="0.2">
      <c r="A275" s="4">
        <f t="shared" si="24"/>
        <v>247</v>
      </c>
      <c r="B275" s="5">
        <f t="shared" si="25"/>
        <v>49491</v>
      </c>
      <c r="C275" s="6">
        <f t="shared" si="26"/>
        <v>899.33</v>
      </c>
      <c r="D275" s="6">
        <f t="shared" si="27"/>
        <v>75</v>
      </c>
      <c r="E275" s="8"/>
      <c r="F275" s="6">
        <f t="shared" si="28"/>
        <v>16.23</v>
      </c>
      <c r="G275" s="6">
        <f t="shared" si="29"/>
        <v>958.1</v>
      </c>
      <c r="H275" s="6">
        <f t="shared" si="30"/>
        <v>2286.9200000000023</v>
      </c>
      <c r="I275" s="6"/>
      <c r="J275" s="6"/>
      <c r="K275" s="6">
        <f t="shared" si="31"/>
        <v>4.0575000000000001</v>
      </c>
      <c r="L275" s="19">
        <f>IF(A275="","",SUM($K$29:K275))</f>
        <v>28236.607499999998</v>
      </c>
    </row>
    <row r="276" spans="1:12" x14ac:dyDescent="0.2">
      <c r="A276" s="4">
        <f t="shared" si="24"/>
        <v>248</v>
      </c>
      <c r="B276" s="5">
        <f t="shared" si="25"/>
        <v>49522</v>
      </c>
      <c r="C276" s="6">
        <f t="shared" si="26"/>
        <v>899.33</v>
      </c>
      <c r="D276" s="6">
        <f t="shared" si="27"/>
        <v>75</v>
      </c>
      <c r="E276" s="8"/>
      <c r="F276" s="6">
        <f t="shared" si="28"/>
        <v>11.43</v>
      </c>
      <c r="G276" s="6">
        <f t="shared" si="29"/>
        <v>962.90000000000009</v>
      </c>
      <c r="H276" s="6">
        <f t="shared" si="30"/>
        <v>1324.0200000000023</v>
      </c>
      <c r="I276" s="6"/>
      <c r="J276" s="6"/>
      <c r="K276" s="6">
        <f t="shared" si="31"/>
        <v>2.8574999999999999</v>
      </c>
      <c r="L276" s="19">
        <f>IF(A276="","",SUM($K$29:K276))</f>
        <v>28239.464999999997</v>
      </c>
    </row>
    <row r="277" spans="1:12" x14ac:dyDescent="0.2">
      <c r="A277" s="4">
        <f t="shared" si="24"/>
        <v>249</v>
      </c>
      <c r="B277" s="5">
        <f t="shared" si="25"/>
        <v>49553</v>
      </c>
      <c r="C277" s="6">
        <f t="shared" si="26"/>
        <v>899.33</v>
      </c>
      <c r="D277" s="6">
        <f t="shared" si="27"/>
        <v>75</v>
      </c>
      <c r="E277" s="8"/>
      <c r="F277" s="6">
        <f t="shared" si="28"/>
        <v>6.62</v>
      </c>
      <c r="G277" s="6">
        <f t="shared" si="29"/>
        <v>967.71</v>
      </c>
      <c r="H277" s="6">
        <f t="shared" si="30"/>
        <v>356.31000000000222</v>
      </c>
      <c r="I277" s="6"/>
      <c r="J277" s="6"/>
      <c r="K277" s="6">
        <f t="shared" si="31"/>
        <v>1.655</v>
      </c>
      <c r="L277" s="19">
        <f>IF(A277="","",SUM($K$29:K277))</f>
        <v>28241.119999999995</v>
      </c>
    </row>
    <row r="278" spans="1:12" x14ac:dyDescent="0.2">
      <c r="A278" s="4">
        <f t="shared" si="24"/>
        <v>250</v>
      </c>
      <c r="B278" s="5">
        <f t="shared" si="25"/>
        <v>49583</v>
      </c>
      <c r="C278" s="6">
        <f t="shared" si="26"/>
        <v>358.09</v>
      </c>
      <c r="D278" s="6">
        <f t="shared" si="27"/>
        <v>0</v>
      </c>
      <c r="E278" s="8"/>
      <c r="F278" s="6">
        <f t="shared" si="28"/>
        <v>1.78</v>
      </c>
      <c r="G278" s="6">
        <f t="shared" si="29"/>
        <v>356.31</v>
      </c>
      <c r="H278" s="6">
        <f t="shared" si="30"/>
        <v>2.2168933355715126E-12</v>
      </c>
      <c r="I278" s="6"/>
      <c r="J278" s="6"/>
      <c r="K278" s="6">
        <f t="shared" si="31"/>
        <v>0.44500000000000001</v>
      </c>
      <c r="L278" s="19">
        <f>IF(A278="","",SUM($K$29:K278))</f>
        <v>28241.564999999995</v>
      </c>
    </row>
    <row r="279" spans="1:12" x14ac:dyDescent="0.2">
      <c r="A279" s="4" t="str">
        <f t="shared" si="24"/>
        <v/>
      </c>
      <c r="B279" s="5" t="str">
        <f t="shared" si="25"/>
        <v/>
      </c>
      <c r="C279" s="6" t="str">
        <f t="shared" si="26"/>
        <v/>
      </c>
      <c r="D279" s="6" t="str">
        <f t="shared" si="27"/>
        <v/>
      </c>
      <c r="E279" s="8"/>
      <c r="F279" s="6" t="str">
        <f t="shared" si="28"/>
        <v/>
      </c>
      <c r="G279" s="6" t="str">
        <f t="shared" si="29"/>
        <v/>
      </c>
      <c r="H279" s="6" t="str">
        <f t="shared" si="30"/>
        <v/>
      </c>
      <c r="I279" s="6"/>
      <c r="J279" s="6"/>
      <c r="K279" s="6" t="str">
        <f t="shared" si="31"/>
        <v/>
      </c>
      <c r="L279" s="19" t="str">
        <f>IF(A279="","",SUM($K$29:K279))</f>
        <v/>
      </c>
    </row>
    <row r="280" spans="1:12" x14ac:dyDescent="0.2">
      <c r="A280" s="4" t="str">
        <f t="shared" si="24"/>
        <v/>
      </c>
      <c r="B280" s="5" t="str">
        <f t="shared" si="25"/>
        <v/>
      </c>
      <c r="C280" s="6" t="str">
        <f t="shared" si="26"/>
        <v/>
      </c>
      <c r="D280" s="6" t="str">
        <f t="shared" si="27"/>
        <v/>
      </c>
      <c r="E280" s="8"/>
      <c r="F280" s="6" t="str">
        <f t="shared" si="28"/>
        <v/>
      </c>
      <c r="G280" s="6" t="str">
        <f t="shared" si="29"/>
        <v/>
      </c>
      <c r="H280" s="6" t="str">
        <f t="shared" si="30"/>
        <v/>
      </c>
      <c r="I280" s="6"/>
      <c r="J280" s="6"/>
      <c r="K280" s="6" t="str">
        <f t="shared" si="31"/>
        <v/>
      </c>
      <c r="L280" s="19" t="str">
        <f>IF(A280="","",SUM($K$29:K280))</f>
        <v/>
      </c>
    </row>
    <row r="281" spans="1:12" x14ac:dyDescent="0.2">
      <c r="A281" s="4" t="str">
        <f t="shared" si="24"/>
        <v/>
      </c>
      <c r="B281" s="5" t="str">
        <f t="shared" si="25"/>
        <v/>
      </c>
      <c r="C281" s="6" t="str">
        <f t="shared" si="26"/>
        <v/>
      </c>
      <c r="D281" s="6" t="str">
        <f t="shared" si="27"/>
        <v/>
      </c>
      <c r="E281" s="8"/>
      <c r="F281" s="6" t="str">
        <f t="shared" si="28"/>
        <v/>
      </c>
      <c r="G281" s="6" t="str">
        <f t="shared" si="29"/>
        <v/>
      </c>
      <c r="H281" s="6" t="str">
        <f t="shared" si="30"/>
        <v/>
      </c>
      <c r="I281" s="6"/>
      <c r="J281" s="6"/>
      <c r="K281" s="6" t="str">
        <f t="shared" si="31"/>
        <v/>
      </c>
      <c r="L281" s="19" t="str">
        <f>IF(A281="","",SUM($K$29:K281))</f>
        <v/>
      </c>
    </row>
    <row r="282" spans="1:12" x14ac:dyDescent="0.2">
      <c r="A282" s="4" t="str">
        <f t="shared" si="24"/>
        <v/>
      </c>
      <c r="B282" s="5" t="str">
        <f t="shared" si="25"/>
        <v/>
      </c>
      <c r="C282" s="6" t="str">
        <f t="shared" si="26"/>
        <v/>
      </c>
      <c r="D282" s="6" t="str">
        <f t="shared" si="27"/>
        <v/>
      </c>
      <c r="E282" s="8"/>
      <c r="F282" s="6" t="str">
        <f t="shared" si="28"/>
        <v/>
      </c>
      <c r="G282" s="6" t="str">
        <f t="shared" si="29"/>
        <v/>
      </c>
      <c r="H282" s="6" t="str">
        <f t="shared" si="30"/>
        <v/>
      </c>
      <c r="I282" s="6"/>
      <c r="J282" s="6"/>
      <c r="K282" s="6" t="str">
        <f t="shared" si="31"/>
        <v/>
      </c>
      <c r="L282" s="19" t="str">
        <f>IF(A282="","",SUM($K$29:K282))</f>
        <v/>
      </c>
    </row>
    <row r="283" spans="1:12" x14ac:dyDescent="0.2">
      <c r="A283" s="4" t="str">
        <f t="shared" si="24"/>
        <v/>
      </c>
      <c r="B283" s="5" t="str">
        <f t="shared" si="25"/>
        <v/>
      </c>
      <c r="C283" s="6" t="str">
        <f t="shared" si="26"/>
        <v/>
      </c>
      <c r="D283" s="6" t="str">
        <f t="shared" si="27"/>
        <v/>
      </c>
      <c r="E283" s="8"/>
      <c r="F283" s="6" t="str">
        <f t="shared" si="28"/>
        <v/>
      </c>
      <c r="G283" s="6" t="str">
        <f t="shared" si="29"/>
        <v/>
      </c>
      <c r="H283" s="6" t="str">
        <f t="shared" si="30"/>
        <v/>
      </c>
      <c r="I283" s="6"/>
      <c r="J283" s="6"/>
      <c r="K283" s="6" t="str">
        <f t="shared" si="31"/>
        <v/>
      </c>
      <c r="L283" s="19" t="str">
        <f>IF(A283="","",SUM($K$29:K283))</f>
        <v/>
      </c>
    </row>
    <row r="284" spans="1:12" x14ac:dyDescent="0.2">
      <c r="A284" s="4" t="str">
        <f t="shared" si="24"/>
        <v/>
      </c>
      <c r="B284" s="5" t="str">
        <f t="shared" si="25"/>
        <v/>
      </c>
      <c r="C284" s="6" t="str">
        <f t="shared" si="26"/>
        <v/>
      </c>
      <c r="D284" s="6" t="str">
        <f t="shared" si="27"/>
        <v/>
      </c>
      <c r="E284" s="8"/>
      <c r="F284" s="6" t="str">
        <f t="shared" si="28"/>
        <v/>
      </c>
      <c r="G284" s="6" t="str">
        <f t="shared" si="29"/>
        <v/>
      </c>
      <c r="H284" s="6" t="str">
        <f t="shared" si="30"/>
        <v/>
      </c>
      <c r="I284" s="6"/>
      <c r="J284" s="6"/>
      <c r="K284" s="6" t="str">
        <f t="shared" si="31"/>
        <v/>
      </c>
      <c r="L284" s="19" t="str">
        <f>IF(A284="","",SUM($K$29:K284))</f>
        <v/>
      </c>
    </row>
    <row r="285" spans="1:12" x14ac:dyDescent="0.2">
      <c r="A285" s="4" t="str">
        <f t="shared" ref="A285:A348" si="32">IF(H284="","",IF(OR(A284&gt;=nper,ROUND(H284,2)&lt;=0),"",A284+1))</f>
        <v/>
      </c>
      <c r="B285" s="5" t="str">
        <f t="shared" ref="B285:B348" si="33">IF(A285="","",IF(MONTH(DATE(YEAR(fpdate),MONTH(fpdate)+(A285-1),DAY(fpdate)))&gt;(MONTH(fpdate)+MOD((A285-1),12)),DATE(YEAR(fpdate),MONTH(fpdate)+(A285-1)+1,0),DATE(YEAR(fpdate),MONTH(fpdate)+(A285-1),DAY(fpdate))))</f>
        <v/>
      </c>
      <c r="C285" s="6" t="str">
        <f t="shared" ref="C285:C348" si="34">IF(A285="","",IF(OR(A285=nper,payment&gt;ROUND((1+rate)*H284,2)),ROUND((1+rate)*H284,2),payment))</f>
        <v/>
      </c>
      <c r="D285" s="6" t="str">
        <f t="shared" ref="D285:D348" si="35">IF(A285="","",IF(H284&lt;=payment,0,IF(IF(MOD(A285,int)=0,$D$14,0)+C285&gt;=H284+F285,H284+F285-C285,IF(MOD(A285,int)=0,$D$14,0)+IF(IF(MOD(A285,int)=0,$D$14,0)+IF(MOD(A285,12)=0,$D$16,0)+C285&lt;H284+F285,IF(MOD(A285,12)=0,$D$16,0),H284+F285-IF(MOD(A285,int)=0,$D$14,0)-C285))))</f>
        <v/>
      </c>
      <c r="E285" s="8"/>
      <c r="F285" s="6" t="str">
        <f t="shared" ref="F285:F348" si="36">IF(A285="","",ROUND(rate*H284,2))</f>
        <v/>
      </c>
      <c r="G285" s="6" t="str">
        <f t="shared" ref="G285:G348" si="37">IF(A285="","",C285-F285+E285+IF(D285="",0,D285))</f>
        <v/>
      </c>
      <c r="H285" s="6" t="str">
        <f t="shared" ref="H285:H348" si="38">IF(A285="","",H284-G285)</f>
        <v/>
      </c>
      <c r="I285" s="6"/>
      <c r="J285" s="6"/>
      <c r="K285" s="6" t="str">
        <f t="shared" ref="K285:K348" si="39">IF(A285="","",$L$22*F285)</f>
        <v/>
      </c>
      <c r="L285" s="19" t="str">
        <f>IF(A285="","",SUM($K$29:K285))</f>
        <v/>
      </c>
    </row>
    <row r="286" spans="1:12" x14ac:dyDescent="0.2">
      <c r="A286" s="4" t="str">
        <f t="shared" si="32"/>
        <v/>
      </c>
      <c r="B286" s="5" t="str">
        <f t="shared" si="33"/>
        <v/>
      </c>
      <c r="C286" s="6" t="str">
        <f t="shared" si="34"/>
        <v/>
      </c>
      <c r="D286" s="6" t="str">
        <f t="shared" si="35"/>
        <v/>
      </c>
      <c r="E286" s="8"/>
      <c r="F286" s="6" t="str">
        <f t="shared" si="36"/>
        <v/>
      </c>
      <c r="G286" s="6" t="str">
        <f t="shared" si="37"/>
        <v/>
      </c>
      <c r="H286" s="6" t="str">
        <f t="shared" si="38"/>
        <v/>
      </c>
      <c r="I286" s="6"/>
      <c r="J286" s="6"/>
      <c r="K286" s="6" t="str">
        <f t="shared" si="39"/>
        <v/>
      </c>
      <c r="L286" s="19" t="str">
        <f>IF(A286="","",SUM($K$29:K286))</f>
        <v/>
      </c>
    </row>
    <row r="287" spans="1:12" x14ac:dyDescent="0.2">
      <c r="A287" s="4" t="str">
        <f t="shared" si="32"/>
        <v/>
      </c>
      <c r="B287" s="5" t="str">
        <f t="shared" si="33"/>
        <v/>
      </c>
      <c r="C287" s="6" t="str">
        <f t="shared" si="34"/>
        <v/>
      </c>
      <c r="D287" s="6" t="str">
        <f t="shared" si="35"/>
        <v/>
      </c>
      <c r="E287" s="8"/>
      <c r="F287" s="6" t="str">
        <f t="shared" si="36"/>
        <v/>
      </c>
      <c r="G287" s="6" t="str">
        <f t="shared" si="37"/>
        <v/>
      </c>
      <c r="H287" s="6" t="str">
        <f t="shared" si="38"/>
        <v/>
      </c>
      <c r="I287" s="6"/>
      <c r="J287" s="6"/>
      <c r="K287" s="6" t="str">
        <f t="shared" si="39"/>
        <v/>
      </c>
      <c r="L287" s="19" t="str">
        <f>IF(A287="","",SUM($K$29:K287))</f>
        <v/>
      </c>
    </row>
    <row r="288" spans="1:12" x14ac:dyDescent="0.2">
      <c r="A288" s="4" t="str">
        <f t="shared" si="32"/>
        <v/>
      </c>
      <c r="B288" s="5" t="str">
        <f t="shared" si="33"/>
        <v/>
      </c>
      <c r="C288" s="6" t="str">
        <f t="shared" si="34"/>
        <v/>
      </c>
      <c r="D288" s="6" t="str">
        <f t="shared" si="35"/>
        <v/>
      </c>
      <c r="E288" s="8"/>
      <c r="F288" s="6" t="str">
        <f t="shared" si="36"/>
        <v/>
      </c>
      <c r="G288" s="6" t="str">
        <f t="shared" si="37"/>
        <v/>
      </c>
      <c r="H288" s="6" t="str">
        <f t="shared" si="38"/>
        <v/>
      </c>
      <c r="I288" s="6"/>
      <c r="J288" s="6"/>
      <c r="K288" s="6" t="str">
        <f t="shared" si="39"/>
        <v/>
      </c>
      <c r="L288" s="19" t="str">
        <f>IF(A288="","",SUM($K$29:K288))</f>
        <v/>
      </c>
    </row>
    <row r="289" spans="1:12" x14ac:dyDescent="0.2">
      <c r="A289" s="4" t="str">
        <f t="shared" si="32"/>
        <v/>
      </c>
      <c r="B289" s="5" t="str">
        <f t="shared" si="33"/>
        <v/>
      </c>
      <c r="C289" s="6" t="str">
        <f t="shared" si="34"/>
        <v/>
      </c>
      <c r="D289" s="6" t="str">
        <f t="shared" si="35"/>
        <v/>
      </c>
      <c r="E289" s="8"/>
      <c r="F289" s="6" t="str">
        <f t="shared" si="36"/>
        <v/>
      </c>
      <c r="G289" s="6" t="str">
        <f t="shared" si="37"/>
        <v/>
      </c>
      <c r="H289" s="6" t="str">
        <f t="shared" si="38"/>
        <v/>
      </c>
      <c r="I289" s="6"/>
      <c r="J289" s="6"/>
      <c r="K289" s="6" t="str">
        <f t="shared" si="39"/>
        <v/>
      </c>
      <c r="L289" s="19" t="str">
        <f>IF(A289="","",SUM($K$29:K289))</f>
        <v/>
      </c>
    </row>
    <row r="290" spans="1:12" x14ac:dyDescent="0.2">
      <c r="A290" s="4" t="str">
        <f t="shared" si="32"/>
        <v/>
      </c>
      <c r="B290" s="5" t="str">
        <f t="shared" si="33"/>
        <v/>
      </c>
      <c r="C290" s="6" t="str">
        <f t="shared" si="34"/>
        <v/>
      </c>
      <c r="D290" s="6" t="str">
        <f t="shared" si="35"/>
        <v/>
      </c>
      <c r="E290" s="8"/>
      <c r="F290" s="6" t="str">
        <f t="shared" si="36"/>
        <v/>
      </c>
      <c r="G290" s="6" t="str">
        <f t="shared" si="37"/>
        <v/>
      </c>
      <c r="H290" s="6" t="str">
        <f t="shared" si="38"/>
        <v/>
      </c>
      <c r="I290" s="6"/>
      <c r="J290" s="6"/>
      <c r="K290" s="6" t="str">
        <f t="shared" si="39"/>
        <v/>
      </c>
      <c r="L290" s="19" t="str">
        <f>IF(A290="","",SUM($K$29:K290))</f>
        <v/>
      </c>
    </row>
    <row r="291" spans="1:12" x14ac:dyDescent="0.2">
      <c r="A291" s="4" t="str">
        <f t="shared" si="32"/>
        <v/>
      </c>
      <c r="B291" s="5" t="str">
        <f t="shared" si="33"/>
        <v/>
      </c>
      <c r="C291" s="6" t="str">
        <f t="shared" si="34"/>
        <v/>
      </c>
      <c r="D291" s="6" t="str">
        <f t="shared" si="35"/>
        <v/>
      </c>
      <c r="E291" s="8"/>
      <c r="F291" s="6" t="str">
        <f t="shared" si="36"/>
        <v/>
      </c>
      <c r="G291" s="6" t="str">
        <f t="shared" si="37"/>
        <v/>
      </c>
      <c r="H291" s="6" t="str">
        <f t="shared" si="38"/>
        <v/>
      </c>
      <c r="I291" s="6"/>
      <c r="J291" s="6"/>
      <c r="K291" s="6" t="str">
        <f t="shared" si="39"/>
        <v/>
      </c>
      <c r="L291" s="19" t="str">
        <f>IF(A291="","",SUM($K$29:K291))</f>
        <v/>
      </c>
    </row>
    <row r="292" spans="1:12" x14ac:dyDescent="0.2">
      <c r="A292" s="4" t="str">
        <f t="shared" si="32"/>
        <v/>
      </c>
      <c r="B292" s="5" t="str">
        <f t="shared" si="33"/>
        <v/>
      </c>
      <c r="C292" s="6" t="str">
        <f t="shared" si="34"/>
        <v/>
      </c>
      <c r="D292" s="6" t="str">
        <f t="shared" si="35"/>
        <v/>
      </c>
      <c r="E292" s="8"/>
      <c r="F292" s="6" t="str">
        <f t="shared" si="36"/>
        <v/>
      </c>
      <c r="G292" s="6" t="str">
        <f t="shared" si="37"/>
        <v/>
      </c>
      <c r="H292" s="6" t="str">
        <f t="shared" si="38"/>
        <v/>
      </c>
      <c r="I292" s="6"/>
      <c r="J292" s="6"/>
      <c r="K292" s="6" t="str">
        <f t="shared" si="39"/>
        <v/>
      </c>
      <c r="L292" s="19" t="str">
        <f>IF(A292="","",SUM($K$29:K292))</f>
        <v/>
      </c>
    </row>
    <row r="293" spans="1:12" x14ac:dyDescent="0.2">
      <c r="A293" s="4" t="str">
        <f t="shared" si="32"/>
        <v/>
      </c>
      <c r="B293" s="5" t="str">
        <f t="shared" si="33"/>
        <v/>
      </c>
      <c r="C293" s="6" t="str">
        <f t="shared" si="34"/>
        <v/>
      </c>
      <c r="D293" s="6" t="str">
        <f t="shared" si="35"/>
        <v/>
      </c>
      <c r="E293" s="8"/>
      <c r="F293" s="6" t="str">
        <f t="shared" si="36"/>
        <v/>
      </c>
      <c r="G293" s="6" t="str">
        <f t="shared" si="37"/>
        <v/>
      </c>
      <c r="H293" s="6" t="str">
        <f t="shared" si="38"/>
        <v/>
      </c>
      <c r="I293" s="6"/>
      <c r="J293" s="6"/>
      <c r="K293" s="6" t="str">
        <f t="shared" si="39"/>
        <v/>
      </c>
      <c r="L293" s="19" t="str">
        <f>IF(A293="","",SUM($K$29:K293))</f>
        <v/>
      </c>
    </row>
    <row r="294" spans="1:12" x14ac:dyDescent="0.2">
      <c r="A294" s="4" t="str">
        <f t="shared" si="32"/>
        <v/>
      </c>
      <c r="B294" s="5" t="str">
        <f t="shared" si="33"/>
        <v/>
      </c>
      <c r="C294" s="6" t="str">
        <f t="shared" si="34"/>
        <v/>
      </c>
      <c r="D294" s="6" t="str">
        <f t="shared" si="35"/>
        <v/>
      </c>
      <c r="E294" s="8"/>
      <c r="F294" s="6" t="str">
        <f t="shared" si="36"/>
        <v/>
      </c>
      <c r="G294" s="6" t="str">
        <f t="shared" si="37"/>
        <v/>
      </c>
      <c r="H294" s="6" t="str">
        <f t="shared" si="38"/>
        <v/>
      </c>
      <c r="I294" s="6"/>
      <c r="J294" s="6"/>
      <c r="K294" s="6" t="str">
        <f t="shared" si="39"/>
        <v/>
      </c>
      <c r="L294" s="19" t="str">
        <f>IF(A294="","",SUM($K$29:K294))</f>
        <v/>
      </c>
    </row>
    <row r="295" spans="1:12" x14ac:dyDescent="0.2">
      <c r="A295" s="4" t="str">
        <f t="shared" si="32"/>
        <v/>
      </c>
      <c r="B295" s="5" t="str">
        <f t="shared" si="33"/>
        <v/>
      </c>
      <c r="C295" s="6" t="str">
        <f t="shared" si="34"/>
        <v/>
      </c>
      <c r="D295" s="6" t="str">
        <f t="shared" si="35"/>
        <v/>
      </c>
      <c r="E295" s="8"/>
      <c r="F295" s="6" t="str">
        <f t="shared" si="36"/>
        <v/>
      </c>
      <c r="G295" s="6" t="str">
        <f t="shared" si="37"/>
        <v/>
      </c>
      <c r="H295" s="6" t="str">
        <f t="shared" si="38"/>
        <v/>
      </c>
      <c r="I295" s="6"/>
      <c r="J295" s="6"/>
      <c r="K295" s="6" t="str">
        <f t="shared" si="39"/>
        <v/>
      </c>
      <c r="L295" s="19" t="str">
        <f>IF(A295="","",SUM($K$29:K295))</f>
        <v/>
      </c>
    </row>
    <row r="296" spans="1:12" x14ac:dyDescent="0.2">
      <c r="A296" s="4" t="str">
        <f t="shared" si="32"/>
        <v/>
      </c>
      <c r="B296" s="5" t="str">
        <f t="shared" si="33"/>
        <v/>
      </c>
      <c r="C296" s="6" t="str">
        <f t="shared" si="34"/>
        <v/>
      </c>
      <c r="D296" s="6" t="str">
        <f t="shared" si="35"/>
        <v/>
      </c>
      <c r="E296" s="8"/>
      <c r="F296" s="6" t="str">
        <f t="shared" si="36"/>
        <v/>
      </c>
      <c r="G296" s="6" t="str">
        <f t="shared" si="37"/>
        <v/>
      </c>
      <c r="H296" s="6" t="str">
        <f t="shared" si="38"/>
        <v/>
      </c>
      <c r="I296" s="6"/>
      <c r="J296" s="6"/>
      <c r="K296" s="6" t="str">
        <f t="shared" si="39"/>
        <v/>
      </c>
      <c r="L296" s="19" t="str">
        <f>IF(A296="","",SUM($K$29:K296))</f>
        <v/>
      </c>
    </row>
    <row r="297" spans="1:12" x14ac:dyDescent="0.2">
      <c r="A297" s="4" t="str">
        <f t="shared" si="32"/>
        <v/>
      </c>
      <c r="B297" s="5" t="str">
        <f t="shared" si="33"/>
        <v/>
      </c>
      <c r="C297" s="6" t="str">
        <f t="shared" si="34"/>
        <v/>
      </c>
      <c r="D297" s="6" t="str">
        <f t="shared" si="35"/>
        <v/>
      </c>
      <c r="E297" s="8"/>
      <c r="F297" s="6" t="str">
        <f t="shared" si="36"/>
        <v/>
      </c>
      <c r="G297" s="6" t="str">
        <f t="shared" si="37"/>
        <v/>
      </c>
      <c r="H297" s="6" t="str">
        <f t="shared" si="38"/>
        <v/>
      </c>
      <c r="I297" s="6"/>
      <c r="J297" s="6"/>
      <c r="K297" s="6" t="str">
        <f t="shared" si="39"/>
        <v/>
      </c>
      <c r="L297" s="19" t="str">
        <f>IF(A297="","",SUM($K$29:K297))</f>
        <v/>
      </c>
    </row>
    <row r="298" spans="1:12" x14ac:dyDescent="0.2">
      <c r="A298" s="4" t="str">
        <f t="shared" si="32"/>
        <v/>
      </c>
      <c r="B298" s="5" t="str">
        <f t="shared" si="33"/>
        <v/>
      </c>
      <c r="C298" s="6" t="str">
        <f t="shared" si="34"/>
        <v/>
      </c>
      <c r="D298" s="6" t="str">
        <f t="shared" si="35"/>
        <v/>
      </c>
      <c r="E298" s="8"/>
      <c r="F298" s="6" t="str">
        <f t="shared" si="36"/>
        <v/>
      </c>
      <c r="G298" s="6" t="str">
        <f t="shared" si="37"/>
        <v/>
      </c>
      <c r="H298" s="6" t="str">
        <f t="shared" si="38"/>
        <v/>
      </c>
      <c r="I298" s="6"/>
      <c r="J298" s="6"/>
      <c r="K298" s="6" t="str">
        <f t="shared" si="39"/>
        <v/>
      </c>
      <c r="L298" s="19" t="str">
        <f>IF(A298="","",SUM($K$29:K298))</f>
        <v/>
      </c>
    </row>
    <row r="299" spans="1:12" x14ac:dyDescent="0.2">
      <c r="A299" s="4" t="str">
        <f t="shared" si="32"/>
        <v/>
      </c>
      <c r="B299" s="5" t="str">
        <f t="shared" si="33"/>
        <v/>
      </c>
      <c r="C299" s="6" t="str">
        <f t="shared" si="34"/>
        <v/>
      </c>
      <c r="D299" s="6" t="str">
        <f t="shared" si="35"/>
        <v/>
      </c>
      <c r="E299" s="8"/>
      <c r="F299" s="6" t="str">
        <f t="shared" si="36"/>
        <v/>
      </c>
      <c r="G299" s="6" t="str">
        <f t="shared" si="37"/>
        <v/>
      </c>
      <c r="H299" s="6" t="str">
        <f t="shared" si="38"/>
        <v/>
      </c>
      <c r="I299" s="6"/>
      <c r="J299" s="6"/>
      <c r="K299" s="6" t="str">
        <f t="shared" si="39"/>
        <v/>
      </c>
      <c r="L299" s="19" t="str">
        <f>IF(A299="","",SUM($K$29:K299))</f>
        <v/>
      </c>
    </row>
    <row r="300" spans="1:12" x14ac:dyDescent="0.2">
      <c r="A300" s="4" t="str">
        <f t="shared" si="32"/>
        <v/>
      </c>
      <c r="B300" s="5" t="str">
        <f t="shared" si="33"/>
        <v/>
      </c>
      <c r="C300" s="6" t="str">
        <f t="shared" si="34"/>
        <v/>
      </c>
      <c r="D300" s="6" t="str">
        <f t="shared" si="35"/>
        <v/>
      </c>
      <c r="E300" s="8"/>
      <c r="F300" s="6" t="str">
        <f t="shared" si="36"/>
        <v/>
      </c>
      <c r="G300" s="6" t="str">
        <f t="shared" si="37"/>
        <v/>
      </c>
      <c r="H300" s="6" t="str">
        <f t="shared" si="38"/>
        <v/>
      </c>
      <c r="I300" s="6"/>
      <c r="J300" s="6"/>
      <c r="K300" s="6" t="str">
        <f t="shared" si="39"/>
        <v/>
      </c>
      <c r="L300" s="19" t="str">
        <f>IF(A300="","",SUM($K$29:K300))</f>
        <v/>
      </c>
    </row>
    <row r="301" spans="1:12" x14ac:dyDescent="0.2">
      <c r="A301" s="4" t="str">
        <f t="shared" si="32"/>
        <v/>
      </c>
      <c r="B301" s="5" t="str">
        <f t="shared" si="33"/>
        <v/>
      </c>
      <c r="C301" s="6" t="str">
        <f t="shared" si="34"/>
        <v/>
      </c>
      <c r="D301" s="6" t="str">
        <f t="shared" si="35"/>
        <v/>
      </c>
      <c r="E301" s="8"/>
      <c r="F301" s="6" t="str">
        <f t="shared" si="36"/>
        <v/>
      </c>
      <c r="G301" s="6" t="str">
        <f t="shared" si="37"/>
        <v/>
      </c>
      <c r="H301" s="6" t="str">
        <f t="shared" si="38"/>
        <v/>
      </c>
      <c r="I301" s="6"/>
      <c r="J301" s="6"/>
      <c r="K301" s="6" t="str">
        <f t="shared" si="39"/>
        <v/>
      </c>
      <c r="L301" s="19" t="str">
        <f>IF(A301="","",SUM($K$29:K301))</f>
        <v/>
      </c>
    </row>
    <row r="302" spans="1:12" x14ac:dyDescent="0.2">
      <c r="A302" s="4" t="str">
        <f t="shared" si="32"/>
        <v/>
      </c>
      <c r="B302" s="5" t="str">
        <f t="shared" si="33"/>
        <v/>
      </c>
      <c r="C302" s="6" t="str">
        <f t="shared" si="34"/>
        <v/>
      </c>
      <c r="D302" s="6" t="str">
        <f t="shared" si="35"/>
        <v/>
      </c>
      <c r="E302" s="8"/>
      <c r="F302" s="6" t="str">
        <f t="shared" si="36"/>
        <v/>
      </c>
      <c r="G302" s="6" t="str">
        <f t="shared" si="37"/>
        <v/>
      </c>
      <c r="H302" s="6" t="str">
        <f t="shared" si="38"/>
        <v/>
      </c>
      <c r="I302" s="6"/>
      <c r="J302" s="6"/>
      <c r="K302" s="6" t="str">
        <f t="shared" si="39"/>
        <v/>
      </c>
      <c r="L302" s="19" t="str">
        <f>IF(A302="","",SUM($K$29:K302))</f>
        <v/>
      </c>
    </row>
    <row r="303" spans="1:12" x14ac:dyDescent="0.2">
      <c r="A303" s="4" t="str">
        <f t="shared" si="32"/>
        <v/>
      </c>
      <c r="B303" s="5" t="str">
        <f t="shared" si="33"/>
        <v/>
      </c>
      <c r="C303" s="6" t="str">
        <f t="shared" si="34"/>
        <v/>
      </c>
      <c r="D303" s="6" t="str">
        <f t="shared" si="35"/>
        <v/>
      </c>
      <c r="E303" s="8"/>
      <c r="F303" s="6" t="str">
        <f t="shared" si="36"/>
        <v/>
      </c>
      <c r="G303" s="6" t="str">
        <f t="shared" si="37"/>
        <v/>
      </c>
      <c r="H303" s="6" t="str">
        <f t="shared" si="38"/>
        <v/>
      </c>
      <c r="I303" s="6"/>
      <c r="J303" s="6"/>
      <c r="K303" s="6" t="str">
        <f t="shared" si="39"/>
        <v/>
      </c>
      <c r="L303" s="19" t="str">
        <f>IF(A303="","",SUM($K$29:K303))</f>
        <v/>
      </c>
    </row>
    <row r="304" spans="1:12" x14ac:dyDescent="0.2">
      <c r="A304" s="4" t="str">
        <f t="shared" si="32"/>
        <v/>
      </c>
      <c r="B304" s="5" t="str">
        <f t="shared" si="33"/>
        <v/>
      </c>
      <c r="C304" s="6" t="str">
        <f t="shared" si="34"/>
        <v/>
      </c>
      <c r="D304" s="6" t="str">
        <f t="shared" si="35"/>
        <v/>
      </c>
      <c r="E304" s="8"/>
      <c r="F304" s="6" t="str">
        <f t="shared" si="36"/>
        <v/>
      </c>
      <c r="G304" s="6" t="str">
        <f t="shared" si="37"/>
        <v/>
      </c>
      <c r="H304" s="6" t="str">
        <f t="shared" si="38"/>
        <v/>
      </c>
      <c r="I304" s="6"/>
      <c r="J304" s="6"/>
      <c r="K304" s="6" t="str">
        <f t="shared" si="39"/>
        <v/>
      </c>
      <c r="L304" s="19" t="str">
        <f>IF(A304="","",SUM($K$29:K304))</f>
        <v/>
      </c>
    </row>
    <row r="305" spans="1:12" x14ac:dyDescent="0.2">
      <c r="A305" s="4" t="str">
        <f t="shared" si="32"/>
        <v/>
      </c>
      <c r="B305" s="5" t="str">
        <f t="shared" si="33"/>
        <v/>
      </c>
      <c r="C305" s="6" t="str">
        <f t="shared" si="34"/>
        <v/>
      </c>
      <c r="D305" s="6" t="str">
        <f t="shared" si="35"/>
        <v/>
      </c>
      <c r="E305" s="8"/>
      <c r="F305" s="6" t="str">
        <f t="shared" si="36"/>
        <v/>
      </c>
      <c r="G305" s="6" t="str">
        <f t="shared" si="37"/>
        <v/>
      </c>
      <c r="H305" s="6" t="str">
        <f t="shared" si="38"/>
        <v/>
      </c>
      <c r="I305" s="6"/>
      <c r="J305" s="6"/>
      <c r="K305" s="6" t="str">
        <f t="shared" si="39"/>
        <v/>
      </c>
      <c r="L305" s="19" t="str">
        <f>IF(A305="","",SUM($K$29:K305))</f>
        <v/>
      </c>
    </row>
    <row r="306" spans="1:12" x14ac:dyDescent="0.2">
      <c r="A306" s="4" t="str">
        <f t="shared" si="32"/>
        <v/>
      </c>
      <c r="B306" s="5" t="str">
        <f t="shared" si="33"/>
        <v/>
      </c>
      <c r="C306" s="6" t="str">
        <f t="shared" si="34"/>
        <v/>
      </c>
      <c r="D306" s="6" t="str">
        <f t="shared" si="35"/>
        <v/>
      </c>
      <c r="E306" s="8"/>
      <c r="F306" s="6" t="str">
        <f t="shared" si="36"/>
        <v/>
      </c>
      <c r="G306" s="6" t="str">
        <f t="shared" si="37"/>
        <v/>
      </c>
      <c r="H306" s="6" t="str">
        <f t="shared" si="38"/>
        <v/>
      </c>
      <c r="I306" s="6"/>
      <c r="J306" s="6"/>
      <c r="K306" s="6" t="str">
        <f t="shared" si="39"/>
        <v/>
      </c>
      <c r="L306" s="19" t="str">
        <f>IF(A306="","",SUM($K$29:K306))</f>
        <v/>
      </c>
    </row>
    <row r="307" spans="1:12" x14ac:dyDescent="0.2">
      <c r="A307" s="4" t="str">
        <f t="shared" si="32"/>
        <v/>
      </c>
      <c r="B307" s="5" t="str">
        <f t="shared" si="33"/>
        <v/>
      </c>
      <c r="C307" s="6" t="str">
        <f t="shared" si="34"/>
        <v/>
      </c>
      <c r="D307" s="6" t="str">
        <f t="shared" si="35"/>
        <v/>
      </c>
      <c r="E307" s="8"/>
      <c r="F307" s="6" t="str">
        <f t="shared" si="36"/>
        <v/>
      </c>
      <c r="G307" s="6" t="str">
        <f t="shared" si="37"/>
        <v/>
      </c>
      <c r="H307" s="6" t="str">
        <f t="shared" si="38"/>
        <v/>
      </c>
      <c r="I307" s="6"/>
      <c r="J307" s="6"/>
      <c r="K307" s="6" t="str">
        <f t="shared" si="39"/>
        <v/>
      </c>
      <c r="L307" s="19" t="str">
        <f>IF(A307="","",SUM($K$29:K307))</f>
        <v/>
      </c>
    </row>
    <row r="308" spans="1:12" x14ac:dyDescent="0.2">
      <c r="A308" s="4" t="str">
        <f t="shared" si="32"/>
        <v/>
      </c>
      <c r="B308" s="5" t="str">
        <f t="shared" si="33"/>
        <v/>
      </c>
      <c r="C308" s="6" t="str">
        <f t="shared" si="34"/>
        <v/>
      </c>
      <c r="D308" s="6" t="str">
        <f t="shared" si="35"/>
        <v/>
      </c>
      <c r="E308" s="8"/>
      <c r="F308" s="6" t="str">
        <f t="shared" si="36"/>
        <v/>
      </c>
      <c r="G308" s="6" t="str">
        <f t="shared" si="37"/>
        <v/>
      </c>
      <c r="H308" s="6" t="str">
        <f t="shared" si="38"/>
        <v/>
      </c>
      <c r="I308" s="6"/>
      <c r="J308" s="6"/>
      <c r="K308" s="6" t="str">
        <f t="shared" si="39"/>
        <v/>
      </c>
      <c r="L308" s="19" t="str">
        <f>IF(A308="","",SUM($K$29:K308))</f>
        <v/>
      </c>
    </row>
    <row r="309" spans="1:12" x14ac:dyDescent="0.2">
      <c r="A309" s="4" t="str">
        <f t="shared" si="32"/>
        <v/>
      </c>
      <c r="B309" s="5" t="str">
        <f t="shared" si="33"/>
        <v/>
      </c>
      <c r="C309" s="6" t="str">
        <f t="shared" si="34"/>
        <v/>
      </c>
      <c r="D309" s="6" t="str">
        <f t="shared" si="35"/>
        <v/>
      </c>
      <c r="E309" s="8"/>
      <c r="F309" s="6" t="str">
        <f t="shared" si="36"/>
        <v/>
      </c>
      <c r="G309" s="6" t="str">
        <f t="shared" si="37"/>
        <v/>
      </c>
      <c r="H309" s="6" t="str">
        <f t="shared" si="38"/>
        <v/>
      </c>
      <c r="I309" s="6"/>
      <c r="J309" s="6"/>
      <c r="K309" s="6" t="str">
        <f t="shared" si="39"/>
        <v/>
      </c>
      <c r="L309" s="19" t="str">
        <f>IF(A309="","",SUM($K$29:K309))</f>
        <v/>
      </c>
    </row>
    <row r="310" spans="1:12" x14ac:dyDescent="0.2">
      <c r="A310" s="4" t="str">
        <f t="shared" si="32"/>
        <v/>
      </c>
      <c r="B310" s="5" t="str">
        <f t="shared" si="33"/>
        <v/>
      </c>
      <c r="C310" s="6" t="str">
        <f t="shared" si="34"/>
        <v/>
      </c>
      <c r="D310" s="6" t="str">
        <f t="shared" si="35"/>
        <v/>
      </c>
      <c r="E310" s="8"/>
      <c r="F310" s="6" t="str">
        <f t="shared" si="36"/>
        <v/>
      </c>
      <c r="G310" s="6" t="str">
        <f t="shared" si="37"/>
        <v/>
      </c>
      <c r="H310" s="6" t="str">
        <f t="shared" si="38"/>
        <v/>
      </c>
      <c r="I310" s="6"/>
      <c r="J310" s="6"/>
      <c r="K310" s="6" t="str">
        <f t="shared" si="39"/>
        <v/>
      </c>
      <c r="L310" s="19" t="str">
        <f>IF(A310="","",SUM($K$29:K310))</f>
        <v/>
      </c>
    </row>
    <row r="311" spans="1:12" x14ac:dyDescent="0.2">
      <c r="A311" s="4" t="str">
        <f t="shared" si="32"/>
        <v/>
      </c>
      <c r="B311" s="5" t="str">
        <f t="shared" si="33"/>
        <v/>
      </c>
      <c r="C311" s="6" t="str">
        <f t="shared" si="34"/>
        <v/>
      </c>
      <c r="D311" s="6" t="str">
        <f t="shared" si="35"/>
        <v/>
      </c>
      <c r="E311" s="8"/>
      <c r="F311" s="6" t="str">
        <f t="shared" si="36"/>
        <v/>
      </c>
      <c r="G311" s="6" t="str">
        <f t="shared" si="37"/>
        <v/>
      </c>
      <c r="H311" s="6" t="str">
        <f t="shared" si="38"/>
        <v/>
      </c>
      <c r="I311" s="6"/>
      <c r="J311" s="6"/>
      <c r="K311" s="6" t="str">
        <f t="shared" si="39"/>
        <v/>
      </c>
      <c r="L311" s="19" t="str">
        <f>IF(A311="","",SUM($K$29:K311))</f>
        <v/>
      </c>
    </row>
    <row r="312" spans="1:12" x14ac:dyDescent="0.2">
      <c r="A312" s="4" t="str">
        <f t="shared" si="32"/>
        <v/>
      </c>
      <c r="B312" s="5" t="str">
        <f t="shared" si="33"/>
        <v/>
      </c>
      <c r="C312" s="6" t="str">
        <f t="shared" si="34"/>
        <v/>
      </c>
      <c r="D312" s="6" t="str">
        <f t="shared" si="35"/>
        <v/>
      </c>
      <c r="E312" s="8"/>
      <c r="F312" s="6" t="str">
        <f t="shared" si="36"/>
        <v/>
      </c>
      <c r="G312" s="6" t="str">
        <f t="shared" si="37"/>
        <v/>
      </c>
      <c r="H312" s="6" t="str">
        <f t="shared" si="38"/>
        <v/>
      </c>
      <c r="I312" s="6"/>
      <c r="J312" s="6"/>
      <c r="K312" s="6" t="str">
        <f t="shared" si="39"/>
        <v/>
      </c>
      <c r="L312" s="19" t="str">
        <f>IF(A312="","",SUM($K$29:K312))</f>
        <v/>
      </c>
    </row>
    <row r="313" spans="1:12" x14ac:dyDescent="0.2">
      <c r="A313" s="4" t="str">
        <f t="shared" si="32"/>
        <v/>
      </c>
      <c r="B313" s="5" t="str">
        <f t="shared" si="33"/>
        <v/>
      </c>
      <c r="C313" s="6" t="str">
        <f t="shared" si="34"/>
        <v/>
      </c>
      <c r="D313" s="6" t="str">
        <f t="shared" si="35"/>
        <v/>
      </c>
      <c r="E313" s="8"/>
      <c r="F313" s="6" t="str">
        <f t="shared" si="36"/>
        <v/>
      </c>
      <c r="G313" s="6" t="str">
        <f t="shared" si="37"/>
        <v/>
      </c>
      <c r="H313" s="6" t="str">
        <f t="shared" si="38"/>
        <v/>
      </c>
      <c r="I313" s="6"/>
      <c r="J313" s="6"/>
      <c r="K313" s="6" t="str">
        <f t="shared" si="39"/>
        <v/>
      </c>
      <c r="L313" s="19" t="str">
        <f>IF(A313="","",SUM($K$29:K313))</f>
        <v/>
      </c>
    </row>
    <row r="314" spans="1:12" x14ac:dyDescent="0.2">
      <c r="A314" s="4" t="str">
        <f t="shared" si="32"/>
        <v/>
      </c>
      <c r="B314" s="5" t="str">
        <f t="shared" si="33"/>
        <v/>
      </c>
      <c r="C314" s="6" t="str">
        <f t="shared" si="34"/>
        <v/>
      </c>
      <c r="D314" s="6" t="str">
        <f t="shared" si="35"/>
        <v/>
      </c>
      <c r="E314" s="8"/>
      <c r="F314" s="6" t="str">
        <f t="shared" si="36"/>
        <v/>
      </c>
      <c r="G314" s="6" t="str">
        <f t="shared" si="37"/>
        <v/>
      </c>
      <c r="H314" s="6" t="str">
        <f t="shared" si="38"/>
        <v/>
      </c>
      <c r="I314" s="6"/>
      <c r="J314" s="6"/>
      <c r="K314" s="6" t="str">
        <f t="shared" si="39"/>
        <v/>
      </c>
      <c r="L314" s="19" t="str">
        <f>IF(A314="","",SUM($K$29:K314))</f>
        <v/>
      </c>
    </row>
    <row r="315" spans="1:12" x14ac:dyDescent="0.2">
      <c r="A315" s="4" t="str">
        <f t="shared" si="32"/>
        <v/>
      </c>
      <c r="B315" s="5" t="str">
        <f t="shared" si="33"/>
        <v/>
      </c>
      <c r="C315" s="6" t="str">
        <f t="shared" si="34"/>
        <v/>
      </c>
      <c r="D315" s="6" t="str">
        <f t="shared" si="35"/>
        <v/>
      </c>
      <c r="E315" s="8"/>
      <c r="F315" s="6" t="str">
        <f t="shared" si="36"/>
        <v/>
      </c>
      <c r="G315" s="6" t="str">
        <f t="shared" si="37"/>
        <v/>
      </c>
      <c r="H315" s="6" t="str">
        <f t="shared" si="38"/>
        <v/>
      </c>
      <c r="I315" s="6"/>
      <c r="J315" s="6"/>
      <c r="K315" s="6" t="str">
        <f t="shared" si="39"/>
        <v/>
      </c>
      <c r="L315" s="19" t="str">
        <f>IF(A315="","",SUM($K$29:K315))</f>
        <v/>
      </c>
    </row>
    <row r="316" spans="1:12" x14ac:dyDescent="0.2">
      <c r="A316" s="4" t="str">
        <f t="shared" si="32"/>
        <v/>
      </c>
      <c r="B316" s="5" t="str">
        <f t="shared" si="33"/>
        <v/>
      </c>
      <c r="C316" s="6" t="str">
        <f t="shared" si="34"/>
        <v/>
      </c>
      <c r="D316" s="6" t="str">
        <f t="shared" si="35"/>
        <v/>
      </c>
      <c r="E316" s="8"/>
      <c r="F316" s="6" t="str">
        <f t="shared" si="36"/>
        <v/>
      </c>
      <c r="G316" s="6" t="str">
        <f t="shared" si="37"/>
        <v/>
      </c>
      <c r="H316" s="6" t="str">
        <f t="shared" si="38"/>
        <v/>
      </c>
      <c r="I316" s="6"/>
      <c r="J316" s="6"/>
      <c r="K316" s="6" t="str">
        <f t="shared" si="39"/>
        <v/>
      </c>
      <c r="L316" s="19" t="str">
        <f>IF(A316="","",SUM($K$29:K316))</f>
        <v/>
      </c>
    </row>
    <row r="317" spans="1:12" x14ac:dyDescent="0.2">
      <c r="A317" s="4" t="str">
        <f t="shared" si="32"/>
        <v/>
      </c>
      <c r="B317" s="5" t="str">
        <f t="shared" si="33"/>
        <v/>
      </c>
      <c r="C317" s="6" t="str">
        <f t="shared" si="34"/>
        <v/>
      </c>
      <c r="D317" s="6" t="str">
        <f t="shared" si="35"/>
        <v/>
      </c>
      <c r="E317" s="8"/>
      <c r="F317" s="6" t="str">
        <f t="shared" si="36"/>
        <v/>
      </c>
      <c r="G317" s="6" t="str">
        <f t="shared" si="37"/>
        <v/>
      </c>
      <c r="H317" s="6" t="str">
        <f t="shared" si="38"/>
        <v/>
      </c>
      <c r="I317" s="6"/>
      <c r="J317" s="6"/>
      <c r="K317" s="6" t="str">
        <f t="shared" si="39"/>
        <v/>
      </c>
      <c r="L317" s="19" t="str">
        <f>IF(A317="","",SUM($K$29:K317))</f>
        <v/>
      </c>
    </row>
    <row r="318" spans="1:12" x14ac:dyDescent="0.2">
      <c r="A318" s="4" t="str">
        <f t="shared" si="32"/>
        <v/>
      </c>
      <c r="B318" s="5" t="str">
        <f t="shared" si="33"/>
        <v/>
      </c>
      <c r="C318" s="6" t="str">
        <f t="shared" si="34"/>
        <v/>
      </c>
      <c r="D318" s="6" t="str">
        <f t="shared" si="35"/>
        <v/>
      </c>
      <c r="E318" s="8"/>
      <c r="F318" s="6" t="str">
        <f t="shared" si="36"/>
        <v/>
      </c>
      <c r="G318" s="6" t="str">
        <f t="shared" si="37"/>
        <v/>
      </c>
      <c r="H318" s="6" t="str">
        <f t="shared" si="38"/>
        <v/>
      </c>
      <c r="I318" s="6"/>
      <c r="J318" s="6"/>
      <c r="K318" s="6" t="str">
        <f t="shared" si="39"/>
        <v/>
      </c>
      <c r="L318" s="19" t="str">
        <f>IF(A318="","",SUM($K$29:K318))</f>
        <v/>
      </c>
    </row>
    <row r="319" spans="1:12" x14ac:dyDescent="0.2">
      <c r="A319" s="4" t="str">
        <f t="shared" si="32"/>
        <v/>
      </c>
      <c r="B319" s="5" t="str">
        <f t="shared" si="33"/>
        <v/>
      </c>
      <c r="C319" s="6" t="str">
        <f t="shared" si="34"/>
        <v/>
      </c>
      <c r="D319" s="6" t="str">
        <f t="shared" si="35"/>
        <v/>
      </c>
      <c r="E319" s="8"/>
      <c r="F319" s="6" t="str">
        <f t="shared" si="36"/>
        <v/>
      </c>
      <c r="G319" s="6" t="str">
        <f t="shared" si="37"/>
        <v/>
      </c>
      <c r="H319" s="6" t="str">
        <f t="shared" si="38"/>
        <v/>
      </c>
      <c r="I319" s="6"/>
      <c r="J319" s="6"/>
      <c r="K319" s="6" t="str">
        <f t="shared" si="39"/>
        <v/>
      </c>
      <c r="L319" s="19" t="str">
        <f>IF(A319="","",SUM($K$29:K319))</f>
        <v/>
      </c>
    </row>
    <row r="320" spans="1:12" x14ac:dyDescent="0.2">
      <c r="A320" s="4" t="str">
        <f t="shared" si="32"/>
        <v/>
      </c>
      <c r="B320" s="5" t="str">
        <f t="shared" si="33"/>
        <v/>
      </c>
      <c r="C320" s="6" t="str">
        <f t="shared" si="34"/>
        <v/>
      </c>
      <c r="D320" s="6" t="str">
        <f t="shared" si="35"/>
        <v/>
      </c>
      <c r="E320" s="8"/>
      <c r="F320" s="6" t="str">
        <f t="shared" si="36"/>
        <v/>
      </c>
      <c r="G320" s="6" t="str">
        <f t="shared" si="37"/>
        <v/>
      </c>
      <c r="H320" s="6" t="str">
        <f t="shared" si="38"/>
        <v/>
      </c>
      <c r="I320" s="6"/>
      <c r="J320" s="6"/>
      <c r="K320" s="6" t="str">
        <f t="shared" si="39"/>
        <v/>
      </c>
      <c r="L320" s="19" t="str">
        <f>IF(A320="","",SUM($K$29:K320))</f>
        <v/>
      </c>
    </row>
    <row r="321" spans="1:12" x14ac:dyDescent="0.2">
      <c r="A321" s="4" t="str">
        <f t="shared" si="32"/>
        <v/>
      </c>
      <c r="B321" s="5" t="str">
        <f t="shared" si="33"/>
        <v/>
      </c>
      <c r="C321" s="6" t="str">
        <f t="shared" si="34"/>
        <v/>
      </c>
      <c r="D321" s="6" t="str">
        <f t="shared" si="35"/>
        <v/>
      </c>
      <c r="E321" s="8"/>
      <c r="F321" s="6" t="str">
        <f t="shared" si="36"/>
        <v/>
      </c>
      <c r="G321" s="6" t="str">
        <f t="shared" si="37"/>
        <v/>
      </c>
      <c r="H321" s="6" t="str">
        <f t="shared" si="38"/>
        <v/>
      </c>
      <c r="I321" s="6"/>
      <c r="J321" s="6"/>
      <c r="K321" s="6" t="str">
        <f t="shared" si="39"/>
        <v/>
      </c>
      <c r="L321" s="19" t="str">
        <f>IF(A321="","",SUM($K$29:K321))</f>
        <v/>
      </c>
    </row>
    <row r="322" spans="1:12" x14ac:dyDescent="0.2">
      <c r="A322" s="4" t="str">
        <f t="shared" si="32"/>
        <v/>
      </c>
      <c r="B322" s="5" t="str">
        <f t="shared" si="33"/>
        <v/>
      </c>
      <c r="C322" s="6" t="str">
        <f t="shared" si="34"/>
        <v/>
      </c>
      <c r="D322" s="6" t="str">
        <f t="shared" si="35"/>
        <v/>
      </c>
      <c r="E322" s="8"/>
      <c r="F322" s="6" t="str">
        <f t="shared" si="36"/>
        <v/>
      </c>
      <c r="G322" s="6" t="str">
        <f t="shared" si="37"/>
        <v/>
      </c>
      <c r="H322" s="6" t="str">
        <f t="shared" si="38"/>
        <v/>
      </c>
      <c r="I322" s="6"/>
      <c r="J322" s="6"/>
      <c r="K322" s="6" t="str">
        <f t="shared" si="39"/>
        <v/>
      </c>
      <c r="L322" s="19" t="str">
        <f>IF(A322="","",SUM($K$29:K322))</f>
        <v/>
      </c>
    </row>
    <row r="323" spans="1:12" x14ac:dyDescent="0.2">
      <c r="A323" s="4" t="str">
        <f t="shared" si="32"/>
        <v/>
      </c>
      <c r="B323" s="5" t="str">
        <f t="shared" si="33"/>
        <v/>
      </c>
      <c r="C323" s="6" t="str">
        <f t="shared" si="34"/>
        <v/>
      </c>
      <c r="D323" s="6" t="str">
        <f t="shared" si="35"/>
        <v/>
      </c>
      <c r="E323" s="8"/>
      <c r="F323" s="6" t="str">
        <f t="shared" si="36"/>
        <v/>
      </c>
      <c r="G323" s="6" t="str">
        <f t="shared" si="37"/>
        <v/>
      </c>
      <c r="H323" s="6" t="str">
        <f t="shared" si="38"/>
        <v/>
      </c>
      <c r="I323" s="6"/>
      <c r="J323" s="6"/>
      <c r="K323" s="6" t="str">
        <f t="shared" si="39"/>
        <v/>
      </c>
      <c r="L323" s="19" t="str">
        <f>IF(A323="","",SUM($K$29:K323))</f>
        <v/>
      </c>
    </row>
    <row r="324" spans="1:12" x14ac:dyDescent="0.2">
      <c r="A324" s="4" t="str">
        <f t="shared" si="32"/>
        <v/>
      </c>
      <c r="B324" s="5" t="str">
        <f t="shared" si="33"/>
        <v/>
      </c>
      <c r="C324" s="6" t="str">
        <f t="shared" si="34"/>
        <v/>
      </c>
      <c r="D324" s="6" t="str">
        <f t="shared" si="35"/>
        <v/>
      </c>
      <c r="E324" s="8"/>
      <c r="F324" s="6" t="str">
        <f t="shared" si="36"/>
        <v/>
      </c>
      <c r="G324" s="6" t="str">
        <f t="shared" si="37"/>
        <v/>
      </c>
      <c r="H324" s="6" t="str">
        <f t="shared" si="38"/>
        <v/>
      </c>
      <c r="I324" s="6"/>
      <c r="J324" s="6"/>
      <c r="K324" s="6" t="str">
        <f t="shared" si="39"/>
        <v/>
      </c>
      <c r="L324" s="19" t="str">
        <f>IF(A324="","",SUM($K$29:K324))</f>
        <v/>
      </c>
    </row>
    <row r="325" spans="1:12" x14ac:dyDescent="0.2">
      <c r="A325" s="4" t="str">
        <f t="shared" si="32"/>
        <v/>
      </c>
      <c r="B325" s="5" t="str">
        <f t="shared" si="33"/>
        <v/>
      </c>
      <c r="C325" s="6" t="str">
        <f t="shared" si="34"/>
        <v/>
      </c>
      <c r="D325" s="6" t="str">
        <f t="shared" si="35"/>
        <v/>
      </c>
      <c r="E325" s="8"/>
      <c r="F325" s="6" t="str">
        <f t="shared" si="36"/>
        <v/>
      </c>
      <c r="G325" s="6" t="str">
        <f t="shared" si="37"/>
        <v/>
      </c>
      <c r="H325" s="6" t="str">
        <f t="shared" si="38"/>
        <v/>
      </c>
      <c r="I325" s="6"/>
      <c r="J325" s="6"/>
      <c r="K325" s="6" t="str">
        <f t="shared" si="39"/>
        <v/>
      </c>
      <c r="L325" s="19" t="str">
        <f>IF(A325="","",SUM($K$29:K325))</f>
        <v/>
      </c>
    </row>
    <row r="326" spans="1:12" x14ac:dyDescent="0.2">
      <c r="A326" s="4" t="str">
        <f t="shared" si="32"/>
        <v/>
      </c>
      <c r="B326" s="5" t="str">
        <f t="shared" si="33"/>
        <v/>
      </c>
      <c r="C326" s="6" t="str">
        <f t="shared" si="34"/>
        <v/>
      </c>
      <c r="D326" s="6" t="str">
        <f t="shared" si="35"/>
        <v/>
      </c>
      <c r="E326" s="8"/>
      <c r="F326" s="6" t="str">
        <f t="shared" si="36"/>
        <v/>
      </c>
      <c r="G326" s="6" t="str">
        <f t="shared" si="37"/>
        <v/>
      </c>
      <c r="H326" s="6" t="str">
        <f t="shared" si="38"/>
        <v/>
      </c>
      <c r="I326" s="6"/>
      <c r="J326" s="6"/>
      <c r="K326" s="6" t="str">
        <f t="shared" si="39"/>
        <v/>
      </c>
      <c r="L326" s="19" t="str">
        <f>IF(A326="","",SUM($K$29:K326))</f>
        <v/>
      </c>
    </row>
    <row r="327" spans="1:12" x14ac:dyDescent="0.2">
      <c r="A327" s="4" t="str">
        <f t="shared" si="32"/>
        <v/>
      </c>
      <c r="B327" s="5" t="str">
        <f t="shared" si="33"/>
        <v/>
      </c>
      <c r="C327" s="6" t="str">
        <f t="shared" si="34"/>
        <v/>
      </c>
      <c r="D327" s="6" t="str">
        <f t="shared" si="35"/>
        <v/>
      </c>
      <c r="E327" s="8"/>
      <c r="F327" s="6" t="str">
        <f t="shared" si="36"/>
        <v/>
      </c>
      <c r="G327" s="6" t="str">
        <f t="shared" si="37"/>
        <v/>
      </c>
      <c r="H327" s="6" t="str">
        <f t="shared" si="38"/>
        <v/>
      </c>
      <c r="I327" s="6"/>
      <c r="J327" s="6"/>
      <c r="K327" s="6" t="str">
        <f t="shared" si="39"/>
        <v/>
      </c>
      <c r="L327" s="19" t="str">
        <f>IF(A327="","",SUM($K$29:K327))</f>
        <v/>
      </c>
    </row>
    <row r="328" spans="1:12" x14ac:dyDescent="0.2">
      <c r="A328" s="4" t="str">
        <f t="shared" si="32"/>
        <v/>
      </c>
      <c r="B328" s="5" t="str">
        <f t="shared" si="33"/>
        <v/>
      </c>
      <c r="C328" s="6" t="str">
        <f t="shared" si="34"/>
        <v/>
      </c>
      <c r="D328" s="6" t="str">
        <f t="shared" si="35"/>
        <v/>
      </c>
      <c r="E328" s="8"/>
      <c r="F328" s="6" t="str">
        <f t="shared" si="36"/>
        <v/>
      </c>
      <c r="G328" s="6" t="str">
        <f t="shared" si="37"/>
        <v/>
      </c>
      <c r="H328" s="6" t="str">
        <f t="shared" si="38"/>
        <v/>
      </c>
      <c r="I328" s="6"/>
      <c r="J328" s="6"/>
      <c r="K328" s="6" t="str">
        <f t="shared" si="39"/>
        <v/>
      </c>
      <c r="L328" s="19" t="str">
        <f>IF(A328="","",SUM($K$29:K328))</f>
        <v/>
      </c>
    </row>
    <row r="329" spans="1:12" x14ac:dyDescent="0.2">
      <c r="A329" s="4" t="str">
        <f t="shared" si="32"/>
        <v/>
      </c>
      <c r="B329" s="5" t="str">
        <f t="shared" si="33"/>
        <v/>
      </c>
      <c r="C329" s="6" t="str">
        <f t="shared" si="34"/>
        <v/>
      </c>
      <c r="D329" s="6" t="str">
        <f t="shared" si="35"/>
        <v/>
      </c>
      <c r="E329" s="8"/>
      <c r="F329" s="6" t="str">
        <f t="shared" si="36"/>
        <v/>
      </c>
      <c r="G329" s="6" t="str">
        <f t="shared" si="37"/>
        <v/>
      </c>
      <c r="H329" s="6" t="str">
        <f t="shared" si="38"/>
        <v/>
      </c>
      <c r="I329" s="6"/>
      <c r="J329" s="6"/>
      <c r="K329" s="6" t="str">
        <f t="shared" si="39"/>
        <v/>
      </c>
      <c r="L329" s="19" t="str">
        <f>IF(A329="","",SUM($K$29:K329))</f>
        <v/>
      </c>
    </row>
    <row r="330" spans="1:12" x14ac:dyDescent="0.2">
      <c r="A330" s="4" t="str">
        <f t="shared" si="32"/>
        <v/>
      </c>
      <c r="B330" s="5" t="str">
        <f t="shared" si="33"/>
        <v/>
      </c>
      <c r="C330" s="6" t="str">
        <f t="shared" si="34"/>
        <v/>
      </c>
      <c r="D330" s="6" t="str">
        <f t="shared" si="35"/>
        <v/>
      </c>
      <c r="E330" s="8"/>
      <c r="F330" s="6" t="str">
        <f t="shared" si="36"/>
        <v/>
      </c>
      <c r="G330" s="6" t="str">
        <f t="shared" si="37"/>
        <v/>
      </c>
      <c r="H330" s="6" t="str">
        <f t="shared" si="38"/>
        <v/>
      </c>
      <c r="I330" s="6"/>
      <c r="J330" s="6"/>
      <c r="K330" s="6" t="str">
        <f t="shared" si="39"/>
        <v/>
      </c>
      <c r="L330" s="19" t="str">
        <f>IF(A330="","",SUM($K$29:K330))</f>
        <v/>
      </c>
    </row>
    <row r="331" spans="1:12" x14ac:dyDescent="0.2">
      <c r="A331" s="4" t="str">
        <f t="shared" si="32"/>
        <v/>
      </c>
      <c r="B331" s="5" t="str">
        <f t="shared" si="33"/>
        <v/>
      </c>
      <c r="C331" s="6" t="str">
        <f t="shared" si="34"/>
        <v/>
      </c>
      <c r="D331" s="6" t="str">
        <f t="shared" si="35"/>
        <v/>
      </c>
      <c r="E331" s="8"/>
      <c r="F331" s="6" t="str">
        <f t="shared" si="36"/>
        <v/>
      </c>
      <c r="G331" s="6" t="str">
        <f t="shared" si="37"/>
        <v/>
      </c>
      <c r="H331" s="6" t="str">
        <f t="shared" si="38"/>
        <v/>
      </c>
      <c r="I331" s="6"/>
      <c r="J331" s="6"/>
      <c r="K331" s="6" t="str">
        <f t="shared" si="39"/>
        <v/>
      </c>
      <c r="L331" s="19" t="str">
        <f>IF(A331="","",SUM($K$29:K331))</f>
        <v/>
      </c>
    </row>
    <row r="332" spans="1:12" x14ac:dyDescent="0.2">
      <c r="A332" s="4" t="str">
        <f t="shared" si="32"/>
        <v/>
      </c>
      <c r="B332" s="5" t="str">
        <f t="shared" si="33"/>
        <v/>
      </c>
      <c r="C332" s="6" t="str">
        <f t="shared" si="34"/>
        <v/>
      </c>
      <c r="D332" s="6" t="str">
        <f t="shared" si="35"/>
        <v/>
      </c>
      <c r="E332" s="8"/>
      <c r="F332" s="6" t="str">
        <f t="shared" si="36"/>
        <v/>
      </c>
      <c r="G332" s="6" t="str">
        <f t="shared" si="37"/>
        <v/>
      </c>
      <c r="H332" s="6" t="str">
        <f t="shared" si="38"/>
        <v/>
      </c>
      <c r="I332" s="6"/>
      <c r="J332" s="6"/>
      <c r="K332" s="6" t="str">
        <f t="shared" si="39"/>
        <v/>
      </c>
      <c r="L332" s="19" t="str">
        <f>IF(A332="","",SUM($K$29:K332))</f>
        <v/>
      </c>
    </row>
    <row r="333" spans="1:12" x14ac:dyDescent="0.2">
      <c r="A333" s="4" t="str">
        <f t="shared" si="32"/>
        <v/>
      </c>
      <c r="B333" s="5" t="str">
        <f t="shared" si="33"/>
        <v/>
      </c>
      <c r="C333" s="6" t="str">
        <f t="shared" si="34"/>
        <v/>
      </c>
      <c r="D333" s="6" t="str">
        <f t="shared" si="35"/>
        <v/>
      </c>
      <c r="E333" s="8"/>
      <c r="F333" s="6" t="str">
        <f t="shared" si="36"/>
        <v/>
      </c>
      <c r="G333" s="6" t="str">
        <f t="shared" si="37"/>
        <v/>
      </c>
      <c r="H333" s="6" t="str">
        <f t="shared" si="38"/>
        <v/>
      </c>
      <c r="I333" s="6"/>
      <c r="J333" s="6"/>
      <c r="K333" s="6" t="str">
        <f t="shared" si="39"/>
        <v/>
      </c>
      <c r="L333" s="19" t="str">
        <f>IF(A333="","",SUM($K$29:K333))</f>
        <v/>
      </c>
    </row>
    <row r="334" spans="1:12" x14ac:dyDescent="0.2">
      <c r="A334" s="4" t="str">
        <f t="shared" si="32"/>
        <v/>
      </c>
      <c r="B334" s="5" t="str">
        <f t="shared" si="33"/>
        <v/>
      </c>
      <c r="C334" s="6" t="str">
        <f t="shared" si="34"/>
        <v/>
      </c>
      <c r="D334" s="6" t="str">
        <f t="shared" si="35"/>
        <v/>
      </c>
      <c r="E334" s="8"/>
      <c r="F334" s="6" t="str">
        <f t="shared" si="36"/>
        <v/>
      </c>
      <c r="G334" s="6" t="str">
        <f t="shared" si="37"/>
        <v/>
      </c>
      <c r="H334" s="6" t="str">
        <f t="shared" si="38"/>
        <v/>
      </c>
      <c r="I334" s="6"/>
      <c r="J334" s="6"/>
      <c r="K334" s="6" t="str">
        <f t="shared" si="39"/>
        <v/>
      </c>
      <c r="L334" s="19" t="str">
        <f>IF(A334="","",SUM($K$29:K334))</f>
        <v/>
      </c>
    </row>
    <row r="335" spans="1:12" x14ac:dyDescent="0.2">
      <c r="A335" s="4" t="str">
        <f t="shared" si="32"/>
        <v/>
      </c>
      <c r="B335" s="5" t="str">
        <f t="shared" si="33"/>
        <v/>
      </c>
      <c r="C335" s="6" t="str">
        <f t="shared" si="34"/>
        <v/>
      </c>
      <c r="D335" s="6" t="str">
        <f t="shared" si="35"/>
        <v/>
      </c>
      <c r="E335" s="8"/>
      <c r="F335" s="6" t="str">
        <f t="shared" si="36"/>
        <v/>
      </c>
      <c r="G335" s="6" t="str">
        <f t="shared" si="37"/>
        <v/>
      </c>
      <c r="H335" s="6" t="str">
        <f t="shared" si="38"/>
        <v/>
      </c>
      <c r="I335" s="6"/>
      <c r="J335" s="6"/>
      <c r="K335" s="6" t="str">
        <f t="shared" si="39"/>
        <v/>
      </c>
      <c r="L335" s="19" t="str">
        <f>IF(A335="","",SUM($K$29:K335))</f>
        <v/>
      </c>
    </row>
    <row r="336" spans="1:12" x14ac:dyDescent="0.2">
      <c r="A336" s="4" t="str">
        <f t="shared" si="32"/>
        <v/>
      </c>
      <c r="B336" s="5" t="str">
        <f t="shared" si="33"/>
        <v/>
      </c>
      <c r="C336" s="6" t="str">
        <f t="shared" si="34"/>
        <v/>
      </c>
      <c r="D336" s="6" t="str">
        <f t="shared" si="35"/>
        <v/>
      </c>
      <c r="E336" s="8"/>
      <c r="F336" s="6" t="str">
        <f t="shared" si="36"/>
        <v/>
      </c>
      <c r="G336" s="6" t="str">
        <f t="shared" si="37"/>
        <v/>
      </c>
      <c r="H336" s="6" t="str">
        <f t="shared" si="38"/>
        <v/>
      </c>
      <c r="I336" s="6"/>
      <c r="J336" s="6"/>
      <c r="K336" s="6" t="str">
        <f t="shared" si="39"/>
        <v/>
      </c>
      <c r="L336" s="19" t="str">
        <f>IF(A336="","",SUM($K$29:K336))</f>
        <v/>
      </c>
    </row>
    <row r="337" spans="1:12" x14ac:dyDescent="0.2">
      <c r="A337" s="4" t="str">
        <f t="shared" si="32"/>
        <v/>
      </c>
      <c r="B337" s="5" t="str">
        <f t="shared" si="33"/>
        <v/>
      </c>
      <c r="C337" s="6" t="str">
        <f t="shared" si="34"/>
        <v/>
      </c>
      <c r="D337" s="6" t="str">
        <f t="shared" si="35"/>
        <v/>
      </c>
      <c r="E337" s="8"/>
      <c r="F337" s="6" t="str">
        <f t="shared" si="36"/>
        <v/>
      </c>
      <c r="G337" s="6" t="str">
        <f t="shared" si="37"/>
        <v/>
      </c>
      <c r="H337" s="6" t="str">
        <f t="shared" si="38"/>
        <v/>
      </c>
      <c r="I337" s="6"/>
      <c r="J337" s="6"/>
      <c r="K337" s="6" t="str">
        <f t="shared" si="39"/>
        <v/>
      </c>
      <c r="L337" s="19" t="str">
        <f>IF(A337="","",SUM($K$29:K337))</f>
        <v/>
      </c>
    </row>
    <row r="338" spans="1:12" x14ac:dyDescent="0.2">
      <c r="A338" s="4" t="str">
        <f t="shared" si="32"/>
        <v/>
      </c>
      <c r="B338" s="5" t="str">
        <f t="shared" si="33"/>
        <v/>
      </c>
      <c r="C338" s="6" t="str">
        <f t="shared" si="34"/>
        <v/>
      </c>
      <c r="D338" s="6" t="str">
        <f t="shared" si="35"/>
        <v/>
      </c>
      <c r="E338" s="8"/>
      <c r="F338" s="6" t="str">
        <f t="shared" si="36"/>
        <v/>
      </c>
      <c r="G338" s="6" t="str">
        <f t="shared" si="37"/>
        <v/>
      </c>
      <c r="H338" s="6" t="str">
        <f t="shared" si="38"/>
        <v/>
      </c>
      <c r="I338" s="6"/>
      <c r="J338" s="6"/>
      <c r="K338" s="6" t="str">
        <f t="shared" si="39"/>
        <v/>
      </c>
      <c r="L338" s="19" t="str">
        <f>IF(A338="","",SUM($K$29:K338))</f>
        <v/>
      </c>
    </row>
    <row r="339" spans="1:12" x14ac:dyDescent="0.2">
      <c r="A339" s="4" t="str">
        <f t="shared" si="32"/>
        <v/>
      </c>
      <c r="B339" s="5" t="str">
        <f t="shared" si="33"/>
        <v/>
      </c>
      <c r="C339" s="6" t="str">
        <f t="shared" si="34"/>
        <v/>
      </c>
      <c r="D339" s="6" t="str">
        <f t="shared" si="35"/>
        <v/>
      </c>
      <c r="E339" s="8"/>
      <c r="F339" s="6" t="str">
        <f t="shared" si="36"/>
        <v/>
      </c>
      <c r="G339" s="6" t="str">
        <f t="shared" si="37"/>
        <v/>
      </c>
      <c r="H339" s="6" t="str">
        <f t="shared" si="38"/>
        <v/>
      </c>
      <c r="I339" s="6"/>
      <c r="J339" s="6"/>
      <c r="K339" s="6" t="str">
        <f t="shared" si="39"/>
        <v/>
      </c>
      <c r="L339" s="19" t="str">
        <f>IF(A339="","",SUM($K$29:K339))</f>
        <v/>
      </c>
    </row>
    <row r="340" spans="1:12" x14ac:dyDescent="0.2">
      <c r="A340" s="4" t="str">
        <f t="shared" si="32"/>
        <v/>
      </c>
      <c r="B340" s="5" t="str">
        <f t="shared" si="33"/>
        <v/>
      </c>
      <c r="C340" s="6" t="str">
        <f t="shared" si="34"/>
        <v/>
      </c>
      <c r="D340" s="6" t="str">
        <f t="shared" si="35"/>
        <v/>
      </c>
      <c r="E340" s="8"/>
      <c r="F340" s="6" t="str">
        <f t="shared" si="36"/>
        <v/>
      </c>
      <c r="G340" s="6" t="str">
        <f t="shared" si="37"/>
        <v/>
      </c>
      <c r="H340" s="6" t="str">
        <f t="shared" si="38"/>
        <v/>
      </c>
      <c r="I340" s="6"/>
      <c r="J340" s="6"/>
      <c r="K340" s="6" t="str">
        <f t="shared" si="39"/>
        <v/>
      </c>
      <c r="L340" s="19" t="str">
        <f>IF(A340="","",SUM($K$29:K340))</f>
        <v/>
      </c>
    </row>
    <row r="341" spans="1:12" x14ac:dyDescent="0.2">
      <c r="A341" s="4" t="str">
        <f t="shared" si="32"/>
        <v/>
      </c>
      <c r="B341" s="5" t="str">
        <f t="shared" si="33"/>
        <v/>
      </c>
      <c r="C341" s="6" t="str">
        <f t="shared" si="34"/>
        <v/>
      </c>
      <c r="D341" s="6" t="str">
        <f t="shared" si="35"/>
        <v/>
      </c>
      <c r="E341" s="8"/>
      <c r="F341" s="6" t="str">
        <f t="shared" si="36"/>
        <v/>
      </c>
      <c r="G341" s="6" t="str">
        <f t="shared" si="37"/>
        <v/>
      </c>
      <c r="H341" s="6" t="str">
        <f t="shared" si="38"/>
        <v/>
      </c>
      <c r="I341" s="6"/>
      <c r="J341" s="6"/>
      <c r="K341" s="6" t="str">
        <f t="shared" si="39"/>
        <v/>
      </c>
      <c r="L341" s="19" t="str">
        <f>IF(A341="","",SUM($K$29:K341))</f>
        <v/>
      </c>
    </row>
    <row r="342" spans="1:12" x14ac:dyDescent="0.2">
      <c r="A342" s="4" t="str">
        <f t="shared" si="32"/>
        <v/>
      </c>
      <c r="B342" s="5" t="str">
        <f t="shared" si="33"/>
        <v/>
      </c>
      <c r="C342" s="6" t="str">
        <f t="shared" si="34"/>
        <v/>
      </c>
      <c r="D342" s="6" t="str">
        <f t="shared" si="35"/>
        <v/>
      </c>
      <c r="E342" s="8"/>
      <c r="F342" s="6" t="str">
        <f t="shared" si="36"/>
        <v/>
      </c>
      <c r="G342" s="6" t="str">
        <f t="shared" si="37"/>
        <v/>
      </c>
      <c r="H342" s="6" t="str">
        <f t="shared" si="38"/>
        <v/>
      </c>
      <c r="I342" s="6"/>
      <c r="J342" s="6"/>
      <c r="K342" s="6" t="str">
        <f t="shared" si="39"/>
        <v/>
      </c>
      <c r="L342" s="19" t="str">
        <f>IF(A342="","",SUM($K$29:K342))</f>
        <v/>
      </c>
    </row>
    <row r="343" spans="1:12" x14ac:dyDescent="0.2">
      <c r="A343" s="4" t="str">
        <f t="shared" si="32"/>
        <v/>
      </c>
      <c r="B343" s="5" t="str">
        <f t="shared" si="33"/>
        <v/>
      </c>
      <c r="C343" s="6" t="str">
        <f t="shared" si="34"/>
        <v/>
      </c>
      <c r="D343" s="6" t="str">
        <f t="shared" si="35"/>
        <v/>
      </c>
      <c r="E343" s="8"/>
      <c r="F343" s="6" t="str">
        <f t="shared" si="36"/>
        <v/>
      </c>
      <c r="G343" s="6" t="str">
        <f t="shared" si="37"/>
        <v/>
      </c>
      <c r="H343" s="6" t="str">
        <f t="shared" si="38"/>
        <v/>
      </c>
      <c r="I343" s="6"/>
      <c r="J343" s="6"/>
      <c r="K343" s="6" t="str">
        <f t="shared" si="39"/>
        <v/>
      </c>
      <c r="L343" s="19" t="str">
        <f>IF(A343="","",SUM($K$29:K343))</f>
        <v/>
      </c>
    </row>
    <row r="344" spans="1:12" x14ac:dyDescent="0.2">
      <c r="A344" s="4" t="str">
        <f t="shared" si="32"/>
        <v/>
      </c>
      <c r="B344" s="5" t="str">
        <f t="shared" si="33"/>
        <v/>
      </c>
      <c r="C344" s="6" t="str">
        <f t="shared" si="34"/>
        <v/>
      </c>
      <c r="D344" s="6" t="str">
        <f t="shared" si="35"/>
        <v/>
      </c>
      <c r="E344" s="8"/>
      <c r="F344" s="6" t="str">
        <f t="shared" si="36"/>
        <v/>
      </c>
      <c r="G344" s="6" t="str">
        <f t="shared" si="37"/>
        <v/>
      </c>
      <c r="H344" s="6" t="str">
        <f t="shared" si="38"/>
        <v/>
      </c>
      <c r="I344" s="6"/>
      <c r="J344" s="6"/>
      <c r="K344" s="6" t="str">
        <f t="shared" si="39"/>
        <v/>
      </c>
      <c r="L344" s="19" t="str">
        <f>IF(A344="","",SUM($K$29:K344))</f>
        <v/>
      </c>
    </row>
    <row r="345" spans="1:12" x14ac:dyDescent="0.2">
      <c r="A345" s="4" t="str">
        <f t="shared" si="32"/>
        <v/>
      </c>
      <c r="B345" s="5" t="str">
        <f t="shared" si="33"/>
        <v/>
      </c>
      <c r="C345" s="6" t="str">
        <f t="shared" si="34"/>
        <v/>
      </c>
      <c r="D345" s="6" t="str">
        <f t="shared" si="35"/>
        <v/>
      </c>
      <c r="E345" s="8"/>
      <c r="F345" s="6" t="str">
        <f t="shared" si="36"/>
        <v/>
      </c>
      <c r="G345" s="6" t="str">
        <f t="shared" si="37"/>
        <v/>
      </c>
      <c r="H345" s="6" t="str">
        <f t="shared" si="38"/>
        <v/>
      </c>
      <c r="I345" s="6"/>
      <c r="J345" s="6"/>
      <c r="K345" s="6" t="str">
        <f t="shared" si="39"/>
        <v/>
      </c>
      <c r="L345" s="19" t="str">
        <f>IF(A345="","",SUM($K$29:K345))</f>
        <v/>
      </c>
    </row>
    <row r="346" spans="1:12" x14ac:dyDescent="0.2">
      <c r="A346" s="4" t="str">
        <f t="shared" si="32"/>
        <v/>
      </c>
      <c r="B346" s="5" t="str">
        <f t="shared" si="33"/>
        <v/>
      </c>
      <c r="C346" s="6" t="str">
        <f t="shared" si="34"/>
        <v/>
      </c>
      <c r="D346" s="6" t="str">
        <f t="shared" si="35"/>
        <v/>
      </c>
      <c r="E346" s="8"/>
      <c r="F346" s="6" t="str">
        <f t="shared" si="36"/>
        <v/>
      </c>
      <c r="G346" s="6" t="str">
        <f t="shared" si="37"/>
        <v/>
      </c>
      <c r="H346" s="6" t="str">
        <f t="shared" si="38"/>
        <v/>
      </c>
      <c r="I346" s="6"/>
      <c r="J346" s="6"/>
      <c r="K346" s="6" t="str">
        <f t="shared" si="39"/>
        <v/>
      </c>
      <c r="L346" s="19" t="str">
        <f>IF(A346="","",SUM($K$29:K346))</f>
        <v/>
      </c>
    </row>
    <row r="347" spans="1:12" x14ac:dyDescent="0.2">
      <c r="A347" s="4" t="str">
        <f t="shared" si="32"/>
        <v/>
      </c>
      <c r="B347" s="5" t="str">
        <f t="shared" si="33"/>
        <v/>
      </c>
      <c r="C347" s="6" t="str">
        <f t="shared" si="34"/>
        <v/>
      </c>
      <c r="D347" s="6" t="str">
        <f t="shared" si="35"/>
        <v/>
      </c>
      <c r="E347" s="8"/>
      <c r="F347" s="6" t="str">
        <f t="shared" si="36"/>
        <v/>
      </c>
      <c r="G347" s="6" t="str">
        <f t="shared" si="37"/>
        <v/>
      </c>
      <c r="H347" s="6" t="str">
        <f t="shared" si="38"/>
        <v/>
      </c>
      <c r="I347" s="6"/>
      <c r="J347" s="6"/>
      <c r="K347" s="6" t="str">
        <f t="shared" si="39"/>
        <v/>
      </c>
      <c r="L347" s="19" t="str">
        <f>IF(A347="","",SUM($K$29:K347))</f>
        <v/>
      </c>
    </row>
    <row r="348" spans="1:12" x14ac:dyDescent="0.2">
      <c r="A348" s="4" t="str">
        <f t="shared" si="32"/>
        <v/>
      </c>
      <c r="B348" s="5" t="str">
        <f t="shared" si="33"/>
        <v/>
      </c>
      <c r="C348" s="6" t="str">
        <f t="shared" si="34"/>
        <v/>
      </c>
      <c r="D348" s="6" t="str">
        <f t="shared" si="35"/>
        <v/>
      </c>
      <c r="E348" s="8"/>
      <c r="F348" s="6" t="str">
        <f t="shared" si="36"/>
        <v/>
      </c>
      <c r="G348" s="6" t="str">
        <f t="shared" si="37"/>
        <v/>
      </c>
      <c r="H348" s="6" t="str">
        <f t="shared" si="38"/>
        <v/>
      </c>
      <c r="I348" s="6"/>
      <c r="J348" s="6"/>
      <c r="K348" s="6" t="str">
        <f t="shared" si="39"/>
        <v/>
      </c>
      <c r="L348" s="19" t="str">
        <f>IF(A348="","",SUM($K$29:K348))</f>
        <v/>
      </c>
    </row>
    <row r="349" spans="1:12" x14ac:dyDescent="0.2">
      <c r="A349" s="4" t="str">
        <f t="shared" ref="A349:A412" si="40">IF(H348="","",IF(OR(A348&gt;=nper,ROUND(H348,2)&lt;=0),"",A348+1))</f>
        <v/>
      </c>
      <c r="B349" s="5" t="str">
        <f t="shared" ref="B349:B412" si="41">IF(A349="","",IF(MONTH(DATE(YEAR(fpdate),MONTH(fpdate)+(A349-1),DAY(fpdate)))&gt;(MONTH(fpdate)+MOD((A349-1),12)),DATE(YEAR(fpdate),MONTH(fpdate)+(A349-1)+1,0),DATE(YEAR(fpdate),MONTH(fpdate)+(A349-1),DAY(fpdate))))</f>
        <v/>
      </c>
      <c r="C349" s="6" t="str">
        <f t="shared" ref="C349:C412" si="42">IF(A349="","",IF(OR(A349=nper,payment&gt;ROUND((1+rate)*H348,2)),ROUND((1+rate)*H348,2),payment))</f>
        <v/>
      </c>
      <c r="D349" s="6" t="str">
        <f t="shared" ref="D349:D412" si="43">IF(A349="","",IF(H348&lt;=payment,0,IF(IF(MOD(A349,int)=0,$D$14,0)+C349&gt;=H348+F349,H348+F349-C349,IF(MOD(A349,int)=0,$D$14,0)+IF(IF(MOD(A349,int)=0,$D$14,0)+IF(MOD(A349,12)=0,$D$16,0)+C349&lt;H348+F349,IF(MOD(A349,12)=0,$D$16,0),H348+F349-IF(MOD(A349,int)=0,$D$14,0)-C349))))</f>
        <v/>
      </c>
      <c r="E349" s="8"/>
      <c r="F349" s="6" t="str">
        <f t="shared" ref="F349:F412" si="44">IF(A349="","",ROUND(rate*H348,2))</f>
        <v/>
      </c>
      <c r="G349" s="6" t="str">
        <f t="shared" ref="G349:G412" si="45">IF(A349="","",C349-F349+E349+IF(D349="",0,D349))</f>
        <v/>
      </c>
      <c r="H349" s="6" t="str">
        <f t="shared" ref="H349:H412" si="46">IF(A349="","",H348-G349)</f>
        <v/>
      </c>
      <c r="I349" s="6"/>
      <c r="J349" s="6"/>
      <c r="K349" s="6" t="str">
        <f t="shared" ref="K349:K412" si="47">IF(A349="","",$L$22*F349)</f>
        <v/>
      </c>
      <c r="L349" s="19" t="str">
        <f>IF(A349="","",SUM($K$29:K349))</f>
        <v/>
      </c>
    </row>
    <row r="350" spans="1:12" x14ac:dyDescent="0.2">
      <c r="A350" s="4" t="str">
        <f t="shared" si="40"/>
        <v/>
      </c>
      <c r="B350" s="5" t="str">
        <f t="shared" si="41"/>
        <v/>
      </c>
      <c r="C350" s="6" t="str">
        <f t="shared" si="42"/>
        <v/>
      </c>
      <c r="D350" s="6" t="str">
        <f t="shared" si="43"/>
        <v/>
      </c>
      <c r="E350" s="8"/>
      <c r="F350" s="6" t="str">
        <f t="shared" si="44"/>
        <v/>
      </c>
      <c r="G350" s="6" t="str">
        <f t="shared" si="45"/>
        <v/>
      </c>
      <c r="H350" s="6" t="str">
        <f t="shared" si="46"/>
        <v/>
      </c>
      <c r="I350" s="6"/>
      <c r="J350" s="6"/>
      <c r="K350" s="6" t="str">
        <f t="shared" si="47"/>
        <v/>
      </c>
      <c r="L350" s="19" t="str">
        <f>IF(A350="","",SUM($K$29:K350))</f>
        <v/>
      </c>
    </row>
    <row r="351" spans="1:12" x14ac:dyDescent="0.2">
      <c r="A351" s="4" t="str">
        <f t="shared" si="40"/>
        <v/>
      </c>
      <c r="B351" s="5" t="str">
        <f t="shared" si="41"/>
        <v/>
      </c>
      <c r="C351" s="6" t="str">
        <f t="shared" si="42"/>
        <v/>
      </c>
      <c r="D351" s="6" t="str">
        <f t="shared" si="43"/>
        <v/>
      </c>
      <c r="E351" s="8"/>
      <c r="F351" s="6" t="str">
        <f t="shared" si="44"/>
        <v/>
      </c>
      <c r="G351" s="6" t="str">
        <f t="shared" si="45"/>
        <v/>
      </c>
      <c r="H351" s="6" t="str">
        <f t="shared" si="46"/>
        <v/>
      </c>
      <c r="I351" s="6"/>
      <c r="J351" s="6"/>
      <c r="K351" s="6" t="str">
        <f t="shared" si="47"/>
        <v/>
      </c>
      <c r="L351" s="19" t="str">
        <f>IF(A351="","",SUM($K$29:K351))</f>
        <v/>
      </c>
    </row>
    <row r="352" spans="1:12" x14ac:dyDescent="0.2">
      <c r="A352" s="4" t="str">
        <f t="shared" si="40"/>
        <v/>
      </c>
      <c r="B352" s="5" t="str">
        <f t="shared" si="41"/>
        <v/>
      </c>
      <c r="C352" s="6" t="str">
        <f t="shared" si="42"/>
        <v/>
      </c>
      <c r="D352" s="6" t="str">
        <f t="shared" si="43"/>
        <v/>
      </c>
      <c r="E352" s="8"/>
      <c r="F352" s="6" t="str">
        <f t="shared" si="44"/>
        <v/>
      </c>
      <c r="G352" s="6" t="str">
        <f t="shared" si="45"/>
        <v/>
      </c>
      <c r="H352" s="6" t="str">
        <f t="shared" si="46"/>
        <v/>
      </c>
      <c r="I352" s="6"/>
      <c r="J352" s="6"/>
      <c r="K352" s="6" t="str">
        <f t="shared" si="47"/>
        <v/>
      </c>
      <c r="L352" s="19" t="str">
        <f>IF(A352="","",SUM($K$29:K352))</f>
        <v/>
      </c>
    </row>
    <row r="353" spans="1:12" x14ac:dyDescent="0.2">
      <c r="A353" s="4" t="str">
        <f t="shared" si="40"/>
        <v/>
      </c>
      <c r="B353" s="5" t="str">
        <f t="shared" si="41"/>
        <v/>
      </c>
      <c r="C353" s="6" t="str">
        <f t="shared" si="42"/>
        <v/>
      </c>
      <c r="D353" s="6" t="str">
        <f t="shared" si="43"/>
        <v/>
      </c>
      <c r="E353" s="8"/>
      <c r="F353" s="6" t="str">
        <f t="shared" si="44"/>
        <v/>
      </c>
      <c r="G353" s="6" t="str">
        <f t="shared" si="45"/>
        <v/>
      </c>
      <c r="H353" s="6" t="str">
        <f t="shared" si="46"/>
        <v/>
      </c>
      <c r="I353" s="6"/>
      <c r="J353" s="6"/>
      <c r="K353" s="6" t="str">
        <f t="shared" si="47"/>
        <v/>
      </c>
      <c r="L353" s="19" t="str">
        <f>IF(A353="","",SUM($K$29:K353))</f>
        <v/>
      </c>
    </row>
    <row r="354" spans="1:12" x14ac:dyDescent="0.2">
      <c r="A354" s="4" t="str">
        <f t="shared" si="40"/>
        <v/>
      </c>
      <c r="B354" s="5" t="str">
        <f t="shared" si="41"/>
        <v/>
      </c>
      <c r="C354" s="6" t="str">
        <f t="shared" si="42"/>
        <v/>
      </c>
      <c r="D354" s="6" t="str">
        <f t="shared" si="43"/>
        <v/>
      </c>
      <c r="E354" s="8"/>
      <c r="F354" s="6" t="str">
        <f t="shared" si="44"/>
        <v/>
      </c>
      <c r="G354" s="6" t="str">
        <f t="shared" si="45"/>
        <v/>
      </c>
      <c r="H354" s="6" t="str">
        <f t="shared" si="46"/>
        <v/>
      </c>
      <c r="I354" s="6"/>
      <c r="J354" s="6"/>
      <c r="K354" s="6" t="str">
        <f t="shared" si="47"/>
        <v/>
      </c>
      <c r="L354" s="19" t="str">
        <f>IF(A354="","",SUM($K$29:K354))</f>
        <v/>
      </c>
    </row>
    <row r="355" spans="1:12" x14ac:dyDescent="0.2">
      <c r="A355" s="4" t="str">
        <f t="shared" si="40"/>
        <v/>
      </c>
      <c r="B355" s="5" t="str">
        <f t="shared" si="41"/>
        <v/>
      </c>
      <c r="C355" s="6" t="str">
        <f t="shared" si="42"/>
        <v/>
      </c>
      <c r="D355" s="6" t="str">
        <f t="shared" si="43"/>
        <v/>
      </c>
      <c r="E355" s="8"/>
      <c r="F355" s="6" t="str">
        <f t="shared" si="44"/>
        <v/>
      </c>
      <c r="G355" s="6" t="str">
        <f t="shared" si="45"/>
        <v/>
      </c>
      <c r="H355" s="6" t="str">
        <f t="shared" si="46"/>
        <v/>
      </c>
      <c r="I355" s="6"/>
      <c r="J355" s="6"/>
      <c r="K355" s="6" t="str">
        <f t="shared" si="47"/>
        <v/>
      </c>
      <c r="L355" s="19" t="str">
        <f>IF(A355="","",SUM($K$29:K355))</f>
        <v/>
      </c>
    </row>
    <row r="356" spans="1:12" x14ac:dyDescent="0.2">
      <c r="A356" s="4" t="str">
        <f t="shared" si="40"/>
        <v/>
      </c>
      <c r="B356" s="5" t="str">
        <f t="shared" si="41"/>
        <v/>
      </c>
      <c r="C356" s="6" t="str">
        <f t="shared" si="42"/>
        <v/>
      </c>
      <c r="D356" s="6" t="str">
        <f t="shared" si="43"/>
        <v/>
      </c>
      <c r="E356" s="8"/>
      <c r="F356" s="6" t="str">
        <f t="shared" si="44"/>
        <v/>
      </c>
      <c r="G356" s="6" t="str">
        <f t="shared" si="45"/>
        <v/>
      </c>
      <c r="H356" s="6" t="str">
        <f t="shared" si="46"/>
        <v/>
      </c>
      <c r="I356" s="6"/>
      <c r="J356" s="6"/>
      <c r="K356" s="6" t="str">
        <f t="shared" si="47"/>
        <v/>
      </c>
      <c r="L356" s="19" t="str">
        <f>IF(A356="","",SUM($K$29:K356))</f>
        <v/>
      </c>
    </row>
    <row r="357" spans="1:12" x14ac:dyDescent="0.2">
      <c r="A357" s="4" t="str">
        <f t="shared" si="40"/>
        <v/>
      </c>
      <c r="B357" s="5" t="str">
        <f t="shared" si="41"/>
        <v/>
      </c>
      <c r="C357" s="6" t="str">
        <f t="shared" si="42"/>
        <v/>
      </c>
      <c r="D357" s="6" t="str">
        <f t="shared" si="43"/>
        <v/>
      </c>
      <c r="E357" s="8"/>
      <c r="F357" s="6" t="str">
        <f t="shared" si="44"/>
        <v/>
      </c>
      <c r="G357" s="6" t="str">
        <f t="shared" si="45"/>
        <v/>
      </c>
      <c r="H357" s="6" t="str">
        <f t="shared" si="46"/>
        <v/>
      </c>
      <c r="I357" s="6"/>
      <c r="J357" s="6"/>
      <c r="K357" s="6" t="str">
        <f t="shared" si="47"/>
        <v/>
      </c>
      <c r="L357" s="19" t="str">
        <f>IF(A357="","",SUM($K$29:K357))</f>
        <v/>
      </c>
    </row>
    <row r="358" spans="1:12" x14ac:dyDescent="0.2">
      <c r="A358" s="4" t="str">
        <f t="shared" si="40"/>
        <v/>
      </c>
      <c r="B358" s="5" t="str">
        <f t="shared" si="41"/>
        <v/>
      </c>
      <c r="C358" s="6" t="str">
        <f t="shared" si="42"/>
        <v/>
      </c>
      <c r="D358" s="6" t="str">
        <f t="shared" si="43"/>
        <v/>
      </c>
      <c r="E358" s="8"/>
      <c r="F358" s="6" t="str">
        <f t="shared" si="44"/>
        <v/>
      </c>
      <c r="G358" s="6" t="str">
        <f t="shared" si="45"/>
        <v/>
      </c>
      <c r="H358" s="6" t="str">
        <f t="shared" si="46"/>
        <v/>
      </c>
      <c r="I358" s="6"/>
      <c r="J358" s="6"/>
      <c r="K358" s="6" t="str">
        <f t="shared" si="47"/>
        <v/>
      </c>
      <c r="L358" s="19" t="str">
        <f>IF(A358="","",SUM($K$29:K358))</f>
        <v/>
      </c>
    </row>
    <row r="359" spans="1:12" x14ac:dyDescent="0.2">
      <c r="A359" s="4" t="str">
        <f t="shared" si="40"/>
        <v/>
      </c>
      <c r="B359" s="5" t="str">
        <f t="shared" si="41"/>
        <v/>
      </c>
      <c r="C359" s="6" t="str">
        <f t="shared" si="42"/>
        <v/>
      </c>
      <c r="D359" s="6" t="str">
        <f t="shared" si="43"/>
        <v/>
      </c>
      <c r="E359" s="8"/>
      <c r="F359" s="6" t="str">
        <f t="shared" si="44"/>
        <v/>
      </c>
      <c r="G359" s="6" t="str">
        <f t="shared" si="45"/>
        <v/>
      </c>
      <c r="H359" s="6" t="str">
        <f t="shared" si="46"/>
        <v/>
      </c>
      <c r="I359" s="6"/>
      <c r="J359" s="6"/>
      <c r="K359" s="6" t="str">
        <f t="shared" si="47"/>
        <v/>
      </c>
      <c r="L359" s="19" t="str">
        <f>IF(A359="","",SUM($K$29:K359))</f>
        <v/>
      </c>
    </row>
    <row r="360" spans="1:12" x14ac:dyDescent="0.2">
      <c r="A360" s="4" t="str">
        <f t="shared" si="40"/>
        <v/>
      </c>
      <c r="B360" s="5" t="str">
        <f t="shared" si="41"/>
        <v/>
      </c>
      <c r="C360" s="6" t="str">
        <f t="shared" si="42"/>
        <v/>
      </c>
      <c r="D360" s="6" t="str">
        <f t="shared" si="43"/>
        <v/>
      </c>
      <c r="E360" s="8"/>
      <c r="F360" s="6" t="str">
        <f t="shared" si="44"/>
        <v/>
      </c>
      <c r="G360" s="6" t="str">
        <f t="shared" si="45"/>
        <v/>
      </c>
      <c r="H360" s="6" t="str">
        <f t="shared" si="46"/>
        <v/>
      </c>
      <c r="I360" s="6"/>
      <c r="J360" s="6"/>
      <c r="K360" s="6" t="str">
        <f t="shared" si="47"/>
        <v/>
      </c>
      <c r="L360" s="19" t="str">
        <f>IF(A360="","",SUM($K$29:K360))</f>
        <v/>
      </c>
    </row>
    <row r="361" spans="1:12" x14ac:dyDescent="0.2">
      <c r="A361" s="4" t="str">
        <f t="shared" si="40"/>
        <v/>
      </c>
      <c r="B361" s="5" t="str">
        <f t="shared" si="41"/>
        <v/>
      </c>
      <c r="C361" s="6" t="str">
        <f t="shared" si="42"/>
        <v/>
      </c>
      <c r="D361" s="6" t="str">
        <f t="shared" si="43"/>
        <v/>
      </c>
      <c r="E361" s="8"/>
      <c r="F361" s="6" t="str">
        <f t="shared" si="44"/>
        <v/>
      </c>
      <c r="G361" s="6" t="str">
        <f t="shared" si="45"/>
        <v/>
      </c>
      <c r="H361" s="6" t="str">
        <f t="shared" si="46"/>
        <v/>
      </c>
      <c r="I361" s="6"/>
      <c r="J361" s="6"/>
      <c r="K361" s="6" t="str">
        <f t="shared" si="47"/>
        <v/>
      </c>
      <c r="L361" s="19" t="str">
        <f>IF(A361="","",SUM($K$29:K361))</f>
        <v/>
      </c>
    </row>
    <row r="362" spans="1:12" x14ac:dyDescent="0.2">
      <c r="A362" s="4" t="str">
        <f t="shared" si="40"/>
        <v/>
      </c>
      <c r="B362" s="5" t="str">
        <f t="shared" si="41"/>
        <v/>
      </c>
      <c r="C362" s="6" t="str">
        <f t="shared" si="42"/>
        <v/>
      </c>
      <c r="D362" s="6" t="str">
        <f t="shared" si="43"/>
        <v/>
      </c>
      <c r="E362" s="8"/>
      <c r="F362" s="6" t="str">
        <f t="shared" si="44"/>
        <v/>
      </c>
      <c r="G362" s="6" t="str">
        <f t="shared" si="45"/>
        <v/>
      </c>
      <c r="H362" s="6" t="str">
        <f t="shared" si="46"/>
        <v/>
      </c>
      <c r="I362" s="6"/>
      <c r="J362" s="6"/>
      <c r="K362" s="6" t="str">
        <f t="shared" si="47"/>
        <v/>
      </c>
      <c r="L362" s="19" t="str">
        <f>IF(A362="","",SUM($K$29:K362))</f>
        <v/>
      </c>
    </row>
    <row r="363" spans="1:12" x14ac:dyDescent="0.2">
      <c r="A363" s="4" t="str">
        <f t="shared" si="40"/>
        <v/>
      </c>
      <c r="B363" s="5" t="str">
        <f t="shared" si="41"/>
        <v/>
      </c>
      <c r="C363" s="6" t="str">
        <f t="shared" si="42"/>
        <v/>
      </c>
      <c r="D363" s="6" t="str">
        <f t="shared" si="43"/>
        <v/>
      </c>
      <c r="E363" s="8"/>
      <c r="F363" s="6" t="str">
        <f t="shared" si="44"/>
        <v/>
      </c>
      <c r="G363" s="6" t="str">
        <f t="shared" si="45"/>
        <v/>
      </c>
      <c r="H363" s="6" t="str">
        <f t="shared" si="46"/>
        <v/>
      </c>
      <c r="I363" s="6"/>
      <c r="J363" s="6"/>
      <c r="K363" s="6" t="str">
        <f t="shared" si="47"/>
        <v/>
      </c>
      <c r="L363" s="19" t="str">
        <f>IF(A363="","",SUM($K$29:K363))</f>
        <v/>
      </c>
    </row>
    <row r="364" spans="1:12" x14ac:dyDescent="0.2">
      <c r="A364" s="4" t="str">
        <f t="shared" si="40"/>
        <v/>
      </c>
      <c r="B364" s="5" t="str">
        <f t="shared" si="41"/>
        <v/>
      </c>
      <c r="C364" s="6" t="str">
        <f t="shared" si="42"/>
        <v/>
      </c>
      <c r="D364" s="6" t="str">
        <f t="shared" si="43"/>
        <v/>
      </c>
      <c r="E364" s="8"/>
      <c r="F364" s="6" t="str">
        <f t="shared" si="44"/>
        <v/>
      </c>
      <c r="G364" s="6" t="str">
        <f t="shared" si="45"/>
        <v/>
      </c>
      <c r="H364" s="6" t="str">
        <f t="shared" si="46"/>
        <v/>
      </c>
      <c r="I364" s="6"/>
      <c r="J364" s="6"/>
      <c r="K364" s="6" t="str">
        <f t="shared" si="47"/>
        <v/>
      </c>
      <c r="L364" s="19" t="str">
        <f>IF(A364="","",SUM($K$29:K364))</f>
        <v/>
      </c>
    </row>
    <row r="365" spans="1:12" x14ac:dyDescent="0.2">
      <c r="A365" s="4" t="str">
        <f t="shared" si="40"/>
        <v/>
      </c>
      <c r="B365" s="5" t="str">
        <f t="shared" si="41"/>
        <v/>
      </c>
      <c r="C365" s="6" t="str">
        <f t="shared" si="42"/>
        <v/>
      </c>
      <c r="D365" s="6" t="str">
        <f t="shared" si="43"/>
        <v/>
      </c>
      <c r="E365" s="8"/>
      <c r="F365" s="6" t="str">
        <f t="shared" si="44"/>
        <v/>
      </c>
      <c r="G365" s="6" t="str">
        <f t="shared" si="45"/>
        <v/>
      </c>
      <c r="H365" s="6" t="str">
        <f t="shared" si="46"/>
        <v/>
      </c>
      <c r="I365" s="6"/>
      <c r="J365" s="6"/>
      <c r="K365" s="6" t="str">
        <f t="shared" si="47"/>
        <v/>
      </c>
      <c r="L365" s="19" t="str">
        <f>IF(A365="","",SUM($K$29:K365))</f>
        <v/>
      </c>
    </row>
    <row r="366" spans="1:12" x14ac:dyDescent="0.2">
      <c r="A366" s="4" t="str">
        <f t="shared" si="40"/>
        <v/>
      </c>
      <c r="B366" s="5" t="str">
        <f t="shared" si="41"/>
        <v/>
      </c>
      <c r="C366" s="6" t="str">
        <f t="shared" si="42"/>
        <v/>
      </c>
      <c r="D366" s="6" t="str">
        <f t="shared" si="43"/>
        <v/>
      </c>
      <c r="E366" s="8"/>
      <c r="F366" s="6" t="str">
        <f t="shared" si="44"/>
        <v/>
      </c>
      <c r="G366" s="6" t="str">
        <f t="shared" si="45"/>
        <v/>
      </c>
      <c r="H366" s="6" t="str">
        <f t="shared" si="46"/>
        <v/>
      </c>
      <c r="I366" s="6"/>
      <c r="J366" s="6"/>
      <c r="K366" s="6" t="str">
        <f t="shared" si="47"/>
        <v/>
      </c>
      <c r="L366" s="19" t="str">
        <f>IF(A366="","",SUM($K$29:K366))</f>
        <v/>
      </c>
    </row>
    <row r="367" spans="1:12" x14ac:dyDescent="0.2">
      <c r="A367" s="4" t="str">
        <f t="shared" si="40"/>
        <v/>
      </c>
      <c r="B367" s="5" t="str">
        <f t="shared" si="41"/>
        <v/>
      </c>
      <c r="C367" s="6" t="str">
        <f t="shared" si="42"/>
        <v/>
      </c>
      <c r="D367" s="6" t="str">
        <f t="shared" si="43"/>
        <v/>
      </c>
      <c r="E367" s="8"/>
      <c r="F367" s="6" t="str">
        <f t="shared" si="44"/>
        <v/>
      </c>
      <c r="G367" s="6" t="str">
        <f t="shared" si="45"/>
        <v/>
      </c>
      <c r="H367" s="6" t="str">
        <f t="shared" si="46"/>
        <v/>
      </c>
      <c r="I367" s="6"/>
      <c r="J367" s="6"/>
      <c r="K367" s="6" t="str">
        <f t="shared" si="47"/>
        <v/>
      </c>
      <c r="L367" s="19" t="str">
        <f>IF(A367="","",SUM($K$29:K367))</f>
        <v/>
      </c>
    </row>
    <row r="368" spans="1:12" x14ac:dyDescent="0.2">
      <c r="A368" s="4" t="str">
        <f t="shared" si="40"/>
        <v/>
      </c>
      <c r="B368" s="5" t="str">
        <f t="shared" si="41"/>
        <v/>
      </c>
      <c r="C368" s="6" t="str">
        <f t="shared" si="42"/>
        <v/>
      </c>
      <c r="D368" s="6" t="str">
        <f t="shared" si="43"/>
        <v/>
      </c>
      <c r="E368" s="8"/>
      <c r="F368" s="6" t="str">
        <f t="shared" si="44"/>
        <v/>
      </c>
      <c r="G368" s="6" t="str">
        <f t="shared" si="45"/>
        <v/>
      </c>
      <c r="H368" s="6" t="str">
        <f t="shared" si="46"/>
        <v/>
      </c>
      <c r="I368" s="6"/>
      <c r="J368" s="6"/>
      <c r="K368" s="6" t="str">
        <f t="shared" si="47"/>
        <v/>
      </c>
      <c r="L368" s="19" t="str">
        <f>IF(A368="","",SUM($K$29:K368))</f>
        <v/>
      </c>
    </row>
    <row r="369" spans="1:12" x14ac:dyDescent="0.2">
      <c r="A369" s="4" t="str">
        <f t="shared" si="40"/>
        <v/>
      </c>
      <c r="B369" s="5" t="str">
        <f t="shared" si="41"/>
        <v/>
      </c>
      <c r="C369" s="6" t="str">
        <f t="shared" si="42"/>
        <v/>
      </c>
      <c r="D369" s="6" t="str">
        <f t="shared" si="43"/>
        <v/>
      </c>
      <c r="E369" s="8"/>
      <c r="F369" s="6" t="str">
        <f t="shared" si="44"/>
        <v/>
      </c>
      <c r="G369" s="6" t="str">
        <f t="shared" si="45"/>
        <v/>
      </c>
      <c r="H369" s="6" t="str">
        <f t="shared" si="46"/>
        <v/>
      </c>
      <c r="I369" s="6"/>
      <c r="J369" s="6"/>
      <c r="K369" s="6" t="str">
        <f t="shared" si="47"/>
        <v/>
      </c>
      <c r="L369" s="19" t="str">
        <f>IF(A369="","",SUM($K$29:K369))</f>
        <v/>
      </c>
    </row>
    <row r="370" spans="1:12" x14ac:dyDescent="0.2">
      <c r="A370" s="4" t="str">
        <f t="shared" si="40"/>
        <v/>
      </c>
      <c r="B370" s="5" t="str">
        <f t="shared" si="41"/>
        <v/>
      </c>
      <c r="C370" s="6" t="str">
        <f t="shared" si="42"/>
        <v/>
      </c>
      <c r="D370" s="6" t="str">
        <f t="shared" si="43"/>
        <v/>
      </c>
      <c r="E370" s="8"/>
      <c r="F370" s="6" t="str">
        <f t="shared" si="44"/>
        <v/>
      </c>
      <c r="G370" s="6" t="str">
        <f t="shared" si="45"/>
        <v/>
      </c>
      <c r="H370" s="6" t="str">
        <f t="shared" si="46"/>
        <v/>
      </c>
      <c r="I370" s="6"/>
      <c r="J370" s="6"/>
      <c r="K370" s="6" t="str">
        <f t="shared" si="47"/>
        <v/>
      </c>
      <c r="L370" s="19" t="str">
        <f>IF(A370="","",SUM($K$29:K370))</f>
        <v/>
      </c>
    </row>
    <row r="371" spans="1:12" x14ac:dyDescent="0.2">
      <c r="A371" s="4" t="str">
        <f t="shared" si="40"/>
        <v/>
      </c>
      <c r="B371" s="5" t="str">
        <f t="shared" si="41"/>
        <v/>
      </c>
      <c r="C371" s="6" t="str">
        <f t="shared" si="42"/>
        <v/>
      </c>
      <c r="D371" s="6" t="str">
        <f t="shared" si="43"/>
        <v/>
      </c>
      <c r="E371" s="8"/>
      <c r="F371" s="6" t="str">
        <f t="shared" si="44"/>
        <v/>
      </c>
      <c r="G371" s="6" t="str">
        <f t="shared" si="45"/>
        <v/>
      </c>
      <c r="H371" s="6" t="str">
        <f t="shared" si="46"/>
        <v/>
      </c>
      <c r="I371" s="6"/>
      <c r="J371" s="6"/>
      <c r="K371" s="6" t="str">
        <f t="shared" si="47"/>
        <v/>
      </c>
      <c r="L371" s="19" t="str">
        <f>IF(A371="","",SUM($K$29:K371))</f>
        <v/>
      </c>
    </row>
    <row r="372" spans="1:12" x14ac:dyDescent="0.2">
      <c r="A372" s="4" t="str">
        <f t="shared" si="40"/>
        <v/>
      </c>
      <c r="B372" s="5" t="str">
        <f t="shared" si="41"/>
        <v/>
      </c>
      <c r="C372" s="6" t="str">
        <f t="shared" si="42"/>
        <v/>
      </c>
      <c r="D372" s="6" t="str">
        <f t="shared" si="43"/>
        <v/>
      </c>
      <c r="E372" s="8"/>
      <c r="F372" s="6" t="str">
        <f t="shared" si="44"/>
        <v/>
      </c>
      <c r="G372" s="6" t="str">
        <f t="shared" si="45"/>
        <v/>
      </c>
      <c r="H372" s="6" t="str">
        <f t="shared" si="46"/>
        <v/>
      </c>
      <c r="I372" s="6"/>
      <c r="J372" s="6"/>
      <c r="K372" s="6" t="str">
        <f t="shared" si="47"/>
        <v/>
      </c>
      <c r="L372" s="19" t="str">
        <f>IF(A372="","",SUM($K$29:K372))</f>
        <v/>
      </c>
    </row>
    <row r="373" spans="1:12" x14ac:dyDescent="0.2">
      <c r="A373" s="4" t="str">
        <f t="shared" si="40"/>
        <v/>
      </c>
      <c r="B373" s="5" t="str">
        <f t="shared" si="41"/>
        <v/>
      </c>
      <c r="C373" s="6" t="str">
        <f t="shared" si="42"/>
        <v/>
      </c>
      <c r="D373" s="6" t="str">
        <f t="shared" si="43"/>
        <v/>
      </c>
      <c r="E373" s="8"/>
      <c r="F373" s="6" t="str">
        <f t="shared" si="44"/>
        <v/>
      </c>
      <c r="G373" s="6" t="str">
        <f t="shared" si="45"/>
        <v/>
      </c>
      <c r="H373" s="6" t="str">
        <f t="shared" si="46"/>
        <v/>
      </c>
      <c r="I373" s="6"/>
      <c r="J373" s="6"/>
      <c r="K373" s="6" t="str">
        <f t="shared" si="47"/>
        <v/>
      </c>
      <c r="L373" s="19" t="str">
        <f>IF(A373="","",SUM($K$29:K373))</f>
        <v/>
      </c>
    </row>
    <row r="374" spans="1:12" x14ac:dyDescent="0.2">
      <c r="A374" s="4" t="str">
        <f t="shared" si="40"/>
        <v/>
      </c>
      <c r="B374" s="5" t="str">
        <f t="shared" si="41"/>
        <v/>
      </c>
      <c r="C374" s="6" t="str">
        <f t="shared" si="42"/>
        <v/>
      </c>
      <c r="D374" s="6" t="str">
        <f t="shared" si="43"/>
        <v/>
      </c>
      <c r="E374" s="8"/>
      <c r="F374" s="6" t="str">
        <f t="shared" si="44"/>
        <v/>
      </c>
      <c r="G374" s="6" t="str">
        <f t="shared" si="45"/>
        <v/>
      </c>
      <c r="H374" s="6" t="str">
        <f t="shared" si="46"/>
        <v/>
      </c>
      <c r="I374" s="6"/>
      <c r="J374" s="6"/>
      <c r="K374" s="6" t="str">
        <f t="shared" si="47"/>
        <v/>
      </c>
      <c r="L374" s="19" t="str">
        <f>IF(A374="","",SUM($K$29:K374))</f>
        <v/>
      </c>
    </row>
    <row r="375" spans="1:12" x14ac:dyDescent="0.2">
      <c r="A375" s="4" t="str">
        <f t="shared" si="40"/>
        <v/>
      </c>
      <c r="B375" s="5" t="str">
        <f t="shared" si="41"/>
        <v/>
      </c>
      <c r="C375" s="6" t="str">
        <f t="shared" si="42"/>
        <v/>
      </c>
      <c r="D375" s="6" t="str">
        <f t="shared" si="43"/>
        <v/>
      </c>
      <c r="E375" s="8"/>
      <c r="F375" s="6" t="str">
        <f t="shared" si="44"/>
        <v/>
      </c>
      <c r="G375" s="6" t="str">
        <f t="shared" si="45"/>
        <v/>
      </c>
      <c r="H375" s="6" t="str">
        <f t="shared" si="46"/>
        <v/>
      </c>
      <c r="I375" s="6"/>
      <c r="J375" s="6"/>
      <c r="K375" s="6" t="str">
        <f t="shared" si="47"/>
        <v/>
      </c>
      <c r="L375" s="19" t="str">
        <f>IF(A375="","",SUM($K$29:K375))</f>
        <v/>
      </c>
    </row>
    <row r="376" spans="1:12" x14ac:dyDescent="0.2">
      <c r="A376" s="4" t="str">
        <f t="shared" si="40"/>
        <v/>
      </c>
      <c r="B376" s="5" t="str">
        <f t="shared" si="41"/>
        <v/>
      </c>
      <c r="C376" s="6" t="str">
        <f t="shared" si="42"/>
        <v/>
      </c>
      <c r="D376" s="6" t="str">
        <f t="shared" si="43"/>
        <v/>
      </c>
      <c r="E376" s="8"/>
      <c r="F376" s="6" t="str">
        <f t="shared" si="44"/>
        <v/>
      </c>
      <c r="G376" s="6" t="str">
        <f t="shared" si="45"/>
        <v/>
      </c>
      <c r="H376" s="6" t="str">
        <f t="shared" si="46"/>
        <v/>
      </c>
      <c r="I376" s="6"/>
      <c r="J376" s="6"/>
      <c r="K376" s="6" t="str">
        <f t="shared" si="47"/>
        <v/>
      </c>
      <c r="L376" s="19" t="str">
        <f>IF(A376="","",SUM($K$29:K376))</f>
        <v/>
      </c>
    </row>
    <row r="377" spans="1:12" x14ac:dyDescent="0.2">
      <c r="A377" s="4" t="str">
        <f t="shared" si="40"/>
        <v/>
      </c>
      <c r="B377" s="5" t="str">
        <f t="shared" si="41"/>
        <v/>
      </c>
      <c r="C377" s="6" t="str">
        <f t="shared" si="42"/>
        <v/>
      </c>
      <c r="D377" s="6" t="str">
        <f t="shared" si="43"/>
        <v/>
      </c>
      <c r="E377" s="8"/>
      <c r="F377" s="6" t="str">
        <f t="shared" si="44"/>
        <v/>
      </c>
      <c r="G377" s="6" t="str">
        <f t="shared" si="45"/>
        <v/>
      </c>
      <c r="H377" s="6" t="str">
        <f t="shared" si="46"/>
        <v/>
      </c>
      <c r="I377" s="6"/>
      <c r="J377" s="6"/>
      <c r="K377" s="6" t="str">
        <f t="shared" si="47"/>
        <v/>
      </c>
      <c r="L377" s="19" t="str">
        <f>IF(A377="","",SUM($K$29:K377))</f>
        <v/>
      </c>
    </row>
    <row r="378" spans="1:12" x14ac:dyDescent="0.2">
      <c r="A378" s="4" t="str">
        <f t="shared" si="40"/>
        <v/>
      </c>
      <c r="B378" s="5" t="str">
        <f t="shared" si="41"/>
        <v/>
      </c>
      <c r="C378" s="6" t="str">
        <f t="shared" si="42"/>
        <v/>
      </c>
      <c r="D378" s="6" t="str">
        <f t="shared" si="43"/>
        <v/>
      </c>
      <c r="E378" s="8"/>
      <c r="F378" s="6" t="str">
        <f t="shared" si="44"/>
        <v/>
      </c>
      <c r="G378" s="6" t="str">
        <f t="shared" si="45"/>
        <v/>
      </c>
      <c r="H378" s="6" t="str">
        <f t="shared" si="46"/>
        <v/>
      </c>
      <c r="I378" s="6"/>
      <c r="J378" s="6"/>
      <c r="K378" s="6" t="str">
        <f t="shared" si="47"/>
        <v/>
      </c>
      <c r="L378" s="19" t="str">
        <f>IF(A378="","",SUM($K$29:K378))</f>
        <v/>
      </c>
    </row>
    <row r="379" spans="1:12" x14ac:dyDescent="0.2">
      <c r="A379" s="4" t="str">
        <f t="shared" si="40"/>
        <v/>
      </c>
      <c r="B379" s="5" t="str">
        <f t="shared" si="41"/>
        <v/>
      </c>
      <c r="C379" s="6" t="str">
        <f t="shared" si="42"/>
        <v/>
      </c>
      <c r="D379" s="6" t="str">
        <f t="shared" si="43"/>
        <v/>
      </c>
      <c r="E379" s="8"/>
      <c r="F379" s="6" t="str">
        <f t="shared" si="44"/>
        <v/>
      </c>
      <c r="G379" s="6" t="str">
        <f t="shared" si="45"/>
        <v/>
      </c>
      <c r="H379" s="6" t="str">
        <f t="shared" si="46"/>
        <v/>
      </c>
      <c r="I379" s="6"/>
      <c r="J379" s="6"/>
      <c r="K379" s="6" t="str">
        <f t="shared" si="47"/>
        <v/>
      </c>
      <c r="L379" s="19" t="str">
        <f>IF(A379="","",SUM($K$29:K379))</f>
        <v/>
      </c>
    </row>
    <row r="380" spans="1:12" x14ac:dyDescent="0.2">
      <c r="A380" s="4" t="str">
        <f t="shared" si="40"/>
        <v/>
      </c>
      <c r="B380" s="5" t="str">
        <f t="shared" si="41"/>
        <v/>
      </c>
      <c r="C380" s="6" t="str">
        <f t="shared" si="42"/>
        <v/>
      </c>
      <c r="D380" s="6" t="str">
        <f t="shared" si="43"/>
        <v/>
      </c>
      <c r="E380" s="8"/>
      <c r="F380" s="6" t="str">
        <f t="shared" si="44"/>
        <v/>
      </c>
      <c r="G380" s="6" t="str">
        <f t="shared" si="45"/>
        <v/>
      </c>
      <c r="H380" s="6" t="str">
        <f t="shared" si="46"/>
        <v/>
      </c>
      <c r="I380" s="6"/>
      <c r="J380" s="6"/>
      <c r="K380" s="6" t="str">
        <f t="shared" si="47"/>
        <v/>
      </c>
      <c r="L380" s="19" t="str">
        <f>IF(A380="","",SUM($K$29:K380))</f>
        <v/>
      </c>
    </row>
    <row r="381" spans="1:12" x14ac:dyDescent="0.2">
      <c r="A381" s="4" t="str">
        <f t="shared" si="40"/>
        <v/>
      </c>
      <c r="B381" s="5" t="str">
        <f t="shared" si="41"/>
        <v/>
      </c>
      <c r="C381" s="6" t="str">
        <f t="shared" si="42"/>
        <v/>
      </c>
      <c r="D381" s="6" t="str">
        <f t="shared" si="43"/>
        <v/>
      </c>
      <c r="E381" s="8"/>
      <c r="F381" s="6" t="str">
        <f t="shared" si="44"/>
        <v/>
      </c>
      <c r="G381" s="6" t="str">
        <f t="shared" si="45"/>
        <v/>
      </c>
      <c r="H381" s="6" t="str">
        <f t="shared" si="46"/>
        <v/>
      </c>
      <c r="I381" s="6"/>
      <c r="J381" s="6"/>
      <c r="K381" s="6" t="str">
        <f t="shared" si="47"/>
        <v/>
      </c>
      <c r="L381" s="19" t="str">
        <f>IF(A381="","",SUM($K$29:K381))</f>
        <v/>
      </c>
    </row>
    <row r="382" spans="1:12" x14ac:dyDescent="0.2">
      <c r="A382" s="4" t="str">
        <f t="shared" si="40"/>
        <v/>
      </c>
      <c r="B382" s="5" t="str">
        <f t="shared" si="41"/>
        <v/>
      </c>
      <c r="C382" s="6" t="str">
        <f t="shared" si="42"/>
        <v/>
      </c>
      <c r="D382" s="6" t="str">
        <f t="shared" si="43"/>
        <v/>
      </c>
      <c r="E382" s="8"/>
      <c r="F382" s="6" t="str">
        <f t="shared" si="44"/>
        <v/>
      </c>
      <c r="G382" s="6" t="str">
        <f t="shared" si="45"/>
        <v/>
      </c>
      <c r="H382" s="6" t="str">
        <f t="shared" si="46"/>
        <v/>
      </c>
      <c r="I382" s="6"/>
      <c r="J382" s="6"/>
      <c r="K382" s="6" t="str">
        <f t="shared" si="47"/>
        <v/>
      </c>
      <c r="L382" s="19" t="str">
        <f>IF(A382="","",SUM($K$29:K382))</f>
        <v/>
      </c>
    </row>
    <row r="383" spans="1:12" x14ac:dyDescent="0.2">
      <c r="A383" s="4" t="str">
        <f t="shared" si="40"/>
        <v/>
      </c>
      <c r="B383" s="5" t="str">
        <f t="shared" si="41"/>
        <v/>
      </c>
      <c r="C383" s="6" t="str">
        <f t="shared" si="42"/>
        <v/>
      </c>
      <c r="D383" s="6" t="str">
        <f t="shared" si="43"/>
        <v/>
      </c>
      <c r="E383" s="8"/>
      <c r="F383" s="6" t="str">
        <f t="shared" si="44"/>
        <v/>
      </c>
      <c r="G383" s="6" t="str">
        <f t="shared" si="45"/>
        <v/>
      </c>
      <c r="H383" s="6" t="str">
        <f t="shared" si="46"/>
        <v/>
      </c>
      <c r="I383" s="6"/>
      <c r="J383" s="6"/>
      <c r="K383" s="6" t="str">
        <f t="shared" si="47"/>
        <v/>
      </c>
      <c r="L383" s="19" t="str">
        <f>IF(A383="","",SUM($K$29:K383))</f>
        <v/>
      </c>
    </row>
    <row r="384" spans="1:12" x14ac:dyDescent="0.2">
      <c r="A384" s="4" t="str">
        <f t="shared" si="40"/>
        <v/>
      </c>
      <c r="B384" s="5" t="str">
        <f t="shared" si="41"/>
        <v/>
      </c>
      <c r="C384" s="6" t="str">
        <f t="shared" si="42"/>
        <v/>
      </c>
      <c r="D384" s="6" t="str">
        <f t="shared" si="43"/>
        <v/>
      </c>
      <c r="E384" s="8"/>
      <c r="F384" s="6" t="str">
        <f t="shared" si="44"/>
        <v/>
      </c>
      <c r="G384" s="6" t="str">
        <f t="shared" si="45"/>
        <v/>
      </c>
      <c r="H384" s="6" t="str">
        <f t="shared" si="46"/>
        <v/>
      </c>
      <c r="I384" s="6"/>
      <c r="J384" s="6"/>
      <c r="K384" s="6" t="str">
        <f t="shared" si="47"/>
        <v/>
      </c>
      <c r="L384" s="19" t="str">
        <f>IF(A384="","",SUM($K$29:K384))</f>
        <v/>
      </c>
    </row>
    <row r="385" spans="1:12" x14ac:dyDescent="0.2">
      <c r="A385" s="4" t="str">
        <f t="shared" si="40"/>
        <v/>
      </c>
      <c r="B385" s="5" t="str">
        <f t="shared" si="41"/>
        <v/>
      </c>
      <c r="C385" s="6" t="str">
        <f t="shared" si="42"/>
        <v/>
      </c>
      <c r="D385" s="6" t="str">
        <f t="shared" si="43"/>
        <v/>
      </c>
      <c r="E385" s="8"/>
      <c r="F385" s="6" t="str">
        <f t="shared" si="44"/>
        <v/>
      </c>
      <c r="G385" s="6" t="str">
        <f t="shared" si="45"/>
        <v/>
      </c>
      <c r="H385" s="6" t="str">
        <f t="shared" si="46"/>
        <v/>
      </c>
      <c r="I385" s="6"/>
      <c r="J385" s="6"/>
      <c r="K385" s="6" t="str">
        <f t="shared" si="47"/>
        <v/>
      </c>
      <c r="L385" s="19" t="str">
        <f>IF(A385="","",SUM($K$29:K385))</f>
        <v/>
      </c>
    </row>
    <row r="386" spans="1:12" x14ac:dyDescent="0.2">
      <c r="A386" s="4" t="str">
        <f t="shared" si="40"/>
        <v/>
      </c>
      <c r="B386" s="5" t="str">
        <f t="shared" si="41"/>
        <v/>
      </c>
      <c r="C386" s="6" t="str">
        <f t="shared" si="42"/>
        <v/>
      </c>
      <c r="D386" s="6" t="str">
        <f t="shared" si="43"/>
        <v/>
      </c>
      <c r="E386" s="8"/>
      <c r="F386" s="6" t="str">
        <f t="shared" si="44"/>
        <v/>
      </c>
      <c r="G386" s="6" t="str">
        <f t="shared" si="45"/>
        <v/>
      </c>
      <c r="H386" s="6" t="str">
        <f t="shared" si="46"/>
        <v/>
      </c>
      <c r="I386" s="6"/>
      <c r="J386" s="6"/>
      <c r="K386" s="6" t="str">
        <f t="shared" si="47"/>
        <v/>
      </c>
      <c r="L386" s="19" t="str">
        <f>IF(A386="","",SUM($K$29:K386))</f>
        <v/>
      </c>
    </row>
    <row r="387" spans="1:12" x14ac:dyDescent="0.2">
      <c r="A387" s="4" t="str">
        <f t="shared" si="40"/>
        <v/>
      </c>
      <c r="B387" s="5" t="str">
        <f t="shared" si="41"/>
        <v/>
      </c>
      <c r="C387" s="6" t="str">
        <f t="shared" si="42"/>
        <v/>
      </c>
      <c r="D387" s="6" t="str">
        <f t="shared" si="43"/>
        <v/>
      </c>
      <c r="E387" s="8"/>
      <c r="F387" s="6" t="str">
        <f t="shared" si="44"/>
        <v/>
      </c>
      <c r="G387" s="6" t="str">
        <f t="shared" si="45"/>
        <v/>
      </c>
      <c r="H387" s="6" t="str">
        <f t="shared" si="46"/>
        <v/>
      </c>
      <c r="I387" s="6"/>
      <c r="J387" s="6"/>
      <c r="K387" s="6" t="str">
        <f t="shared" si="47"/>
        <v/>
      </c>
      <c r="L387" s="19" t="str">
        <f>IF(A387="","",SUM($K$29:K387))</f>
        <v/>
      </c>
    </row>
    <row r="388" spans="1:12" x14ac:dyDescent="0.2">
      <c r="A388" s="4" t="str">
        <f t="shared" si="40"/>
        <v/>
      </c>
      <c r="B388" s="5" t="str">
        <f t="shared" si="41"/>
        <v/>
      </c>
      <c r="C388" s="6" t="str">
        <f t="shared" si="42"/>
        <v/>
      </c>
      <c r="D388" s="6" t="str">
        <f t="shared" si="43"/>
        <v/>
      </c>
      <c r="E388" s="8"/>
      <c r="F388" s="6" t="str">
        <f t="shared" si="44"/>
        <v/>
      </c>
      <c r="G388" s="6" t="str">
        <f t="shared" si="45"/>
        <v/>
      </c>
      <c r="H388" s="6" t="str">
        <f t="shared" si="46"/>
        <v/>
      </c>
      <c r="I388" s="6"/>
      <c r="J388" s="6"/>
      <c r="K388" s="6" t="str">
        <f t="shared" si="47"/>
        <v/>
      </c>
      <c r="L388" s="19" t="str">
        <f>IF(A388="","",SUM($K$29:K388))</f>
        <v/>
      </c>
    </row>
    <row r="389" spans="1:12" x14ac:dyDescent="0.2">
      <c r="A389" s="4" t="str">
        <f t="shared" si="40"/>
        <v/>
      </c>
      <c r="B389" s="5" t="str">
        <f t="shared" si="41"/>
        <v/>
      </c>
      <c r="C389" s="6" t="str">
        <f t="shared" si="42"/>
        <v/>
      </c>
      <c r="D389" s="6" t="str">
        <f t="shared" si="43"/>
        <v/>
      </c>
      <c r="E389" s="8"/>
      <c r="F389" s="6" t="str">
        <f t="shared" si="44"/>
        <v/>
      </c>
      <c r="G389" s="6" t="str">
        <f t="shared" si="45"/>
        <v/>
      </c>
      <c r="H389" s="6" t="str">
        <f t="shared" si="46"/>
        <v/>
      </c>
      <c r="I389" s="6"/>
      <c r="J389" s="6"/>
      <c r="K389" s="6" t="str">
        <f t="shared" si="47"/>
        <v/>
      </c>
      <c r="L389" s="19" t="str">
        <f>IF(A389="","",SUM($K$29:K389))</f>
        <v/>
      </c>
    </row>
    <row r="390" spans="1:12" x14ac:dyDescent="0.2">
      <c r="A390" s="4" t="str">
        <f t="shared" si="40"/>
        <v/>
      </c>
      <c r="B390" s="5" t="str">
        <f t="shared" si="41"/>
        <v/>
      </c>
      <c r="C390" s="6" t="str">
        <f t="shared" si="42"/>
        <v/>
      </c>
      <c r="D390" s="6" t="str">
        <f t="shared" si="43"/>
        <v/>
      </c>
      <c r="E390" s="8"/>
      <c r="F390" s="6" t="str">
        <f t="shared" si="44"/>
        <v/>
      </c>
      <c r="G390" s="6" t="str">
        <f t="shared" si="45"/>
        <v/>
      </c>
      <c r="H390" s="6" t="str">
        <f t="shared" si="46"/>
        <v/>
      </c>
      <c r="I390" s="6"/>
      <c r="J390" s="6"/>
      <c r="K390" s="6" t="str">
        <f t="shared" si="47"/>
        <v/>
      </c>
      <c r="L390" s="19" t="str">
        <f>IF(A390="","",SUM($K$29:K390))</f>
        <v/>
      </c>
    </row>
    <row r="391" spans="1:12" x14ac:dyDescent="0.2">
      <c r="A391" s="4" t="str">
        <f t="shared" si="40"/>
        <v/>
      </c>
      <c r="B391" s="5" t="str">
        <f t="shared" si="41"/>
        <v/>
      </c>
      <c r="C391" s="6" t="str">
        <f t="shared" si="42"/>
        <v/>
      </c>
      <c r="D391" s="6" t="str">
        <f t="shared" si="43"/>
        <v/>
      </c>
      <c r="E391" s="8"/>
      <c r="F391" s="6" t="str">
        <f t="shared" si="44"/>
        <v/>
      </c>
      <c r="G391" s="6" t="str">
        <f t="shared" si="45"/>
        <v/>
      </c>
      <c r="H391" s="6" t="str">
        <f t="shared" si="46"/>
        <v/>
      </c>
      <c r="I391" s="6"/>
      <c r="J391" s="6"/>
      <c r="K391" s="6" t="str">
        <f t="shared" si="47"/>
        <v/>
      </c>
      <c r="L391" s="19" t="str">
        <f>IF(A391="","",SUM($K$29:K391))</f>
        <v/>
      </c>
    </row>
    <row r="392" spans="1:12" x14ac:dyDescent="0.2">
      <c r="A392" s="4" t="str">
        <f t="shared" si="40"/>
        <v/>
      </c>
      <c r="B392" s="5" t="str">
        <f t="shared" si="41"/>
        <v/>
      </c>
      <c r="C392" s="6" t="str">
        <f t="shared" si="42"/>
        <v/>
      </c>
      <c r="D392" s="6" t="str">
        <f t="shared" si="43"/>
        <v/>
      </c>
      <c r="E392" s="8"/>
      <c r="F392" s="6" t="str">
        <f t="shared" si="44"/>
        <v/>
      </c>
      <c r="G392" s="6" t="str">
        <f t="shared" si="45"/>
        <v/>
      </c>
      <c r="H392" s="6" t="str">
        <f t="shared" si="46"/>
        <v/>
      </c>
      <c r="I392" s="6"/>
      <c r="J392" s="6"/>
      <c r="K392" s="6" t="str">
        <f t="shared" si="47"/>
        <v/>
      </c>
      <c r="L392" s="19" t="str">
        <f>IF(A392="","",SUM($K$29:K392))</f>
        <v/>
      </c>
    </row>
    <row r="393" spans="1:12" x14ac:dyDescent="0.2">
      <c r="A393" s="4" t="str">
        <f t="shared" si="40"/>
        <v/>
      </c>
      <c r="B393" s="5" t="str">
        <f t="shared" si="41"/>
        <v/>
      </c>
      <c r="C393" s="6" t="str">
        <f t="shared" si="42"/>
        <v/>
      </c>
      <c r="D393" s="6" t="str">
        <f t="shared" si="43"/>
        <v/>
      </c>
      <c r="E393" s="8"/>
      <c r="F393" s="6" t="str">
        <f t="shared" si="44"/>
        <v/>
      </c>
      <c r="G393" s="6" t="str">
        <f t="shared" si="45"/>
        <v/>
      </c>
      <c r="H393" s="6" t="str">
        <f t="shared" si="46"/>
        <v/>
      </c>
      <c r="I393" s="6"/>
      <c r="J393" s="6"/>
      <c r="K393" s="6" t="str">
        <f t="shared" si="47"/>
        <v/>
      </c>
      <c r="L393" s="19" t="str">
        <f>IF(A393="","",SUM($K$29:K393))</f>
        <v/>
      </c>
    </row>
    <row r="394" spans="1:12" x14ac:dyDescent="0.2">
      <c r="A394" s="4" t="str">
        <f t="shared" si="40"/>
        <v/>
      </c>
      <c r="B394" s="5" t="str">
        <f t="shared" si="41"/>
        <v/>
      </c>
      <c r="C394" s="6" t="str">
        <f t="shared" si="42"/>
        <v/>
      </c>
      <c r="D394" s="6" t="str">
        <f t="shared" si="43"/>
        <v/>
      </c>
      <c r="E394" s="8"/>
      <c r="F394" s="6" t="str">
        <f t="shared" si="44"/>
        <v/>
      </c>
      <c r="G394" s="6" t="str">
        <f t="shared" si="45"/>
        <v/>
      </c>
      <c r="H394" s="6" t="str">
        <f t="shared" si="46"/>
        <v/>
      </c>
      <c r="I394" s="6"/>
      <c r="J394" s="6"/>
      <c r="K394" s="6" t="str">
        <f t="shared" si="47"/>
        <v/>
      </c>
      <c r="L394" s="19" t="str">
        <f>IF(A394="","",SUM($K$29:K394))</f>
        <v/>
      </c>
    </row>
    <row r="395" spans="1:12" x14ac:dyDescent="0.2">
      <c r="A395" s="4" t="str">
        <f t="shared" si="40"/>
        <v/>
      </c>
      <c r="B395" s="5" t="str">
        <f t="shared" si="41"/>
        <v/>
      </c>
      <c r="C395" s="6" t="str">
        <f t="shared" si="42"/>
        <v/>
      </c>
      <c r="D395" s="6" t="str">
        <f t="shared" si="43"/>
        <v/>
      </c>
      <c r="E395" s="8"/>
      <c r="F395" s="6" t="str">
        <f t="shared" si="44"/>
        <v/>
      </c>
      <c r="G395" s="6" t="str">
        <f t="shared" si="45"/>
        <v/>
      </c>
      <c r="H395" s="6" t="str">
        <f t="shared" si="46"/>
        <v/>
      </c>
      <c r="I395" s="6"/>
      <c r="J395" s="6"/>
      <c r="K395" s="6" t="str">
        <f t="shared" si="47"/>
        <v/>
      </c>
      <c r="L395" s="19" t="str">
        <f>IF(A395="","",SUM($K$29:K395))</f>
        <v/>
      </c>
    </row>
    <row r="396" spans="1:12" x14ac:dyDescent="0.2">
      <c r="A396" s="4" t="str">
        <f t="shared" si="40"/>
        <v/>
      </c>
      <c r="B396" s="5" t="str">
        <f t="shared" si="41"/>
        <v/>
      </c>
      <c r="C396" s="6" t="str">
        <f t="shared" si="42"/>
        <v/>
      </c>
      <c r="D396" s="6" t="str">
        <f t="shared" si="43"/>
        <v/>
      </c>
      <c r="E396" s="8"/>
      <c r="F396" s="6" t="str">
        <f t="shared" si="44"/>
        <v/>
      </c>
      <c r="G396" s="6" t="str">
        <f t="shared" si="45"/>
        <v/>
      </c>
      <c r="H396" s="6" t="str">
        <f t="shared" si="46"/>
        <v/>
      </c>
      <c r="I396" s="6"/>
      <c r="J396" s="6"/>
      <c r="K396" s="6" t="str">
        <f t="shared" si="47"/>
        <v/>
      </c>
      <c r="L396" s="19" t="str">
        <f>IF(A396="","",SUM($K$29:K396))</f>
        <v/>
      </c>
    </row>
    <row r="397" spans="1:12" x14ac:dyDescent="0.2">
      <c r="A397" s="4" t="str">
        <f t="shared" si="40"/>
        <v/>
      </c>
      <c r="B397" s="5" t="str">
        <f t="shared" si="41"/>
        <v/>
      </c>
      <c r="C397" s="6" t="str">
        <f t="shared" si="42"/>
        <v/>
      </c>
      <c r="D397" s="6" t="str">
        <f t="shared" si="43"/>
        <v/>
      </c>
      <c r="E397" s="8"/>
      <c r="F397" s="6" t="str">
        <f t="shared" si="44"/>
        <v/>
      </c>
      <c r="G397" s="6" t="str">
        <f t="shared" si="45"/>
        <v/>
      </c>
      <c r="H397" s="6" t="str">
        <f t="shared" si="46"/>
        <v/>
      </c>
      <c r="I397" s="6"/>
      <c r="J397" s="6"/>
      <c r="K397" s="6" t="str">
        <f t="shared" si="47"/>
        <v/>
      </c>
      <c r="L397" s="19" t="str">
        <f>IF(A397="","",SUM($K$29:K397))</f>
        <v/>
      </c>
    </row>
    <row r="398" spans="1:12" x14ac:dyDescent="0.2">
      <c r="A398" s="4" t="str">
        <f t="shared" si="40"/>
        <v/>
      </c>
      <c r="B398" s="5" t="str">
        <f t="shared" si="41"/>
        <v/>
      </c>
      <c r="C398" s="6" t="str">
        <f t="shared" si="42"/>
        <v/>
      </c>
      <c r="D398" s="6" t="str">
        <f t="shared" si="43"/>
        <v/>
      </c>
      <c r="E398" s="8"/>
      <c r="F398" s="6" t="str">
        <f t="shared" si="44"/>
        <v/>
      </c>
      <c r="G398" s="6" t="str">
        <f t="shared" si="45"/>
        <v/>
      </c>
      <c r="H398" s="6" t="str">
        <f t="shared" si="46"/>
        <v/>
      </c>
      <c r="I398" s="6"/>
      <c r="J398" s="6"/>
      <c r="K398" s="6" t="str">
        <f t="shared" si="47"/>
        <v/>
      </c>
      <c r="L398" s="19" t="str">
        <f>IF(A398="","",SUM($K$29:K398))</f>
        <v/>
      </c>
    </row>
    <row r="399" spans="1:12" x14ac:dyDescent="0.2">
      <c r="A399" s="4" t="str">
        <f t="shared" si="40"/>
        <v/>
      </c>
      <c r="B399" s="5" t="str">
        <f t="shared" si="41"/>
        <v/>
      </c>
      <c r="C399" s="6" t="str">
        <f t="shared" si="42"/>
        <v/>
      </c>
      <c r="D399" s="6" t="str">
        <f t="shared" si="43"/>
        <v/>
      </c>
      <c r="E399" s="8"/>
      <c r="F399" s="6" t="str">
        <f t="shared" si="44"/>
        <v/>
      </c>
      <c r="G399" s="6" t="str">
        <f t="shared" si="45"/>
        <v/>
      </c>
      <c r="H399" s="6" t="str">
        <f t="shared" si="46"/>
        <v/>
      </c>
      <c r="I399" s="6"/>
      <c r="J399" s="6"/>
      <c r="K399" s="6" t="str">
        <f t="shared" si="47"/>
        <v/>
      </c>
      <c r="L399" s="19" t="str">
        <f>IF(A399="","",SUM($K$29:K399))</f>
        <v/>
      </c>
    </row>
    <row r="400" spans="1:12" x14ac:dyDescent="0.2">
      <c r="A400" s="4" t="str">
        <f t="shared" si="40"/>
        <v/>
      </c>
      <c r="B400" s="5" t="str">
        <f t="shared" si="41"/>
        <v/>
      </c>
      <c r="C400" s="6" t="str">
        <f t="shared" si="42"/>
        <v/>
      </c>
      <c r="D400" s="6" t="str">
        <f t="shared" si="43"/>
        <v/>
      </c>
      <c r="E400" s="8"/>
      <c r="F400" s="6" t="str">
        <f t="shared" si="44"/>
        <v/>
      </c>
      <c r="G400" s="6" t="str">
        <f t="shared" si="45"/>
        <v/>
      </c>
      <c r="H400" s="6" t="str">
        <f t="shared" si="46"/>
        <v/>
      </c>
      <c r="I400" s="6"/>
      <c r="J400" s="6"/>
      <c r="K400" s="6" t="str">
        <f t="shared" si="47"/>
        <v/>
      </c>
      <c r="L400" s="19" t="str">
        <f>IF(A400="","",SUM($K$29:K400))</f>
        <v/>
      </c>
    </row>
    <row r="401" spans="1:12" x14ac:dyDescent="0.2">
      <c r="A401" s="4" t="str">
        <f t="shared" si="40"/>
        <v/>
      </c>
      <c r="B401" s="5" t="str">
        <f t="shared" si="41"/>
        <v/>
      </c>
      <c r="C401" s="6" t="str">
        <f t="shared" si="42"/>
        <v/>
      </c>
      <c r="D401" s="6" t="str">
        <f t="shared" si="43"/>
        <v/>
      </c>
      <c r="E401" s="8"/>
      <c r="F401" s="6" t="str">
        <f t="shared" si="44"/>
        <v/>
      </c>
      <c r="G401" s="6" t="str">
        <f t="shared" si="45"/>
        <v/>
      </c>
      <c r="H401" s="6" t="str">
        <f t="shared" si="46"/>
        <v/>
      </c>
      <c r="I401" s="6"/>
      <c r="J401" s="6"/>
      <c r="K401" s="6" t="str">
        <f t="shared" si="47"/>
        <v/>
      </c>
      <c r="L401" s="19" t="str">
        <f>IF(A401="","",SUM($K$29:K401))</f>
        <v/>
      </c>
    </row>
    <row r="402" spans="1:12" x14ac:dyDescent="0.2">
      <c r="A402" s="4" t="str">
        <f t="shared" si="40"/>
        <v/>
      </c>
      <c r="B402" s="5" t="str">
        <f t="shared" si="41"/>
        <v/>
      </c>
      <c r="C402" s="6" t="str">
        <f t="shared" si="42"/>
        <v/>
      </c>
      <c r="D402" s="6" t="str">
        <f t="shared" si="43"/>
        <v/>
      </c>
      <c r="E402" s="8"/>
      <c r="F402" s="6" t="str">
        <f t="shared" si="44"/>
        <v/>
      </c>
      <c r="G402" s="6" t="str">
        <f t="shared" si="45"/>
        <v/>
      </c>
      <c r="H402" s="6" t="str">
        <f t="shared" si="46"/>
        <v/>
      </c>
      <c r="I402" s="6"/>
      <c r="J402" s="6"/>
      <c r="K402" s="6" t="str">
        <f t="shared" si="47"/>
        <v/>
      </c>
      <c r="L402" s="19" t="str">
        <f>IF(A402="","",SUM($K$29:K402))</f>
        <v/>
      </c>
    </row>
    <row r="403" spans="1:12" x14ac:dyDescent="0.2">
      <c r="A403" s="4" t="str">
        <f t="shared" si="40"/>
        <v/>
      </c>
      <c r="B403" s="5" t="str">
        <f t="shared" si="41"/>
        <v/>
      </c>
      <c r="C403" s="6" t="str">
        <f t="shared" si="42"/>
        <v/>
      </c>
      <c r="D403" s="6" t="str">
        <f t="shared" si="43"/>
        <v/>
      </c>
      <c r="E403" s="8"/>
      <c r="F403" s="6" t="str">
        <f t="shared" si="44"/>
        <v/>
      </c>
      <c r="G403" s="6" t="str">
        <f t="shared" si="45"/>
        <v/>
      </c>
      <c r="H403" s="6" t="str">
        <f t="shared" si="46"/>
        <v/>
      </c>
      <c r="I403" s="6"/>
      <c r="J403" s="6"/>
      <c r="K403" s="6" t="str">
        <f t="shared" si="47"/>
        <v/>
      </c>
      <c r="L403" s="19" t="str">
        <f>IF(A403="","",SUM($K$29:K403))</f>
        <v/>
      </c>
    </row>
    <row r="404" spans="1:12" x14ac:dyDescent="0.2">
      <c r="A404" s="4" t="str">
        <f t="shared" si="40"/>
        <v/>
      </c>
      <c r="B404" s="5" t="str">
        <f t="shared" si="41"/>
        <v/>
      </c>
      <c r="C404" s="6" t="str">
        <f t="shared" si="42"/>
        <v/>
      </c>
      <c r="D404" s="6" t="str">
        <f t="shared" si="43"/>
        <v/>
      </c>
      <c r="E404" s="8"/>
      <c r="F404" s="6" t="str">
        <f t="shared" si="44"/>
        <v/>
      </c>
      <c r="G404" s="6" t="str">
        <f t="shared" si="45"/>
        <v/>
      </c>
      <c r="H404" s="6" t="str">
        <f t="shared" si="46"/>
        <v/>
      </c>
      <c r="I404" s="6"/>
      <c r="J404" s="6"/>
      <c r="K404" s="6" t="str">
        <f t="shared" si="47"/>
        <v/>
      </c>
      <c r="L404" s="19" t="str">
        <f>IF(A404="","",SUM($K$29:K404))</f>
        <v/>
      </c>
    </row>
    <row r="405" spans="1:12" x14ac:dyDescent="0.2">
      <c r="A405" s="4" t="str">
        <f t="shared" si="40"/>
        <v/>
      </c>
      <c r="B405" s="5" t="str">
        <f t="shared" si="41"/>
        <v/>
      </c>
      <c r="C405" s="6" t="str">
        <f t="shared" si="42"/>
        <v/>
      </c>
      <c r="D405" s="6" t="str">
        <f t="shared" si="43"/>
        <v/>
      </c>
      <c r="E405" s="8"/>
      <c r="F405" s="6" t="str">
        <f t="shared" si="44"/>
        <v/>
      </c>
      <c r="G405" s="6" t="str">
        <f t="shared" si="45"/>
        <v/>
      </c>
      <c r="H405" s="6" t="str">
        <f t="shared" si="46"/>
        <v/>
      </c>
      <c r="I405" s="6"/>
      <c r="J405" s="6"/>
      <c r="K405" s="6" t="str">
        <f t="shared" si="47"/>
        <v/>
      </c>
      <c r="L405" s="19" t="str">
        <f>IF(A405="","",SUM($K$29:K405))</f>
        <v/>
      </c>
    </row>
    <row r="406" spans="1:12" x14ac:dyDescent="0.2">
      <c r="A406" s="4" t="str">
        <f t="shared" si="40"/>
        <v/>
      </c>
      <c r="B406" s="5" t="str">
        <f t="shared" si="41"/>
        <v/>
      </c>
      <c r="C406" s="6" t="str">
        <f t="shared" si="42"/>
        <v/>
      </c>
      <c r="D406" s="6" t="str">
        <f t="shared" si="43"/>
        <v/>
      </c>
      <c r="E406" s="8"/>
      <c r="F406" s="6" t="str">
        <f t="shared" si="44"/>
        <v/>
      </c>
      <c r="G406" s="6" t="str">
        <f t="shared" si="45"/>
        <v/>
      </c>
      <c r="H406" s="6" t="str">
        <f t="shared" si="46"/>
        <v/>
      </c>
      <c r="I406" s="6"/>
      <c r="J406" s="6"/>
      <c r="K406" s="6" t="str">
        <f t="shared" si="47"/>
        <v/>
      </c>
      <c r="L406" s="19" t="str">
        <f>IF(A406="","",SUM($K$29:K406))</f>
        <v/>
      </c>
    </row>
    <row r="407" spans="1:12" x14ac:dyDescent="0.2">
      <c r="A407" s="4" t="str">
        <f t="shared" si="40"/>
        <v/>
      </c>
      <c r="B407" s="5" t="str">
        <f t="shared" si="41"/>
        <v/>
      </c>
      <c r="C407" s="6" t="str">
        <f t="shared" si="42"/>
        <v/>
      </c>
      <c r="D407" s="6" t="str">
        <f t="shared" si="43"/>
        <v/>
      </c>
      <c r="E407" s="8"/>
      <c r="F407" s="6" t="str">
        <f t="shared" si="44"/>
        <v/>
      </c>
      <c r="G407" s="6" t="str">
        <f t="shared" si="45"/>
        <v/>
      </c>
      <c r="H407" s="6" t="str">
        <f t="shared" si="46"/>
        <v/>
      </c>
      <c r="I407" s="6"/>
      <c r="J407" s="6"/>
      <c r="K407" s="6" t="str">
        <f t="shared" si="47"/>
        <v/>
      </c>
      <c r="L407" s="19" t="str">
        <f>IF(A407="","",SUM($K$29:K407))</f>
        <v/>
      </c>
    </row>
    <row r="408" spans="1:12" x14ac:dyDescent="0.2">
      <c r="A408" s="4" t="str">
        <f t="shared" si="40"/>
        <v/>
      </c>
      <c r="B408" s="5" t="str">
        <f t="shared" si="41"/>
        <v/>
      </c>
      <c r="C408" s="6" t="str">
        <f t="shared" si="42"/>
        <v/>
      </c>
      <c r="D408" s="6" t="str">
        <f t="shared" si="43"/>
        <v/>
      </c>
      <c r="E408" s="8"/>
      <c r="F408" s="6" t="str">
        <f t="shared" si="44"/>
        <v/>
      </c>
      <c r="G408" s="6" t="str">
        <f t="shared" si="45"/>
        <v/>
      </c>
      <c r="H408" s="6" t="str">
        <f t="shared" si="46"/>
        <v/>
      </c>
      <c r="I408" s="6"/>
      <c r="J408" s="6"/>
      <c r="K408" s="6" t="str">
        <f t="shared" si="47"/>
        <v/>
      </c>
      <c r="L408" s="19" t="str">
        <f>IF(A408="","",SUM($K$29:K408))</f>
        <v/>
      </c>
    </row>
    <row r="409" spans="1:12" x14ac:dyDescent="0.2">
      <c r="A409" s="4" t="str">
        <f t="shared" si="40"/>
        <v/>
      </c>
      <c r="B409" s="5" t="str">
        <f t="shared" si="41"/>
        <v/>
      </c>
      <c r="C409" s="6" t="str">
        <f t="shared" si="42"/>
        <v/>
      </c>
      <c r="D409" s="6" t="str">
        <f t="shared" si="43"/>
        <v/>
      </c>
      <c r="E409" s="8"/>
      <c r="F409" s="6" t="str">
        <f t="shared" si="44"/>
        <v/>
      </c>
      <c r="G409" s="6" t="str">
        <f t="shared" si="45"/>
        <v/>
      </c>
      <c r="H409" s="6" t="str">
        <f t="shared" si="46"/>
        <v/>
      </c>
      <c r="I409" s="6"/>
      <c r="J409" s="6"/>
      <c r="K409" s="6" t="str">
        <f t="shared" si="47"/>
        <v/>
      </c>
      <c r="L409" s="19" t="str">
        <f>IF(A409="","",SUM($K$29:K409))</f>
        <v/>
      </c>
    </row>
    <row r="410" spans="1:12" x14ac:dyDescent="0.2">
      <c r="A410" s="4" t="str">
        <f t="shared" si="40"/>
        <v/>
      </c>
      <c r="B410" s="5" t="str">
        <f t="shared" si="41"/>
        <v/>
      </c>
      <c r="C410" s="6" t="str">
        <f t="shared" si="42"/>
        <v/>
      </c>
      <c r="D410" s="6" t="str">
        <f t="shared" si="43"/>
        <v/>
      </c>
      <c r="E410" s="8"/>
      <c r="F410" s="6" t="str">
        <f t="shared" si="44"/>
        <v/>
      </c>
      <c r="G410" s="6" t="str">
        <f t="shared" si="45"/>
        <v/>
      </c>
      <c r="H410" s="6" t="str">
        <f t="shared" si="46"/>
        <v/>
      </c>
      <c r="I410" s="6"/>
      <c r="J410" s="6"/>
      <c r="K410" s="6" t="str">
        <f t="shared" si="47"/>
        <v/>
      </c>
      <c r="L410" s="19" t="str">
        <f>IF(A410="","",SUM($K$29:K410))</f>
        <v/>
      </c>
    </row>
    <row r="411" spans="1:12" x14ac:dyDescent="0.2">
      <c r="A411" s="4" t="str">
        <f t="shared" si="40"/>
        <v/>
      </c>
      <c r="B411" s="5" t="str">
        <f t="shared" si="41"/>
        <v/>
      </c>
      <c r="C411" s="6" t="str">
        <f t="shared" si="42"/>
        <v/>
      </c>
      <c r="D411" s="6" t="str">
        <f t="shared" si="43"/>
        <v/>
      </c>
      <c r="E411" s="8"/>
      <c r="F411" s="6" t="str">
        <f t="shared" si="44"/>
        <v/>
      </c>
      <c r="G411" s="6" t="str">
        <f t="shared" si="45"/>
        <v/>
      </c>
      <c r="H411" s="6" t="str">
        <f t="shared" si="46"/>
        <v/>
      </c>
      <c r="I411" s="6"/>
      <c r="J411" s="6"/>
      <c r="K411" s="6" t="str">
        <f t="shared" si="47"/>
        <v/>
      </c>
      <c r="L411" s="19" t="str">
        <f>IF(A411="","",SUM($K$29:K411))</f>
        <v/>
      </c>
    </row>
    <row r="412" spans="1:12" x14ac:dyDescent="0.2">
      <c r="A412" s="4" t="str">
        <f t="shared" si="40"/>
        <v/>
      </c>
      <c r="B412" s="5" t="str">
        <f t="shared" si="41"/>
        <v/>
      </c>
      <c r="C412" s="6" t="str">
        <f t="shared" si="42"/>
        <v/>
      </c>
      <c r="D412" s="6" t="str">
        <f t="shared" si="43"/>
        <v/>
      </c>
      <c r="E412" s="8"/>
      <c r="F412" s="6" t="str">
        <f t="shared" si="44"/>
        <v/>
      </c>
      <c r="G412" s="6" t="str">
        <f t="shared" si="45"/>
        <v/>
      </c>
      <c r="H412" s="6" t="str">
        <f t="shared" si="46"/>
        <v/>
      </c>
      <c r="I412" s="6"/>
      <c r="J412" s="6"/>
      <c r="K412" s="6" t="str">
        <f t="shared" si="47"/>
        <v/>
      </c>
      <c r="L412" s="19" t="str">
        <f>IF(A412="","",SUM($K$29:K412))</f>
        <v/>
      </c>
    </row>
    <row r="413" spans="1:12" x14ac:dyDescent="0.2">
      <c r="A413" s="4" t="str">
        <f t="shared" ref="A413:A476" si="48">IF(H412="","",IF(OR(A412&gt;=nper,ROUND(H412,2)&lt;=0),"",A412+1))</f>
        <v/>
      </c>
      <c r="B413" s="5" t="str">
        <f t="shared" ref="B413:B476" si="49">IF(A413="","",IF(MONTH(DATE(YEAR(fpdate),MONTH(fpdate)+(A413-1),DAY(fpdate)))&gt;(MONTH(fpdate)+MOD((A413-1),12)),DATE(YEAR(fpdate),MONTH(fpdate)+(A413-1)+1,0),DATE(YEAR(fpdate),MONTH(fpdate)+(A413-1),DAY(fpdate))))</f>
        <v/>
      </c>
      <c r="C413" s="6" t="str">
        <f t="shared" ref="C413:C476" si="50">IF(A413="","",IF(OR(A413=nper,payment&gt;ROUND((1+rate)*H412,2)),ROUND((1+rate)*H412,2),payment))</f>
        <v/>
      </c>
      <c r="D413" s="6" t="str">
        <f t="shared" ref="D413:D476" si="51">IF(A413="","",IF(H412&lt;=payment,0,IF(IF(MOD(A413,int)=0,$D$14,0)+C413&gt;=H412+F413,H412+F413-C413,IF(MOD(A413,int)=0,$D$14,0)+IF(IF(MOD(A413,int)=0,$D$14,0)+IF(MOD(A413,12)=0,$D$16,0)+C413&lt;H412+F413,IF(MOD(A413,12)=0,$D$16,0),H412+F413-IF(MOD(A413,int)=0,$D$14,0)-C413))))</f>
        <v/>
      </c>
      <c r="E413" s="8"/>
      <c r="F413" s="6" t="str">
        <f t="shared" ref="F413:F476" si="52">IF(A413="","",ROUND(rate*H412,2))</f>
        <v/>
      </c>
      <c r="G413" s="6" t="str">
        <f t="shared" ref="G413:G476" si="53">IF(A413="","",C413-F413+E413+IF(D413="",0,D413))</f>
        <v/>
      </c>
      <c r="H413" s="6" t="str">
        <f t="shared" ref="H413:H476" si="54">IF(A413="","",H412-G413)</f>
        <v/>
      </c>
      <c r="I413" s="6"/>
      <c r="J413" s="6"/>
      <c r="K413" s="6" t="str">
        <f t="shared" ref="K413:K476" si="55">IF(A413="","",$L$22*F413)</f>
        <v/>
      </c>
      <c r="L413" s="19" t="str">
        <f>IF(A413="","",SUM($K$29:K413))</f>
        <v/>
      </c>
    </row>
    <row r="414" spans="1:12" x14ac:dyDescent="0.2">
      <c r="A414" s="4" t="str">
        <f t="shared" si="48"/>
        <v/>
      </c>
      <c r="B414" s="5" t="str">
        <f t="shared" si="49"/>
        <v/>
      </c>
      <c r="C414" s="6" t="str">
        <f t="shared" si="50"/>
        <v/>
      </c>
      <c r="D414" s="6" t="str">
        <f t="shared" si="51"/>
        <v/>
      </c>
      <c r="E414" s="8"/>
      <c r="F414" s="6" t="str">
        <f t="shared" si="52"/>
        <v/>
      </c>
      <c r="G414" s="6" t="str">
        <f t="shared" si="53"/>
        <v/>
      </c>
      <c r="H414" s="6" t="str">
        <f t="shared" si="54"/>
        <v/>
      </c>
      <c r="I414" s="6"/>
      <c r="J414" s="6"/>
      <c r="K414" s="6" t="str">
        <f t="shared" si="55"/>
        <v/>
      </c>
      <c r="L414" s="19" t="str">
        <f>IF(A414="","",SUM($K$29:K414))</f>
        <v/>
      </c>
    </row>
    <row r="415" spans="1:12" x14ac:dyDescent="0.2">
      <c r="A415" s="4" t="str">
        <f t="shared" si="48"/>
        <v/>
      </c>
      <c r="B415" s="5" t="str">
        <f t="shared" si="49"/>
        <v/>
      </c>
      <c r="C415" s="6" t="str">
        <f t="shared" si="50"/>
        <v/>
      </c>
      <c r="D415" s="6" t="str">
        <f t="shared" si="51"/>
        <v/>
      </c>
      <c r="E415" s="8"/>
      <c r="F415" s="6" t="str">
        <f t="shared" si="52"/>
        <v/>
      </c>
      <c r="G415" s="6" t="str">
        <f t="shared" si="53"/>
        <v/>
      </c>
      <c r="H415" s="6" t="str">
        <f t="shared" si="54"/>
        <v/>
      </c>
      <c r="I415" s="6"/>
      <c r="J415" s="6"/>
      <c r="K415" s="6" t="str">
        <f t="shared" si="55"/>
        <v/>
      </c>
      <c r="L415" s="19" t="str">
        <f>IF(A415="","",SUM($K$29:K415))</f>
        <v/>
      </c>
    </row>
    <row r="416" spans="1:12" x14ac:dyDescent="0.2">
      <c r="A416" s="4" t="str">
        <f t="shared" si="48"/>
        <v/>
      </c>
      <c r="B416" s="5" t="str">
        <f t="shared" si="49"/>
        <v/>
      </c>
      <c r="C416" s="6" t="str">
        <f t="shared" si="50"/>
        <v/>
      </c>
      <c r="D416" s="6" t="str">
        <f t="shared" si="51"/>
        <v/>
      </c>
      <c r="E416" s="8"/>
      <c r="F416" s="6" t="str">
        <f t="shared" si="52"/>
        <v/>
      </c>
      <c r="G416" s="6" t="str">
        <f t="shared" si="53"/>
        <v/>
      </c>
      <c r="H416" s="6" t="str">
        <f t="shared" si="54"/>
        <v/>
      </c>
      <c r="I416" s="6"/>
      <c r="J416" s="6"/>
      <c r="K416" s="6" t="str">
        <f t="shared" si="55"/>
        <v/>
      </c>
      <c r="L416" s="19" t="str">
        <f>IF(A416="","",SUM($K$29:K416))</f>
        <v/>
      </c>
    </row>
    <row r="417" spans="1:12" x14ac:dyDescent="0.2">
      <c r="A417" s="4" t="str">
        <f t="shared" si="48"/>
        <v/>
      </c>
      <c r="B417" s="5" t="str">
        <f t="shared" si="49"/>
        <v/>
      </c>
      <c r="C417" s="6" t="str">
        <f t="shared" si="50"/>
        <v/>
      </c>
      <c r="D417" s="6" t="str">
        <f t="shared" si="51"/>
        <v/>
      </c>
      <c r="E417" s="8"/>
      <c r="F417" s="6" t="str">
        <f t="shared" si="52"/>
        <v/>
      </c>
      <c r="G417" s="6" t="str">
        <f t="shared" si="53"/>
        <v/>
      </c>
      <c r="H417" s="6" t="str">
        <f t="shared" si="54"/>
        <v/>
      </c>
      <c r="I417" s="6"/>
      <c r="J417" s="6"/>
      <c r="K417" s="6" t="str">
        <f t="shared" si="55"/>
        <v/>
      </c>
      <c r="L417" s="19" t="str">
        <f>IF(A417="","",SUM($K$29:K417))</f>
        <v/>
      </c>
    </row>
    <row r="418" spans="1:12" x14ac:dyDescent="0.2">
      <c r="A418" s="4" t="str">
        <f t="shared" si="48"/>
        <v/>
      </c>
      <c r="B418" s="5" t="str">
        <f t="shared" si="49"/>
        <v/>
      </c>
      <c r="C418" s="6" t="str">
        <f t="shared" si="50"/>
        <v/>
      </c>
      <c r="D418" s="6" t="str">
        <f t="shared" si="51"/>
        <v/>
      </c>
      <c r="E418" s="8"/>
      <c r="F418" s="6" t="str">
        <f t="shared" si="52"/>
        <v/>
      </c>
      <c r="G418" s="6" t="str">
        <f t="shared" si="53"/>
        <v/>
      </c>
      <c r="H418" s="6" t="str">
        <f t="shared" si="54"/>
        <v/>
      </c>
      <c r="I418" s="6"/>
      <c r="J418" s="6"/>
      <c r="K418" s="6" t="str">
        <f t="shared" si="55"/>
        <v/>
      </c>
      <c r="L418" s="19" t="str">
        <f>IF(A418="","",SUM($K$29:K418))</f>
        <v/>
      </c>
    </row>
    <row r="419" spans="1:12" x14ac:dyDescent="0.2">
      <c r="A419" s="4" t="str">
        <f t="shared" si="48"/>
        <v/>
      </c>
      <c r="B419" s="5" t="str">
        <f t="shared" si="49"/>
        <v/>
      </c>
      <c r="C419" s="6" t="str">
        <f t="shared" si="50"/>
        <v/>
      </c>
      <c r="D419" s="6" t="str">
        <f t="shared" si="51"/>
        <v/>
      </c>
      <c r="E419" s="8"/>
      <c r="F419" s="6" t="str">
        <f t="shared" si="52"/>
        <v/>
      </c>
      <c r="G419" s="6" t="str">
        <f t="shared" si="53"/>
        <v/>
      </c>
      <c r="H419" s="6" t="str">
        <f t="shared" si="54"/>
        <v/>
      </c>
      <c r="I419" s="6"/>
      <c r="J419" s="6"/>
      <c r="K419" s="6" t="str">
        <f t="shared" si="55"/>
        <v/>
      </c>
      <c r="L419" s="19" t="str">
        <f>IF(A419="","",SUM($K$29:K419))</f>
        <v/>
      </c>
    </row>
    <row r="420" spans="1:12" x14ac:dyDescent="0.2">
      <c r="A420" s="4" t="str">
        <f t="shared" si="48"/>
        <v/>
      </c>
      <c r="B420" s="5" t="str">
        <f t="shared" si="49"/>
        <v/>
      </c>
      <c r="C420" s="6" t="str">
        <f t="shared" si="50"/>
        <v/>
      </c>
      <c r="D420" s="6" t="str">
        <f t="shared" si="51"/>
        <v/>
      </c>
      <c r="E420" s="8"/>
      <c r="F420" s="6" t="str">
        <f t="shared" si="52"/>
        <v/>
      </c>
      <c r="G420" s="6" t="str">
        <f t="shared" si="53"/>
        <v/>
      </c>
      <c r="H420" s="6" t="str">
        <f t="shared" si="54"/>
        <v/>
      </c>
      <c r="I420" s="6"/>
      <c r="J420" s="6"/>
      <c r="K420" s="6" t="str">
        <f t="shared" si="55"/>
        <v/>
      </c>
      <c r="L420" s="19" t="str">
        <f>IF(A420="","",SUM($K$29:K420))</f>
        <v/>
      </c>
    </row>
    <row r="421" spans="1:12" x14ac:dyDescent="0.2">
      <c r="A421" s="4" t="str">
        <f t="shared" si="48"/>
        <v/>
      </c>
      <c r="B421" s="5" t="str">
        <f t="shared" si="49"/>
        <v/>
      </c>
      <c r="C421" s="6" t="str">
        <f t="shared" si="50"/>
        <v/>
      </c>
      <c r="D421" s="6" t="str">
        <f t="shared" si="51"/>
        <v/>
      </c>
      <c r="E421" s="8"/>
      <c r="F421" s="6" t="str">
        <f t="shared" si="52"/>
        <v/>
      </c>
      <c r="G421" s="6" t="str">
        <f t="shared" si="53"/>
        <v/>
      </c>
      <c r="H421" s="6" t="str">
        <f t="shared" si="54"/>
        <v/>
      </c>
      <c r="I421" s="6"/>
      <c r="J421" s="6"/>
      <c r="K421" s="6" t="str">
        <f t="shared" si="55"/>
        <v/>
      </c>
      <c r="L421" s="19" t="str">
        <f>IF(A421="","",SUM($K$29:K421))</f>
        <v/>
      </c>
    </row>
    <row r="422" spans="1:12" x14ac:dyDescent="0.2">
      <c r="A422" s="4" t="str">
        <f t="shared" si="48"/>
        <v/>
      </c>
      <c r="B422" s="5" t="str">
        <f t="shared" si="49"/>
        <v/>
      </c>
      <c r="C422" s="6" t="str">
        <f t="shared" si="50"/>
        <v/>
      </c>
      <c r="D422" s="6" t="str">
        <f t="shared" si="51"/>
        <v/>
      </c>
      <c r="E422" s="8"/>
      <c r="F422" s="6" t="str">
        <f t="shared" si="52"/>
        <v/>
      </c>
      <c r="G422" s="6" t="str">
        <f t="shared" si="53"/>
        <v/>
      </c>
      <c r="H422" s="6" t="str">
        <f t="shared" si="54"/>
        <v/>
      </c>
      <c r="I422" s="6"/>
      <c r="J422" s="6"/>
      <c r="K422" s="6" t="str">
        <f t="shared" si="55"/>
        <v/>
      </c>
      <c r="L422" s="19" t="str">
        <f>IF(A422="","",SUM($K$29:K422))</f>
        <v/>
      </c>
    </row>
    <row r="423" spans="1:12" x14ac:dyDescent="0.2">
      <c r="A423" s="4" t="str">
        <f t="shared" si="48"/>
        <v/>
      </c>
      <c r="B423" s="5" t="str">
        <f t="shared" si="49"/>
        <v/>
      </c>
      <c r="C423" s="6" t="str">
        <f t="shared" si="50"/>
        <v/>
      </c>
      <c r="D423" s="6" t="str">
        <f t="shared" si="51"/>
        <v/>
      </c>
      <c r="E423" s="8"/>
      <c r="F423" s="6" t="str">
        <f t="shared" si="52"/>
        <v/>
      </c>
      <c r="G423" s="6" t="str">
        <f t="shared" si="53"/>
        <v/>
      </c>
      <c r="H423" s="6" t="str">
        <f t="shared" si="54"/>
        <v/>
      </c>
      <c r="I423" s="6"/>
      <c r="J423" s="6"/>
      <c r="K423" s="6" t="str">
        <f t="shared" si="55"/>
        <v/>
      </c>
      <c r="L423" s="19" t="str">
        <f>IF(A423="","",SUM($K$29:K423))</f>
        <v/>
      </c>
    </row>
    <row r="424" spans="1:12" x14ac:dyDescent="0.2">
      <c r="A424" s="4" t="str">
        <f t="shared" si="48"/>
        <v/>
      </c>
      <c r="B424" s="5" t="str">
        <f t="shared" si="49"/>
        <v/>
      </c>
      <c r="C424" s="6" t="str">
        <f t="shared" si="50"/>
        <v/>
      </c>
      <c r="D424" s="6" t="str">
        <f t="shared" si="51"/>
        <v/>
      </c>
      <c r="E424" s="8"/>
      <c r="F424" s="6" t="str">
        <f t="shared" si="52"/>
        <v/>
      </c>
      <c r="G424" s="6" t="str">
        <f t="shared" si="53"/>
        <v/>
      </c>
      <c r="H424" s="6" t="str">
        <f t="shared" si="54"/>
        <v/>
      </c>
      <c r="I424" s="6"/>
      <c r="J424" s="6"/>
      <c r="K424" s="6" t="str">
        <f t="shared" si="55"/>
        <v/>
      </c>
      <c r="L424" s="19" t="str">
        <f>IF(A424="","",SUM($K$29:K424))</f>
        <v/>
      </c>
    </row>
    <row r="425" spans="1:12" x14ac:dyDescent="0.2">
      <c r="A425" s="4" t="str">
        <f t="shared" si="48"/>
        <v/>
      </c>
      <c r="B425" s="5" t="str">
        <f t="shared" si="49"/>
        <v/>
      </c>
      <c r="C425" s="6" t="str">
        <f t="shared" si="50"/>
        <v/>
      </c>
      <c r="D425" s="6" t="str">
        <f t="shared" si="51"/>
        <v/>
      </c>
      <c r="E425" s="8"/>
      <c r="F425" s="6" t="str">
        <f t="shared" si="52"/>
        <v/>
      </c>
      <c r="G425" s="6" t="str">
        <f t="shared" si="53"/>
        <v/>
      </c>
      <c r="H425" s="6" t="str">
        <f t="shared" si="54"/>
        <v/>
      </c>
      <c r="I425" s="6"/>
      <c r="J425" s="6"/>
      <c r="K425" s="6" t="str">
        <f t="shared" si="55"/>
        <v/>
      </c>
      <c r="L425" s="19" t="str">
        <f>IF(A425="","",SUM($K$29:K425))</f>
        <v/>
      </c>
    </row>
    <row r="426" spans="1:12" x14ac:dyDescent="0.2">
      <c r="A426" s="4" t="str">
        <f t="shared" si="48"/>
        <v/>
      </c>
      <c r="B426" s="5" t="str">
        <f t="shared" si="49"/>
        <v/>
      </c>
      <c r="C426" s="6" t="str">
        <f t="shared" si="50"/>
        <v/>
      </c>
      <c r="D426" s="6" t="str">
        <f t="shared" si="51"/>
        <v/>
      </c>
      <c r="E426" s="8"/>
      <c r="F426" s="6" t="str">
        <f t="shared" si="52"/>
        <v/>
      </c>
      <c r="G426" s="6" t="str">
        <f t="shared" si="53"/>
        <v/>
      </c>
      <c r="H426" s="6" t="str">
        <f t="shared" si="54"/>
        <v/>
      </c>
      <c r="I426" s="6"/>
      <c r="J426" s="6"/>
      <c r="K426" s="6" t="str">
        <f t="shared" si="55"/>
        <v/>
      </c>
      <c r="L426" s="19" t="str">
        <f>IF(A426="","",SUM($K$29:K426))</f>
        <v/>
      </c>
    </row>
    <row r="427" spans="1:12" x14ac:dyDescent="0.2">
      <c r="A427" s="4" t="str">
        <f t="shared" si="48"/>
        <v/>
      </c>
      <c r="B427" s="5" t="str">
        <f t="shared" si="49"/>
        <v/>
      </c>
      <c r="C427" s="6" t="str">
        <f t="shared" si="50"/>
        <v/>
      </c>
      <c r="D427" s="6" t="str">
        <f t="shared" si="51"/>
        <v/>
      </c>
      <c r="E427" s="8"/>
      <c r="F427" s="6" t="str">
        <f t="shared" si="52"/>
        <v/>
      </c>
      <c r="G427" s="6" t="str">
        <f t="shared" si="53"/>
        <v/>
      </c>
      <c r="H427" s="6" t="str">
        <f t="shared" si="54"/>
        <v/>
      </c>
      <c r="I427" s="6"/>
      <c r="J427" s="6"/>
      <c r="K427" s="6" t="str">
        <f t="shared" si="55"/>
        <v/>
      </c>
      <c r="L427" s="19" t="str">
        <f>IF(A427="","",SUM($K$29:K427))</f>
        <v/>
      </c>
    </row>
    <row r="428" spans="1:12" x14ac:dyDescent="0.2">
      <c r="A428" s="4" t="str">
        <f t="shared" si="48"/>
        <v/>
      </c>
      <c r="B428" s="5" t="str">
        <f t="shared" si="49"/>
        <v/>
      </c>
      <c r="C428" s="6" t="str">
        <f t="shared" si="50"/>
        <v/>
      </c>
      <c r="D428" s="6" t="str">
        <f t="shared" si="51"/>
        <v/>
      </c>
      <c r="E428" s="8"/>
      <c r="F428" s="6" t="str">
        <f t="shared" si="52"/>
        <v/>
      </c>
      <c r="G428" s="6" t="str">
        <f t="shared" si="53"/>
        <v/>
      </c>
      <c r="H428" s="6" t="str">
        <f t="shared" si="54"/>
        <v/>
      </c>
      <c r="I428" s="6"/>
      <c r="J428" s="6"/>
      <c r="K428" s="6" t="str">
        <f t="shared" si="55"/>
        <v/>
      </c>
      <c r="L428" s="19" t="str">
        <f>IF(A428="","",SUM($K$29:K428))</f>
        <v/>
      </c>
    </row>
    <row r="429" spans="1:12" x14ac:dyDescent="0.2">
      <c r="A429" s="4" t="str">
        <f t="shared" si="48"/>
        <v/>
      </c>
      <c r="B429" s="5" t="str">
        <f t="shared" si="49"/>
        <v/>
      </c>
      <c r="C429" s="6" t="str">
        <f t="shared" si="50"/>
        <v/>
      </c>
      <c r="D429" s="6" t="str">
        <f t="shared" si="51"/>
        <v/>
      </c>
      <c r="E429" s="8"/>
      <c r="F429" s="6" t="str">
        <f t="shared" si="52"/>
        <v/>
      </c>
      <c r="G429" s="6" t="str">
        <f t="shared" si="53"/>
        <v/>
      </c>
      <c r="H429" s="6" t="str">
        <f t="shared" si="54"/>
        <v/>
      </c>
      <c r="I429" s="6"/>
      <c r="J429" s="6"/>
      <c r="K429" s="6" t="str">
        <f t="shared" si="55"/>
        <v/>
      </c>
      <c r="L429" s="19" t="str">
        <f>IF(A429="","",SUM($K$29:K429))</f>
        <v/>
      </c>
    </row>
    <row r="430" spans="1:12" x14ac:dyDescent="0.2">
      <c r="A430" s="4" t="str">
        <f t="shared" si="48"/>
        <v/>
      </c>
      <c r="B430" s="5" t="str">
        <f t="shared" si="49"/>
        <v/>
      </c>
      <c r="C430" s="6" t="str">
        <f t="shared" si="50"/>
        <v/>
      </c>
      <c r="D430" s="6" t="str">
        <f t="shared" si="51"/>
        <v/>
      </c>
      <c r="E430" s="8"/>
      <c r="F430" s="6" t="str">
        <f t="shared" si="52"/>
        <v/>
      </c>
      <c r="G430" s="6" t="str">
        <f t="shared" si="53"/>
        <v/>
      </c>
      <c r="H430" s="6" t="str">
        <f t="shared" si="54"/>
        <v/>
      </c>
      <c r="I430" s="6"/>
      <c r="J430" s="6"/>
      <c r="K430" s="6" t="str">
        <f t="shared" si="55"/>
        <v/>
      </c>
      <c r="L430" s="19" t="str">
        <f>IF(A430="","",SUM($K$29:K430))</f>
        <v/>
      </c>
    </row>
    <row r="431" spans="1:12" x14ac:dyDescent="0.2">
      <c r="A431" s="4" t="str">
        <f t="shared" si="48"/>
        <v/>
      </c>
      <c r="B431" s="5" t="str">
        <f t="shared" si="49"/>
        <v/>
      </c>
      <c r="C431" s="6" t="str">
        <f t="shared" si="50"/>
        <v/>
      </c>
      <c r="D431" s="6" t="str">
        <f t="shared" si="51"/>
        <v/>
      </c>
      <c r="E431" s="8"/>
      <c r="F431" s="6" t="str">
        <f t="shared" si="52"/>
        <v/>
      </c>
      <c r="G431" s="6" t="str">
        <f t="shared" si="53"/>
        <v/>
      </c>
      <c r="H431" s="6" t="str">
        <f t="shared" si="54"/>
        <v/>
      </c>
      <c r="I431" s="6"/>
      <c r="J431" s="6"/>
      <c r="K431" s="6" t="str">
        <f t="shared" si="55"/>
        <v/>
      </c>
      <c r="L431" s="19" t="str">
        <f>IF(A431="","",SUM($K$29:K431))</f>
        <v/>
      </c>
    </row>
    <row r="432" spans="1:12" x14ac:dyDescent="0.2">
      <c r="A432" s="4" t="str">
        <f t="shared" si="48"/>
        <v/>
      </c>
      <c r="B432" s="5" t="str">
        <f t="shared" si="49"/>
        <v/>
      </c>
      <c r="C432" s="6" t="str">
        <f t="shared" si="50"/>
        <v/>
      </c>
      <c r="D432" s="6" t="str">
        <f t="shared" si="51"/>
        <v/>
      </c>
      <c r="E432" s="8"/>
      <c r="F432" s="6" t="str">
        <f t="shared" si="52"/>
        <v/>
      </c>
      <c r="G432" s="6" t="str">
        <f t="shared" si="53"/>
        <v/>
      </c>
      <c r="H432" s="6" t="str">
        <f t="shared" si="54"/>
        <v/>
      </c>
      <c r="I432" s="6"/>
      <c r="J432" s="6"/>
      <c r="K432" s="6" t="str">
        <f t="shared" si="55"/>
        <v/>
      </c>
      <c r="L432" s="19" t="str">
        <f>IF(A432="","",SUM($K$29:K432))</f>
        <v/>
      </c>
    </row>
    <row r="433" spans="1:12" x14ac:dyDescent="0.2">
      <c r="A433" s="4" t="str">
        <f t="shared" si="48"/>
        <v/>
      </c>
      <c r="B433" s="5" t="str">
        <f t="shared" si="49"/>
        <v/>
      </c>
      <c r="C433" s="6" t="str">
        <f t="shared" si="50"/>
        <v/>
      </c>
      <c r="D433" s="6" t="str">
        <f t="shared" si="51"/>
        <v/>
      </c>
      <c r="E433" s="8"/>
      <c r="F433" s="6" t="str">
        <f t="shared" si="52"/>
        <v/>
      </c>
      <c r="G433" s="6" t="str">
        <f t="shared" si="53"/>
        <v/>
      </c>
      <c r="H433" s="6" t="str">
        <f t="shared" si="54"/>
        <v/>
      </c>
      <c r="I433" s="6"/>
      <c r="J433" s="6"/>
      <c r="K433" s="6" t="str">
        <f t="shared" si="55"/>
        <v/>
      </c>
      <c r="L433" s="19" t="str">
        <f>IF(A433="","",SUM($K$29:K433))</f>
        <v/>
      </c>
    </row>
    <row r="434" spans="1:12" x14ac:dyDescent="0.2">
      <c r="A434" s="4" t="str">
        <f t="shared" si="48"/>
        <v/>
      </c>
      <c r="B434" s="5" t="str">
        <f t="shared" si="49"/>
        <v/>
      </c>
      <c r="C434" s="6" t="str">
        <f t="shared" si="50"/>
        <v/>
      </c>
      <c r="D434" s="6" t="str">
        <f t="shared" si="51"/>
        <v/>
      </c>
      <c r="E434" s="8"/>
      <c r="F434" s="6" t="str">
        <f t="shared" si="52"/>
        <v/>
      </c>
      <c r="G434" s="6" t="str">
        <f t="shared" si="53"/>
        <v/>
      </c>
      <c r="H434" s="6" t="str">
        <f t="shared" si="54"/>
        <v/>
      </c>
      <c r="I434" s="6"/>
      <c r="J434" s="6"/>
      <c r="K434" s="6" t="str">
        <f t="shared" si="55"/>
        <v/>
      </c>
      <c r="L434" s="19" t="str">
        <f>IF(A434="","",SUM($K$29:K434))</f>
        <v/>
      </c>
    </row>
    <row r="435" spans="1:12" x14ac:dyDescent="0.2">
      <c r="A435" s="4" t="str">
        <f t="shared" si="48"/>
        <v/>
      </c>
      <c r="B435" s="5" t="str">
        <f t="shared" si="49"/>
        <v/>
      </c>
      <c r="C435" s="6" t="str">
        <f t="shared" si="50"/>
        <v/>
      </c>
      <c r="D435" s="6" t="str">
        <f t="shared" si="51"/>
        <v/>
      </c>
      <c r="E435" s="8"/>
      <c r="F435" s="6" t="str">
        <f t="shared" si="52"/>
        <v/>
      </c>
      <c r="G435" s="6" t="str">
        <f t="shared" si="53"/>
        <v/>
      </c>
      <c r="H435" s="6" t="str">
        <f t="shared" si="54"/>
        <v/>
      </c>
      <c r="I435" s="6"/>
      <c r="J435" s="6"/>
      <c r="K435" s="6" t="str">
        <f t="shared" si="55"/>
        <v/>
      </c>
      <c r="L435" s="19" t="str">
        <f>IF(A435="","",SUM($K$29:K435))</f>
        <v/>
      </c>
    </row>
    <row r="436" spans="1:12" x14ac:dyDescent="0.2">
      <c r="A436" s="4" t="str">
        <f t="shared" si="48"/>
        <v/>
      </c>
      <c r="B436" s="5" t="str">
        <f t="shared" si="49"/>
        <v/>
      </c>
      <c r="C436" s="6" t="str">
        <f t="shared" si="50"/>
        <v/>
      </c>
      <c r="D436" s="6" t="str">
        <f t="shared" si="51"/>
        <v/>
      </c>
      <c r="E436" s="8"/>
      <c r="F436" s="6" t="str">
        <f t="shared" si="52"/>
        <v/>
      </c>
      <c r="G436" s="6" t="str">
        <f t="shared" si="53"/>
        <v/>
      </c>
      <c r="H436" s="6" t="str">
        <f t="shared" si="54"/>
        <v/>
      </c>
      <c r="I436" s="6"/>
      <c r="J436" s="6"/>
      <c r="K436" s="6" t="str">
        <f t="shared" si="55"/>
        <v/>
      </c>
      <c r="L436" s="19" t="str">
        <f>IF(A436="","",SUM($K$29:K436))</f>
        <v/>
      </c>
    </row>
    <row r="437" spans="1:12" x14ac:dyDescent="0.2">
      <c r="A437" s="4" t="str">
        <f t="shared" si="48"/>
        <v/>
      </c>
      <c r="B437" s="5" t="str">
        <f t="shared" si="49"/>
        <v/>
      </c>
      <c r="C437" s="6" t="str">
        <f t="shared" si="50"/>
        <v/>
      </c>
      <c r="D437" s="6" t="str">
        <f t="shared" si="51"/>
        <v/>
      </c>
      <c r="E437" s="8"/>
      <c r="F437" s="6" t="str">
        <f t="shared" si="52"/>
        <v/>
      </c>
      <c r="G437" s="6" t="str">
        <f t="shared" si="53"/>
        <v/>
      </c>
      <c r="H437" s="6" t="str">
        <f t="shared" si="54"/>
        <v/>
      </c>
      <c r="I437" s="6"/>
      <c r="J437" s="6"/>
      <c r="K437" s="6" t="str">
        <f t="shared" si="55"/>
        <v/>
      </c>
      <c r="L437" s="19" t="str">
        <f>IF(A437="","",SUM($K$29:K437))</f>
        <v/>
      </c>
    </row>
    <row r="438" spans="1:12" x14ac:dyDescent="0.2">
      <c r="A438" s="4" t="str">
        <f t="shared" si="48"/>
        <v/>
      </c>
      <c r="B438" s="5" t="str">
        <f t="shared" si="49"/>
        <v/>
      </c>
      <c r="C438" s="6" t="str">
        <f t="shared" si="50"/>
        <v/>
      </c>
      <c r="D438" s="6" t="str">
        <f t="shared" si="51"/>
        <v/>
      </c>
      <c r="E438" s="8"/>
      <c r="F438" s="6" t="str">
        <f t="shared" si="52"/>
        <v/>
      </c>
      <c r="G438" s="6" t="str">
        <f t="shared" si="53"/>
        <v/>
      </c>
      <c r="H438" s="6" t="str">
        <f t="shared" si="54"/>
        <v/>
      </c>
      <c r="I438" s="6"/>
      <c r="J438" s="6"/>
      <c r="K438" s="6" t="str">
        <f t="shared" si="55"/>
        <v/>
      </c>
      <c r="L438" s="19" t="str">
        <f>IF(A438="","",SUM($K$29:K438))</f>
        <v/>
      </c>
    </row>
    <row r="439" spans="1:12" x14ac:dyDescent="0.2">
      <c r="A439" s="4" t="str">
        <f t="shared" si="48"/>
        <v/>
      </c>
      <c r="B439" s="5" t="str">
        <f t="shared" si="49"/>
        <v/>
      </c>
      <c r="C439" s="6" t="str">
        <f t="shared" si="50"/>
        <v/>
      </c>
      <c r="D439" s="6" t="str">
        <f t="shared" si="51"/>
        <v/>
      </c>
      <c r="E439" s="8"/>
      <c r="F439" s="6" t="str">
        <f t="shared" si="52"/>
        <v/>
      </c>
      <c r="G439" s="6" t="str">
        <f t="shared" si="53"/>
        <v/>
      </c>
      <c r="H439" s="6" t="str">
        <f t="shared" si="54"/>
        <v/>
      </c>
      <c r="I439" s="6"/>
      <c r="J439" s="6"/>
      <c r="K439" s="6" t="str">
        <f t="shared" si="55"/>
        <v/>
      </c>
      <c r="L439" s="19" t="str">
        <f>IF(A439="","",SUM($K$29:K439))</f>
        <v/>
      </c>
    </row>
    <row r="440" spans="1:12" x14ac:dyDescent="0.2">
      <c r="A440" s="4" t="str">
        <f t="shared" si="48"/>
        <v/>
      </c>
      <c r="B440" s="5" t="str">
        <f t="shared" si="49"/>
        <v/>
      </c>
      <c r="C440" s="6" t="str">
        <f t="shared" si="50"/>
        <v/>
      </c>
      <c r="D440" s="6" t="str">
        <f t="shared" si="51"/>
        <v/>
      </c>
      <c r="E440" s="8"/>
      <c r="F440" s="6" t="str">
        <f t="shared" si="52"/>
        <v/>
      </c>
      <c r="G440" s="6" t="str">
        <f t="shared" si="53"/>
        <v/>
      </c>
      <c r="H440" s="6" t="str">
        <f t="shared" si="54"/>
        <v/>
      </c>
      <c r="I440" s="6"/>
      <c r="J440" s="6"/>
      <c r="K440" s="6" t="str">
        <f t="shared" si="55"/>
        <v/>
      </c>
      <c r="L440" s="19" t="str">
        <f>IF(A440="","",SUM($K$29:K440))</f>
        <v/>
      </c>
    </row>
    <row r="441" spans="1:12" x14ac:dyDescent="0.2">
      <c r="A441" s="4" t="str">
        <f t="shared" si="48"/>
        <v/>
      </c>
      <c r="B441" s="5" t="str">
        <f t="shared" si="49"/>
        <v/>
      </c>
      <c r="C441" s="6" t="str">
        <f t="shared" si="50"/>
        <v/>
      </c>
      <c r="D441" s="6" t="str">
        <f t="shared" si="51"/>
        <v/>
      </c>
      <c r="E441" s="8"/>
      <c r="F441" s="6" t="str">
        <f t="shared" si="52"/>
        <v/>
      </c>
      <c r="G441" s="6" t="str">
        <f t="shared" si="53"/>
        <v/>
      </c>
      <c r="H441" s="6" t="str">
        <f t="shared" si="54"/>
        <v/>
      </c>
      <c r="I441" s="6"/>
      <c r="J441" s="6"/>
      <c r="K441" s="6" t="str">
        <f t="shared" si="55"/>
        <v/>
      </c>
      <c r="L441" s="19" t="str">
        <f>IF(A441="","",SUM($K$29:K441))</f>
        <v/>
      </c>
    </row>
    <row r="442" spans="1:12" x14ac:dyDescent="0.2">
      <c r="A442" s="4" t="str">
        <f t="shared" si="48"/>
        <v/>
      </c>
      <c r="B442" s="5" t="str">
        <f t="shared" si="49"/>
        <v/>
      </c>
      <c r="C442" s="6" t="str">
        <f t="shared" si="50"/>
        <v/>
      </c>
      <c r="D442" s="6" t="str">
        <f t="shared" si="51"/>
        <v/>
      </c>
      <c r="E442" s="8"/>
      <c r="F442" s="6" t="str">
        <f t="shared" si="52"/>
        <v/>
      </c>
      <c r="G442" s="6" t="str">
        <f t="shared" si="53"/>
        <v/>
      </c>
      <c r="H442" s="6" t="str">
        <f t="shared" si="54"/>
        <v/>
      </c>
      <c r="I442" s="6"/>
      <c r="J442" s="6"/>
      <c r="K442" s="6" t="str">
        <f t="shared" si="55"/>
        <v/>
      </c>
      <c r="L442" s="19" t="str">
        <f>IF(A442="","",SUM($K$29:K442))</f>
        <v/>
      </c>
    </row>
    <row r="443" spans="1:12" x14ac:dyDescent="0.2">
      <c r="A443" s="4" t="str">
        <f t="shared" si="48"/>
        <v/>
      </c>
      <c r="B443" s="5" t="str">
        <f t="shared" si="49"/>
        <v/>
      </c>
      <c r="C443" s="6" t="str">
        <f t="shared" si="50"/>
        <v/>
      </c>
      <c r="D443" s="6" t="str">
        <f t="shared" si="51"/>
        <v/>
      </c>
      <c r="E443" s="8"/>
      <c r="F443" s="6" t="str">
        <f t="shared" si="52"/>
        <v/>
      </c>
      <c r="G443" s="6" t="str">
        <f t="shared" si="53"/>
        <v/>
      </c>
      <c r="H443" s="6" t="str">
        <f t="shared" si="54"/>
        <v/>
      </c>
      <c r="I443" s="6"/>
      <c r="J443" s="6"/>
      <c r="K443" s="6" t="str">
        <f t="shared" si="55"/>
        <v/>
      </c>
      <c r="L443" s="19" t="str">
        <f>IF(A443="","",SUM($K$29:K443))</f>
        <v/>
      </c>
    </row>
    <row r="444" spans="1:12" x14ac:dyDescent="0.2">
      <c r="A444" s="4" t="str">
        <f t="shared" si="48"/>
        <v/>
      </c>
      <c r="B444" s="5" t="str">
        <f t="shared" si="49"/>
        <v/>
      </c>
      <c r="C444" s="6" t="str">
        <f t="shared" si="50"/>
        <v/>
      </c>
      <c r="D444" s="6" t="str">
        <f t="shared" si="51"/>
        <v/>
      </c>
      <c r="E444" s="8"/>
      <c r="F444" s="6" t="str">
        <f t="shared" si="52"/>
        <v/>
      </c>
      <c r="G444" s="6" t="str">
        <f t="shared" si="53"/>
        <v/>
      </c>
      <c r="H444" s="6" t="str">
        <f t="shared" si="54"/>
        <v/>
      </c>
      <c r="I444" s="6"/>
      <c r="J444" s="6"/>
      <c r="K444" s="6" t="str">
        <f t="shared" si="55"/>
        <v/>
      </c>
      <c r="L444" s="19" t="str">
        <f>IF(A444="","",SUM($K$29:K444))</f>
        <v/>
      </c>
    </row>
    <row r="445" spans="1:12" x14ac:dyDescent="0.2">
      <c r="A445" s="4" t="str">
        <f t="shared" si="48"/>
        <v/>
      </c>
      <c r="B445" s="5" t="str">
        <f t="shared" si="49"/>
        <v/>
      </c>
      <c r="C445" s="6" t="str">
        <f t="shared" si="50"/>
        <v/>
      </c>
      <c r="D445" s="6" t="str">
        <f t="shared" si="51"/>
        <v/>
      </c>
      <c r="E445" s="8"/>
      <c r="F445" s="6" t="str">
        <f t="shared" si="52"/>
        <v/>
      </c>
      <c r="G445" s="6" t="str">
        <f t="shared" si="53"/>
        <v/>
      </c>
      <c r="H445" s="6" t="str">
        <f t="shared" si="54"/>
        <v/>
      </c>
      <c r="I445" s="6"/>
      <c r="J445" s="6"/>
      <c r="K445" s="6" t="str">
        <f t="shared" si="55"/>
        <v/>
      </c>
      <c r="L445" s="19" t="str">
        <f>IF(A445="","",SUM($K$29:K445))</f>
        <v/>
      </c>
    </row>
    <row r="446" spans="1:12" x14ac:dyDescent="0.2">
      <c r="A446" s="4" t="str">
        <f t="shared" si="48"/>
        <v/>
      </c>
      <c r="B446" s="5" t="str">
        <f t="shared" si="49"/>
        <v/>
      </c>
      <c r="C446" s="6" t="str">
        <f t="shared" si="50"/>
        <v/>
      </c>
      <c r="D446" s="6" t="str">
        <f t="shared" si="51"/>
        <v/>
      </c>
      <c r="E446" s="8"/>
      <c r="F446" s="6" t="str">
        <f t="shared" si="52"/>
        <v/>
      </c>
      <c r="G446" s="6" t="str">
        <f t="shared" si="53"/>
        <v/>
      </c>
      <c r="H446" s="6" t="str">
        <f t="shared" si="54"/>
        <v/>
      </c>
      <c r="I446" s="6"/>
      <c r="J446" s="6"/>
      <c r="K446" s="6" t="str">
        <f t="shared" si="55"/>
        <v/>
      </c>
      <c r="L446" s="19" t="str">
        <f>IF(A446="","",SUM($K$29:K446))</f>
        <v/>
      </c>
    </row>
    <row r="447" spans="1:12" x14ac:dyDescent="0.2">
      <c r="A447" s="4" t="str">
        <f t="shared" si="48"/>
        <v/>
      </c>
      <c r="B447" s="5" t="str">
        <f t="shared" si="49"/>
        <v/>
      </c>
      <c r="C447" s="6" t="str">
        <f t="shared" si="50"/>
        <v/>
      </c>
      <c r="D447" s="6" t="str">
        <f t="shared" si="51"/>
        <v/>
      </c>
      <c r="E447" s="8"/>
      <c r="F447" s="6" t="str">
        <f t="shared" si="52"/>
        <v/>
      </c>
      <c r="G447" s="6" t="str">
        <f t="shared" si="53"/>
        <v/>
      </c>
      <c r="H447" s="6" t="str">
        <f t="shared" si="54"/>
        <v/>
      </c>
      <c r="I447" s="6"/>
      <c r="J447" s="6"/>
      <c r="K447" s="6" t="str">
        <f t="shared" si="55"/>
        <v/>
      </c>
      <c r="L447" s="19" t="str">
        <f>IF(A447="","",SUM($K$29:K447))</f>
        <v/>
      </c>
    </row>
    <row r="448" spans="1:12" x14ac:dyDescent="0.2">
      <c r="A448" s="4" t="str">
        <f t="shared" si="48"/>
        <v/>
      </c>
      <c r="B448" s="5" t="str">
        <f t="shared" si="49"/>
        <v/>
      </c>
      <c r="C448" s="6" t="str">
        <f t="shared" si="50"/>
        <v/>
      </c>
      <c r="D448" s="6" t="str">
        <f t="shared" si="51"/>
        <v/>
      </c>
      <c r="E448" s="8"/>
      <c r="F448" s="6" t="str">
        <f t="shared" si="52"/>
        <v/>
      </c>
      <c r="G448" s="6" t="str">
        <f t="shared" si="53"/>
        <v/>
      </c>
      <c r="H448" s="6" t="str">
        <f t="shared" si="54"/>
        <v/>
      </c>
      <c r="I448" s="6"/>
      <c r="J448" s="6"/>
      <c r="K448" s="6" t="str">
        <f t="shared" si="55"/>
        <v/>
      </c>
      <c r="L448" s="19" t="str">
        <f>IF(A448="","",SUM($K$29:K448))</f>
        <v/>
      </c>
    </row>
    <row r="449" spans="1:12" x14ac:dyDescent="0.2">
      <c r="A449" s="4" t="str">
        <f t="shared" si="48"/>
        <v/>
      </c>
      <c r="B449" s="5" t="str">
        <f t="shared" si="49"/>
        <v/>
      </c>
      <c r="C449" s="6" t="str">
        <f t="shared" si="50"/>
        <v/>
      </c>
      <c r="D449" s="6" t="str">
        <f t="shared" si="51"/>
        <v/>
      </c>
      <c r="E449" s="8"/>
      <c r="F449" s="6" t="str">
        <f t="shared" si="52"/>
        <v/>
      </c>
      <c r="G449" s="6" t="str">
        <f t="shared" si="53"/>
        <v/>
      </c>
      <c r="H449" s="6" t="str">
        <f t="shared" si="54"/>
        <v/>
      </c>
      <c r="I449" s="6"/>
      <c r="J449" s="6"/>
      <c r="K449" s="6" t="str">
        <f t="shared" si="55"/>
        <v/>
      </c>
      <c r="L449" s="19" t="str">
        <f>IF(A449="","",SUM($K$29:K449))</f>
        <v/>
      </c>
    </row>
    <row r="450" spans="1:12" x14ac:dyDescent="0.2">
      <c r="A450" s="4" t="str">
        <f t="shared" si="48"/>
        <v/>
      </c>
      <c r="B450" s="5" t="str">
        <f t="shared" si="49"/>
        <v/>
      </c>
      <c r="C450" s="6" t="str">
        <f t="shared" si="50"/>
        <v/>
      </c>
      <c r="D450" s="6" t="str">
        <f t="shared" si="51"/>
        <v/>
      </c>
      <c r="E450" s="8"/>
      <c r="F450" s="6" t="str">
        <f t="shared" si="52"/>
        <v/>
      </c>
      <c r="G450" s="6" t="str">
        <f t="shared" si="53"/>
        <v/>
      </c>
      <c r="H450" s="6" t="str">
        <f t="shared" si="54"/>
        <v/>
      </c>
      <c r="I450" s="6"/>
      <c r="J450" s="6"/>
      <c r="K450" s="6" t="str">
        <f t="shared" si="55"/>
        <v/>
      </c>
      <c r="L450" s="19" t="str">
        <f>IF(A450="","",SUM($K$29:K450))</f>
        <v/>
      </c>
    </row>
    <row r="451" spans="1:12" x14ac:dyDescent="0.2">
      <c r="A451" s="4" t="str">
        <f t="shared" si="48"/>
        <v/>
      </c>
      <c r="B451" s="5" t="str">
        <f t="shared" si="49"/>
        <v/>
      </c>
      <c r="C451" s="6" t="str">
        <f t="shared" si="50"/>
        <v/>
      </c>
      <c r="D451" s="6" t="str">
        <f t="shared" si="51"/>
        <v/>
      </c>
      <c r="E451" s="8"/>
      <c r="F451" s="6" t="str">
        <f t="shared" si="52"/>
        <v/>
      </c>
      <c r="G451" s="6" t="str">
        <f t="shared" si="53"/>
        <v/>
      </c>
      <c r="H451" s="6" t="str">
        <f t="shared" si="54"/>
        <v/>
      </c>
      <c r="I451" s="6"/>
      <c r="J451" s="6"/>
      <c r="K451" s="6" t="str">
        <f t="shared" si="55"/>
        <v/>
      </c>
      <c r="L451" s="19" t="str">
        <f>IF(A451="","",SUM($K$29:K451))</f>
        <v/>
      </c>
    </row>
    <row r="452" spans="1:12" x14ac:dyDescent="0.2">
      <c r="A452" s="4" t="str">
        <f t="shared" si="48"/>
        <v/>
      </c>
      <c r="B452" s="5" t="str">
        <f t="shared" si="49"/>
        <v/>
      </c>
      <c r="C452" s="6" t="str">
        <f t="shared" si="50"/>
        <v/>
      </c>
      <c r="D452" s="6" t="str">
        <f t="shared" si="51"/>
        <v/>
      </c>
      <c r="E452" s="8"/>
      <c r="F452" s="6" t="str">
        <f t="shared" si="52"/>
        <v/>
      </c>
      <c r="G452" s="6" t="str">
        <f t="shared" si="53"/>
        <v/>
      </c>
      <c r="H452" s="6" t="str">
        <f t="shared" si="54"/>
        <v/>
      </c>
      <c r="I452" s="6"/>
      <c r="J452" s="6"/>
      <c r="K452" s="6" t="str">
        <f t="shared" si="55"/>
        <v/>
      </c>
      <c r="L452" s="19" t="str">
        <f>IF(A452="","",SUM($K$29:K452))</f>
        <v/>
      </c>
    </row>
    <row r="453" spans="1:12" x14ac:dyDescent="0.2">
      <c r="A453" s="4" t="str">
        <f t="shared" si="48"/>
        <v/>
      </c>
      <c r="B453" s="5" t="str">
        <f t="shared" si="49"/>
        <v/>
      </c>
      <c r="C453" s="6" t="str">
        <f t="shared" si="50"/>
        <v/>
      </c>
      <c r="D453" s="6" t="str">
        <f t="shared" si="51"/>
        <v/>
      </c>
      <c r="E453" s="8"/>
      <c r="F453" s="6" t="str">
        <f t="shared" si="52"/>
        <v/>
      </c>
      <c r="G453" s="6" t="str">
        <f t="shared" si="53"/>
        <v/>
      </c>
      <c r="H453" s="6" t="str">
        <f t="shared" si="54"/>
        <v/>
      </c>
      <c r="I453" s="6"/>
      <c r="J453" s="6"/>
      <c r="K453" s="6" t="str">
        <f t="shared" si="55"/>
        <v/>
      </c>
      <c r="L453" s="19" t="str">
        <f>IF(A453="","",SUM($K$29:K453))</f>
        <v/>
      </c>
    </row>
    <row r="454" spans="1:12" x14ac:dyDescent="0.2">
      <c r="A454" s="4" t="str">
        <f t="shared" si="48"/>
        <v/>
      </c>
      <c r="B454" s="5" t="str">
        <f t="shared" si="49"/>
        <v/>
      </c>
      <c r="C454" s="6" t="str">
        <f t="shared" si="50"/>
        <v/>
      </c>
      <c r="D454" s="6" t="str">
        <f t="shared" si="51"/>
        <v/>
      </c>
      <c r="E454" s="8"/>
      <c r="F454" s="6" t="str">
        <f t="shared" si="52"/>
        <v/>
      </c>
      <c r="G454" s="6" t="str">
        <f t="shared" si="53"/>
        <v/>
      </c>
      <c r="H454" s="6" t="str">
        <f t="shared" si="54"/>
        <v/>
      </c>
      <c r="I454" s="6"/>
      <c r="J454" s="6"/>
      <c r="K454" s="6" t="str">
        <f t="shared" si="55"/>
        <v/>
      </c>
      <c r="L454" s="19" t="str">
        <f>IF(A454="","",SUM($K$29:K454))</f>
        <v/>
      </c>
    </row>
    <row r="455" spans="1:12" x14ac:dyDescent="0.2">
      <c r="A455" s="4" t="str">
        <f t="shared" si="48"/>
        <v/>
      </c>
      <c r="B455" s="5" t="str">
        <f t="shared" si="49"/>
        <v/>
      </c>
      <c r="C455" s="6" t="str">
        <f t="shared" si="50"/>
        <v/>
      </c>
      <c r="D455" s="6" t="str">
        <f t="shared" si="51"/>
        <v/>
      </c>
      <c r="E455" s="8"/>
      <c r="F455" s="6" t="str">
        <f t="shared" si="52"/>
        <v/>
      </c>
      <c r="G455" s="6" t="str">
        <f t="shared" si="53"/>
        <v/>
      </c>
      <c r="H455" s="6" t="str">
        <f t="shared" si="54"/>
        <v/>
      </c>
      <c r="I455" s="6"/>
      <c r="J455" s="6"/>
      <c r="K455" s="6" t="str">
        <f t="shared" si="55"/>
        <v/>
      </c>
      <c r="L455" s="19" t="str">
        <f>IF(A455="","",SUM($K$29:K455))</f>
        <v/>
      </c>
    </row>
    <row r="456" spans="1:12" x14ac:dyDescent="0.2">
      <c r="A456" s="4" t="str">
        <f t="shared" si="48"/>
        <v/>
      </c>
      <c r="B456" s="5" t="str">
        <f t="shared" si="49"/>
        <v/>
      </c>
      <c r="C456" s="6" t="str">
        <f t="shared" si="50"/>
        <v/>
      </c>
      <c r="D456" s="6" t="str">
        <f t="shared" si="51"/>
        <v/>
      </c>
      <c r="E456" s="8"/>
      <c r="F456" s="6" t="str">
        <f t="shared" si="52"/>
        <v/>
      </c>
      <c r="G456" s="6" t="str">
        <f t="shared" si="53"/>
        <v/>
      </c>
      <c r="H456" s="6" t="str">
        <f t="shared" si="54"/>
        <v/>
      </c>
      <c r="I456" s="6"/>
      <c r="J456" s="6"/>
      <c r="K456" s="6" t="str">
        <f t="shared" si="55"/>
        <v/>
      </c>
      <c r="L456" s="19" t="str">
        <f>IF(A456="","",SUM($K$29:K456))</f>
        <v/>
      </c>
    </row>
    <row r="457" spans="1:12" x14ac:dyDescent="0.2">
      <c r="A457" s="4" t="str">
        <f t="shared" si="48"/>
        <v/>
      </c>
      <c r="B457" s="5" t="str">
        <f t="shared" si="49"/>
        <v/>
      </c>
      <c r="C457" s="6" t="str">
        <f t="shared" si="50"/>
        <v/>
      </c>
      <c r="D457" s="6" t="str">
        <f t="shared" si="51"/>
        <v/>
      </c>
      <c r="E457" s="8"/>
      <c r="F457" s="6" t="str">
        <f t="shared" si="52"/>
        <v/>
      </c>
      <c r="G457" s="6" t="str">
        <f t="shared" si="53"/>
        <v/>
      </c>
      <c r="H457" s="6" t="str">
        <f t="shared" si="54"/>
        <v/>
      </c>
      <c r="I457" s="6"/>
      <c r="J457" s="6"/>
      <c r="K457" s="6" t="str">
        <f t="shared" si="55"/>
        <v/>
      </c>
      <c r="L457" s="19" t="str">
        <f>IF(A457="","",SUM($K$29:K457))</f>
        <v/>
      </c>
    </row>
    <row r="458" spans="1:12" x14ac:dyDescent="0.2">
      <c r="A458" s="4" t="str">
        <f t="shared" si="48"/>
        <v/>
      </c>
      <c r="B458" s="5" t="str">
        <f t="shared" si="49"/>
        <v/>
      </c>
      <c r="C458" s="6" t="str">
        <f t="shared" si="50"/>
        <v/>
      </c>
      <c r="D458" s="6" t="str">
        <f t="shared" si="51"/>
        <v/>
      </c>
      <c r="E458" s="8"/>
      <c r="F458" s="6" t="str">
        <f t="shared" si="52"/>
        <v/>
      </c>
      <c r="G458" s="6" t="str">
        <f t="shared" si="53"/>
        <v/>
      </c>
      <c r="H458" s="6" t="str">
        <f t="shared" si="54"/>
        <v/>
      </c>
      <c r="I458" s="6"/>
      <c r="J458" s="6"/>
      <c r="K458" s="6" t="str">
        <f t="shared" si="55"/>
        <v/>
      </c>
      <c r="L458" s="19" t="str">
        <f>IF(A458="","",SUM($K$29:K458))</f>
        <v/>
      </c>
    </row>
    <row r="459" spans="1:12" x14ac:dyDescent="0.2">
      <c r="A459" s="4" t="str">
        <f t="shared" si="48"/>
        <v/>
      </c>
      <c r="B459" s="5" t="str">
        <f t="shared" si="49"/>
        <v/>
      </c>
      <c r="C459" s="6" t="str">
        <f t="shared" si="50"/>
        <v/>
      </c>
      <c r="D459" s="6" t="str">
        <f t="shared" si="51"/>
        <v/>
      </c>
      <c r="E459" s="8"/>
      <c r="F459" s="6" t="str">
        <f t="shared" si="52"/>
        <v/>
      </c>
      <c r="G459" s="6" t="str">
        <f t="shared" si="53"/>
        <v/>
      </c>
      <c r="H459" s="6" t="str">
        <f t="shared" si="54"/>
        <v/>
      </c>
      <c r="I459" s="6"/>
      <c r="J459" s="6"/>
      <c r="K459" s="6" t="str">
        <f t="shared" si="55"/>
        <v/>
      </c>
      <c r="L459" s="19" t="str">
        <f>IF(A459="","",SUM($K$29:K459))</f>
        <v/>
      </c>
    </row>
    <row r="460" spans="1:12" x14ac:dyDescent="0.2">
      <c r="A460" s="4" t="str">
        <f t="shared" si="48"/>
        <v/>
      </c>
      <c r="B460" s="5" t="str">
        <f t="shared" si="49"/>
        <v/>
      </c>
      <c r="C460" s="6" t="str">
        <f t="shared" si="50"/>
        <v/>
      </c>
      <c r="D460" s="6" t="str">
        <f t="shared" si="51"/>
        <v/>
      </c>
      <c r="E460" s="8"/>
      <c r="F460" s="6" t="str">
        <f t="shared" si="52"/>
        <v/>
      </c>
      <c r="G460" s="6" t="str">
        <f t="shared" si="53"/>
        <v/>
      </c>
      <c r="H460" s="6" t="str">
        <f t="shared" si="54"/>
        <v/>
      </c>
      <c r="I460" s="6"/>
      <c r="J460" s="6"/>
      <c r="K460" s="6" t="str">
        <f t="shared" si="55"/>
        <v/>
      </c>
      <c r="L460" s="19" t="str">
        <f>IF(A460="","",SUM($K$29:K460))</f>
        <v/>
      </c>
    </row>
    <row r="461" spans="1:12" x14ac:dyDescent="0.2">
      <c r="A461" s="4" t="str">
        <f t="shared" si="48"/>
        <v/>
      </c>
      <c r="B461" s="5" t="str">
        <f t="shared" si="49"/>
        <v/>
      </c>
      <c r="C461" s="6" t="str">
        <f t="shared" si="50"/>
        <v/>
      </c>
      <c r="D461" s="6" t="str">
        <f t="shared" si="51"/>
        <v/>
      </c>
      <c r="E461" s="8"/>
      <c r="F461" s="6" t="str">
        <f t="shared" si="52"/>
        <v/>
      </c>
      <c r="G461" s="6" t="str">
        <f t="shared" si="53"/>
        <v/>
      </c>
      <c r="H461" s="6" t="str">
        <f t="shared" si="54"/>
        <v/>
      </c>
      <c r="I461" s="6"/>
      <c r="J461" s="6"/>
      <c r="K461" s="6" t="str">
        <f t="shared" si="55"/>
        <v/>
      </c>
      <c r="L461" s="19" t="str">
        <f>IF(A461="","",SUM($K$29:K461))</f>
        <v/>
      </c>
    </row>
    <row r="462" spans="1:12" x14ac:dyDescent="0.2">
      <c r="A462" s="4" t="str">
        <f t="shared" si="48"/>
        <v/>
      </c>
      <c r="B462" s="5" t="str">
        <f t="shared" si="49"/>
        <v/>
      </c>
      <c r="C462" s="6" t="str">
        <f t="shared" si="50"/>
        <v/>
      </c>
      <c r="D462" s="6" t="str">
        <f t="shared" si="51"/>
        <v/>
      </c>
      <c r="E462" s="8"/>
      <c r="F462" s="6" t="str">
        <f t="shared" si="52"/>
        <v/>
      </c>
      <c r="G462" s="6" t="str">
        <f t="shared" si="53"/>
        <v/>
      </c>
      <c r="H462" s="6" t="str">
        <f t="shared" si="54"/>
        <v/>
      </c>
      <c r="I462" s="6"/>
      <c r="J462" s="6"/>
      <c r="K462" s="6" t="str">
        <f t="shared" si="55"/>
        <v/>
      </c>
      <c r="L462" s="19" t="str">
        <f>IF(A462="","",SUM($K$29:K462))</f>
        <v/>
      </c>
    </row>
    <row r="463" spans="1:12" x14ac:dyDescent="0.2">
      <c r="A463" s="4" t="str">
        <f t="shared" si="48"/>
        <v/>
      </c>
      <c r="B463" s="5" t="str">
        <f t="shared" si="49"/>
        <v/>
      </c>
      <c r="C463" s="6" t="str">
        <f t="shared" si="50"/>
        <v/>
      </c>
      <c r="D463" s="6" t="str">
        <f t="shared" si="51"/>
        <v/>
      </c>
      <c r="E463" s="8"/>
      <c r="F463" s="6" t="str">
        <f t="shared" si="52"/>
        <v/>
      </c>
      <c r="G463" s="6" t="str">
        <f t="shared" si="53"/>
        <v/>
      </c>
      <c r="H463" s="6" t="str">
        <f t="shared" si="54"/>
        <v/>
      </c>
      <c r="I463" s="6"/>
      <c r="J463" s="6"/>
      <c r="K463" s="6" t="str">
        <f t="shared" si="55"/>
        <v/>
      </c>
      <c r="L463" s="19" t="str">
        <f>IF(A463="","",SUM($K$29:K463))</f>
        <v/>
      </c>
    </row>
    <row r="464" spans="1:12" x14ac:dyDescent="0.2">
      <c r="A464" s="4" t="str">
        <f t="shared" si="48"/>
        <v/>
      </c>
      <c r="B464" s="5" t="str">
        <f t="shared" si="49"/>
        <v/>
      </c>
      <c r="C464" s="6" t="str">
        <f t="shared" si="50"/>
        <v/>
      </c>
      <c r="D464" s="6" t="str">
        <f t="shared" si="51"/>
        <v/>
      </c>
      <c r="E464" s="8"/>
      <c r="F464" s="6" t="str">
        <f t="shared" si="52"/>
        <v/>
      </c>
      <c r="G464" s="6" t="str">
        <f t="shared" si="53"/>
        <v/>
      </c>
      <c r="H464" s="6" t="str">
        <f t="shared" si="54"/>
        <v/>
      </c>
      <c r="I464" s="6"/>
      <c r="J464" s="6"/>
      <c r="K464" s="6" t="str">
        <f t="shared" si="55"/>
        <v/>
      </c>
      <c r="L464" s="19" t="str">
        <f>IF(A464="","",SUM($K$29:K464))</f>
        <v/>
      </c>
    </row>
    <row r="465" spans="1:12" x14ac:dyDescent="0.2">
      <c r="A465" s="4" t="str">
        <f t="shared" si="48"/>
        <v/>
      </c>
      <c r="B465" s="5" t="str">
        <f t="shared" si="49"/>
        <v/>
      </c>
      <c r="C465" s="6" t="str">
        <f t="shared" si="50"/>
        <v/>
      </c>
      <c r="D465" s="6" t="str">
        <f t="shared" si="51"/>
        <v/>
      </c>
      <c r="E465" s="8"/>
      <c r="F465" s="6" t="str">
        <f t="shared" si="52"/>
        <v/>
      </c>
      <c r="G465" s="6" t="str">
        <f t="shared" si="53"/>
        <v/>
      </c>
      <c r="H465" s="6" t="str">
        <f t="shared" si="54"/>
        <v/>
      </c>
      <c r="I465" s="6"/>
      <c r="J465" s="6"/>
      <c r="K465" s="6" t="str">
        <f t="shared" si="55"/>
        <v/>
      </c>
      <c r="L465" s="19" t="str">
        <f>IF(A465="","",SUM($K$29:K465))</f>
        <v/>
      </c>
    </row>
    <row r="466" spans="1:12" x14ac:dyDescent="0.2">
      <c r="A466" s="4" t="str">
        <f t="shared" si="48"/>
        <v/>
      </c>
      <c r="B466" s="5" t="str">
        <f t="shared" si="49"/>
        <v/>
      </c>
      <c r="C466" s="6" t="str">
        <f t="shared" si="50"/>
        <v/>
      </c>
      <c r="D466" s="6" t="str">
        <f t="shared" si="51"/>
        <v/>
      </c>
      <c r="E466" s="8"/>
      <c r="F466" s="6" t="str">
        <f t="shared" si="52"/>
        <v/>
      </c>
      <c r="G466" s="6" t="str">
        <f t="shared" si="53"/>
        <v/>
      </c>
      <c r="H466" s="6" t="str">
        <f t="shared" si="54"/>
        <v/>
      </c>
      <c r="I466" s="6"/>
      <c r="J466" s="6"/>
      <c r="K466" s="6" t="str">
        <f t="shared" si="55"/>
        <v/>
      </c>
      <c r="L466" s="19" t="str">
        <f>IF(A466="","",SUM($K$29:K466))</f>
        <v/>
      </c>
    </row>
    <row r="467" spans="1:12" x14ac:dyDescent="0.2">
      <c r="A467" s="4" t="str">
        <f t="shared" si="48"/>
        <v/>
      </c>
      <c r="B467" s="5" t="str">
        <f t="shared" si="49"/>
        <v/>
      </c>
      <c r="C467" s="6" t="str">
        <f t="shared" si="50"/>
        <v/>
      </c>
      <c r="D467" s="6" t="str">
        <f t="shared" si="51"/>
        <v/>
      </c>
      <c r="E467" s="8"/>
      <c r="F467" s="6" t="str">
        <f t="shared" si="52"/>
        <v/>
      </c>
      <c r="G467" s="6" t="str">
        <f t="shared" si="53"/>
        <v/>
      </c>
      <c r="H467" s="6" t="str">
        <f t="shared" si="54"/>
        <v/>
      </c>
      <c r="I467" s="6"/>
      <c r="J467" s="6"/>
      <c r="K467" s="6" t="str">
        <f t="shared" si="55"/>
        <v/>
      </c>
      <c r="L467" s="19" t="str">
        <f>IF(A467="","",SUM($K$29:K467))</f>
        <v/>
      </c>
    </row>
    <row r="468" spans="1:12" x14ac:dyDescent="0.2">
      <c r="A468" s="4" t="str">
        <f t="shared" si="48"/>
        <v/>
      </c>
      <c r="B468" s="5" t="str">
        <f t="shared" si="49"/>
        <v/>
      </c>
      <c r="C468" s="6" t="str">
        <f t="shared" si="50"/>
        <v/>
      </c>
      <c r="D468" s="6" t="str">
        <f t="shared" si="51"/>
        <v/>
      </c>
      <c r="E468" s="8"/>
      <c r="F468" s="6" t="str">
        <f t="shared" si="52"/>
        <v/>
      </c>
      <c r="G468" s="6" t="str">
        <f t="shared" si="53"/>
        <v/>
      </c>
      <c r="H468" s="6" t="str">
        <f t="shared" si="54"/>
        <v/>
      </c>
      <c r="I468" s="6"/>
      <c r="J468" s="6"/>
      <c r="K468" s="6" t="str">
        <f t="shared" si="55"/>
        <v/>
      </c>
      <c r="L468" s="19" t="str">
        <f>IF(A468="","",SUM($K$29:K468))</f>
        <v/>
      </c>
    </row>
    <row r="469" spans="1:12" x14ac:dyDescent="0.2">
      <c r="A469" s="4" t="str">
        <f t="shared" si="48"/>
        <v/>
      </c>
      <c r="B469" s="5" t="str">
        <f t="shared" si="49"/>
        <v/>
      </c>
      <c r="C469" s="6" t="str">
        <f t="shared" si="50"/>
        <v/>
      </c>
      <c r="D469" s="6" t="str">
        <f t="shared" si="51"/>
        <v/>
      </c>
      <c r="E469" s="8"/>
      <c r="F469" s="6" t="str">
        <f t="shared" si="52"/>
        <v/>
      </c>
      <c r="G469" s="6" t="str">
        <f t="shared" si="53"/>
        <v/>
      </c>
      <c r="H469" s="6" t="str">
        <f t="shared" si="54"/>
        <v/>
      </c>
      <c r="I469" s="6"/>
      <c r="J469" s="6"/>
      <c r="K469" s="6" t="str">
        <f t="shared" si="55"/>
        <v/>
      </c>
      <c r="L469" s="19" t="str">
        <f>IF(A469="","",SUM($K$29:K469))</f>
        <v/>
      </c>
    </row>
    <row r="470" spans="1:12" x14ac:dyDescent="0.2">
      <c r="A470" s="4" t="str">
        <f t="shared" si="48"/>
        <v/>
      </c>
      <c r="B470" s="5" t="str">
        <f t="shared" si="49"/>
        <v/>
      </c>
      <c r="C470" s="6" t="str">
        <f t="shared" si="50"/>
        <v/>
      </c>
      <c r="D470" s="6" t="str">
        <f t="shared" si="51"/>
        <v/>
      </c>
      <c r="E470" s="8"/>
      <c r="F470" s="6" t="str">
        <f t="shared" si="52"/>
        <v/>
      </c>
      <c r="G470" s="6" t="str">
        <f t="shared" si="53"/>
        <v/>
      </c>
      <c r="H470" s="6" t="str">
        <f t="shared" si="54"/>
        <v/>
      </c>
      <c r="I470" s="6"/>
      <c r="J470" s="6"/>
      <c r="K470" s="6" t="str">
        <f t="shared" si="55"/>
        <v/>
      </c>
      <c r="L470" s="19" t="str">
        <f>IF(A470="","",SUM($K$29:K470))</f>
        <v/>
      </c>
    </row>
    <row r="471" spans="1:12" x14ac:dyDescent="0.2">
      <c r="A471" s="4" t="str">
        <f t="shared" si="48"/>
        <v/>
      </c>
      <c r="B471" s="5" t="str">
        <f t="shared" si="49"/>
        <v/>
      </c>
      <c r="C471" s="6" t="str">
        <f t="shared" si="50"/>
        <v/>
      </c>
      <c r="D471" s="6" t="str">
        <f t="shared" si="51"/>
        <v/>
      </c>
      <c r="E471" s="8"/>
      <c r="F471" s="6" t="str">
        <f t="shared" si="52"/>
        <v/>
      </c>
      <c r="G471" s="6" t="str">
        <f t="shared" si="53"/>
        <v/>
      </c>
      <c r="H471" s="6" t="str">
        <f t="shared" si="54"/>
        <v/>
      </c>
      <c r="I471" s="6"/>
      <c r="J471" s="6"/>
      <c r="K471" s="6" t="str">
        <f t="shared" si="55"/>
        <v/>
      </c>
      <c r="L471" s="19" t="str">
        <f>IF(A471="","",SUM($K$29:K471))</f>
        <v/>
      </c>
    </row>
    <row r="472" spans="1:12" x14ac:dyDescent="0.2">
      <c r="A472" s="4" t="str">
        <f t="shared" si="48"/>
        <v/>
      </c>
      <c r="B472" s="5" t="str">
        <f t="shared" si="49"/>
        <v/>
      </c>
      <c r="C472" s="6" t="str">
        <f t="shared" si="50"/>
        <v/>
      </c>
      <c r="D472" s="6" t="str">
        <f t="shared" si="51"/>
        <v/>
      </c>
      <c r="E472" s="8"/>
      <c r="F472" s="6" t="str">
        <f t="shared" si="52"/>
        <v/>
      </c>
      <c r="G472" s="6" t="str">
        <f t="shared" si="53"/>
        <v/>
      </c>
      <c r="H472" s="6" t="str">
        <f t="shared" si="54"/>
        <v/>
      </c>
      <c r="I472" s="6"/>
      <c r="J472" s="6"/>
      <c r="K472" s="6" t="str">
        <f t="shared" si="55"/>
        <v/>
      </c>
      <c r="L472" s="19" t="str">
        <f>IF(A472="","",SUM($K$29:K472))</f>
        <v/>
      </c>
    </row>
    <row r="473" spans="1:12" x14ac:dyDescent="0.2">
      <c r="A473" s="4" t="str">
        <f t="shared" si="48"/>
        <v/>
      </c>
      <c r="B473" s="5" t="str">
        <f t="shared" si="49"/>
        <v/>
      </c>
      <c r="C473" s="6" t="str">
        <f t="shared" si="50"/>
        <v/>
      </c>
      <c r="D473" s="6" t="str">
        <f t="shared" si="51"/>
        <v/>
      </c>
      <c r="E473" s="8"/>
      <c r="F473" s="6" t="str">
        <f t="shared" si="52"/>
        <v/>
      </c>
      <c r="G473" s="6" t="str">
        <f t="shared" si="53"/>
        <v/>
      </c>
      <c r="H473" s="6" t="str">
        <f t="shared" si="54"/>
        <v/>
      </c>
      <c r="I473" s="6"/>
      <c r="J473" s="6"/>
      <c r="K473" s="6" t="str">
        <f t="shared" si="55"/>
        <v/>
      </c>
      <c r="L473" s="19" t="str">
        <f>IF(A473="","",SUM($K$29:K473))</f>
        <v/>
      </c>
    </row>
    <row r="474" spans="1:12" x14ac:dyDescent="0.2">
      <c r="A474" s="4" t="str">
        <f t="shared" si="48"/>
        <v/>
      </c>
      <c r="B474" s="5" t="str">
        <f t="shared" si="49"/>
        <v/>
      </c>
      <c r="C474" s="6" t="str">
        <f t="shared" si="50"/>
        <v/>
      </c>
      <c r="D474" s="6" t="str">
        <f t="shared" si="51"/>
        <v/>
      </c>
      <c r="E474" s="8"/>
      <c r="F474" s="6" t="str">
        <f t="shared" si="52"/>
        <v/>
      </c>
      <c r="G474" s="6" t="str">
        <f t="shared" si="53"/>
        <v/>
      </c>
      <c r="H474" s="6" t="str">
        <f t="shared" si="54"/>
        <v/>
      </c>
      <c r="I474" s="6"/>
      <c r="J474" s="6"/>
      <c r="K474" s="6" t="str">
        <f t="shared" si="55"/>
        <v/>
      </c>
      <c r="L474" s="19" t="str">
        <f>IF(A474="","",SUM($K$29:K474))</f>
        <v/>
      </c>
    </row>
    <row r="475" spans="1:12" x14ac:dyDescent="0.2">
      <c r="A475" s="4" t="str">
        <f t="shared" si="48"/>
        <v/>
      </c>
      <c r="B475" s="5" t="str">
        <f t="shared" si="49"/>
        <v/>
      </c>
      <c r="C475" s="6" t="str">
        <f t="shared" si="50"/>
        <v/>
      </c>
      <c r="D475" s="6" t="str">
        <f t="shared" si="51"/>
        <v/>
      </c>
      <c r="E475" s="8"/>
      <c r="F475" s="6" t="str">
        <f t="shared" si="52"/>
        <v/>
      </c>
      <c r="G475" s="6" t="str">
        <f t="shared" si="53"/>
        <v/>
      </c>
      <c r="H475" s="6" t="str">
        <f t="shared" si="54"/>
        <v/>
      </c>
      <c r="I475" s="6"/>
      <c r="J475" s="6"/>
      <c r="K475" s="6" t="str">
        <f t="shared" si="55"/>
        <v/>
      </c>
      <c r="L475" s="19" t="str">
        <f>IF(A475="","",SUM($K$29:K475))</f>
        <v/>
      </c>
    </row>
    <row r="476" spans="1:12" x14ac:dyDescent="0.2">
      <c r="A476" s="4" t="str">
        <f t="shared" si="48"/>
        <v/>
      </c>
      <c r="B476" s="5" t="str">
        <f t="shared" si="49"/>
        <v/>
      </c>
      <c r="C476" s="6" t="str">
        <f t="shared" si="50"/>
        <v/>
      </c>
      <c r="D476" s="6" t="str">
        <f t="shared" si="51"/>
        <v/>
      </c>
      <c r="E476" s="8"/>
      <c r="F476" s="6" t="str">
        <f t="shared" si="52"/>
        <v/>
      </c>
      <c r="G476" s="6" t="str">
        <f t="shared" si="53"/>
        <v/>
      </c>
      <c r="H476" s="6" t="str">
        <f t="shared" si="54"/>
        <v/>
      </c>
      <c r="I476" s="6"/>
      <c r="J476" s="6"/>
      <c r="K476" s="6" t="str">
        <f t="shared" si="55"/>
        <v/>
      </c>
      <c r="L476" s="19" t="str">
        <f>IF(A476="","",SUM($K$29:K476))</f>
        <v/>
      </c>
    </row>
    <row r="477" spans="1:12" x14ac:dyDescent="0.2">
      <c r="A477" s="4" t="str">
        <f t="shared" ref="A477:A508" si="56">IF(H476="","",IF(OR(A476&gt;=nper,ROUND(H476,2)&lt;=0),"",A476+1))</f>
        <v/>
      </c>
      <c r="B477" s="5" t="str">
        <f t="shared" ref="B477:B508" si="57">IF(A477="","",IF(MONTH(DATE(YEAR(fpdate),MONTH(fpdate)+(A477-1),DAY(fpdate)))&gt;(MONTH(fpdate)+MOD((A477-1),12)),DATE(YEAR(fpdate),MONTH(fpdate)+(A477-1)+1,0),DATE(YEAR(fpdate),MONTH(fpdate)+(A477-1),DAY(fpdate))))</f>
        <v/>
      </c>
      <c r="C477" s="6" t="str">
        <f t="shared" ref="C477:C508" si="58">IF(A477="","",IF(OR(A477=nper,payment&gt;ROUND((1+rate)*H476,2)),ROUND((1+rate)*H476,2),payment))</f>
        <v/>
      </c>
      <c r="D477" s="6" t="str">
        <f t="shared" ref="D477:D508" si="59">IF(A477="","",IF(H476&lt;=payment,0,IF(IF(MOD(A477,int)=0,$D$14,0)+C477&gt;=H476+F477,H476+F477-C477,IF(MOD(A477,int)=0,$D$14,0)+IF(IF(MOD(A477,int)=0,$D$14,0)+IF(MOD(A477,12)=0,$D$16,0)+C477&lt;H476+F477,IF(MOD(A477,12)=0,$D$16,0),H476+F477-IF(MOD(A477,int)=0,$D$14,0)-C477))))</f>
        <v/>
      </c>
      <c r="E477" s="8"/>
      <c r="F477" s="6" t="str">
        <f t="shared" ref="F477:F508" si="60">IF(A477="","",ROUND(rate*H476,2))</f>
        <v/>
      </c>
      <c r="G477" s="6" t="str">
        <f t="shared" ref="G477:G508" si="61">IF(A477="","",C477-F477+E477+IF(D477="",0,D477))</f>
        <v/>
      </c>
      <c r="H477" s="6" t="str">
        <f t="shared" ref="H477:H508" si="62">IF(A477="","",H476-G477)</f>
        <v/>
      </c>
      <c r="I477" s="6"/>
      <c r="J477" s="6"/>
      <c r="K477" s="6" t="str">
        <f t="shared" ref="K477:K508" si="63">IF(A477="","",$L$22*F477)</f>
        <v/>
      </c>
      <c r="L477" s="19" t="str">
        <f>IF(A477="","",SUM($K$29:K477))</f>
        <v/>
      </c>
    </row>
    <row r="478" spans="1:12" x14ac:dyDescent="0.2">
      <c r="A478" s="4" t="str">
        <f t="shared" si="56"/>
        <v/>
      </c>
      <c r="B478" s="5" t="str">
        <f t="shared" si="57"/>
        <v/>
      </c>
      <c r="C478" s="6" t="str">
        <f t="shared" si="58"/>
        <v/>
      </c>
      <c r="D478" s="6" t="str">
        <f t="shared" si="59"/>
        <v/>
      </c>
      <c r="E478" s="8"/>
      <c r="F478" s="6" t="str">
        <f t="shared" si="60"/>
        <v/>
      </c>
      <c r="G478" s="6" t="str">
        <f t="shared" si="61"/>
        <v/>
      </c>
      <c r="H478" s="6" t="str">
        <f t="shared" si="62"/>
        <v/>
      </c>
      <c r="I478" s="6"/>
      <c r="J478" s="6"/>
      <c r="K478" s="6" t="str">
        <f t="shared" si="63"/>
        <v/>
      </c>
      <c r="L478" s="19" t="str">
        <f>IF(A478="","",SUM($K$29:K478))</f>
        <v/>
      </c>
    </row>
    <row r="479" spans="1:12" x14ac:dyDescent="0.2">
      <c r="A479" s="4" t="str">
        <f t="shared" si="56"/>
        <v/>
      </c>
      <c r="B479" s="5" t="str">
        <f t="shared" si="57"/>
        <v/>
      </c>
      <c r="C479" s="6" t="str">
        <f t="shared" si="58"/>
        <v/>
      </c>
      <c r="D479" s="6" t="str">
        <f t="shared" si="59"/>
        <v/>
      </c>
      <c r="E479" s="8"/>
      <c r="F479" s="6" t="str">
        <f t="shared" si="60"/>
        <v/>
      </c>
      <c r="G479" s="6" t="str">
        <f t="shared" si="61"/>
        <v/>
      </c>
      <c r="H479" s="6" t="str">
        <f t="shared" si="62"/>
        <v/>
      </c>
      <c r="I479" s="6"/>
      <c r="J479" s="6"/>
      <c r="K479" s="6" t="str">
        <f t="shared" si="63"/>
        <v/>
      </c>
      <c r="L479" s="19" t="str">
        <f>IF(A479="","",SUM($K$29:K479))</f>
        <v/>
      </c>
    </row>
    <row r="480" spans="1:12" x14ac:dyDescent="0.2">
      <c r="A480" s="4" t="str">
        <f t="shared" si="56"/>
        <v/>
      </c>
      <c r="B480" s="5" t="str">
        <f t="shared" si="57"/>
        <v/>
      </c>
      <c r="C480" s="6" t="str">
        <f t="shared" si="58"/>
        <v/>
      </c>
      <c r="D480" s="6" t="str">
        <f t="shared" si="59"/>
        <v/>
      </c>
      <c r="E480" s="8"/>
      <c r="F480" s="6" t="str">
        <f t="shared" si="60"/>
        <v/>
      </c>
      <c r="G480" s="6" t="str">
        <f t="shared" si="61"/>
        <v/>
      </c>
      <c r="H480" s="6" t="str">
        <f t="shared" si="62"/>
        <v/>
      </c>
      <c r="I480" s="6"/>
      <c r="J480" s="6"/>
      <c r="K480" s="6" t="str">
        <f t="shared" si="63"/>
        <v/>
      </c>
      <c r="L480" s="19" t="str">
        <f>IF(A480="","",SUM($K$29:K480))</f>
        <v/>
      </c>
    </row>
    <row r="481" spans="1:12" x14ac:dyDescent="0.2">
      <c r="A481" s="4" t="str">
        <f t="shared" si="56"/>
        <v/>
      </c>
      <c r="B481" s="5" t="str">
        <f t="shared" si="57"/>
        <v/>
      </c>
      <c r="C481" s="6" t="str">
        <f t="shared" si="58"/>
        <v/>
      </c>
      <c r="D481" s="6" t="str">
        <f t="shared" si="59"/>
        <v/>
      </c>
      <c r="E481" s="8"/>
      <c r="F481" s="6" t="str">
        <f t="shared" si="60"/>
        <v/>
      </c>
      <c r="G481" s="6" t="str">
        <f t="shared" si="61"/>
        <v/>
      </c>
      <c r="H481" s="6" t="str">
        <f t="shared" si="62"/>
        <v/>
      </c>
      <c r="I481" s="6"/>
      <c r="J481" s="6"/>
      <c r="K481" s="6" t="str">
        <f t="shared" si="63"/>
        <v/>
      </c>
      <c r="L481" s="19" t="str">
        <f>IF(A481="","",SUM($K$29:K481))</f>
        <v/>
      </c>
    </row>
    <row r="482" spans="1:12" x14ac:dyDescent="0.2">
      <c r="A482" s="4" t="str">
        <f t="shared" si="56"/>
        <v/>
      </c>
      <c r="B482" s="5" t="str">
        <f t="shared" si="57"/>
        <v/>
      </c>
      <c r="C482" s="6" t="str">
        <f t="shared" si="58"/>
        <v/>
      </c>
      <c r="D482" s="6" t="str">
        <f t="shared" si="59"/>
        <v/>
      </c>
      <c r="E482" s="8"/>
      <c r="F482" s="6" t="str">
        <f t="shared" si="60"/>
        <v/>
      </c>
      <c r="G482" s="6" t="str">
        <f t="shared" si="61"/>
        <v/>
      </c>
      <c r="H482" s="6" t="str">
        <f t="shared" si="62"/>
        <v/>
      </c>
      <c r="I482" s="6"/>
      <c r="J482" s="6"/>
      <c r="K482" s="6" t="str">
        <f t="shared" si="63"/>
        <v/>
      </c>
      <c r="L482" s="19" t="str">
        <f>IF(A482="","",SUM($K$29:K482))</f>
        <v/>
      </c>
    </row>
    <row r="483" spans="1:12" x14ac:dyDescent="0.2">
      <c r="A483" s="4" t="str">
        <f t="shared" si="56"/>
        <v/>
      </c>
      <c r="B483" s="5" t="str">
        <f t="shared" si="57"/>
        <v/>
      </c>
      <c r="C483" s="6" t="str">
        <f t="shared" si="58"/>
        <v/>
      </c>
      <c r="D483" s="6" t="str">
        <f t="shared" si="59"/>
        <v/>
      </c>
      <c r="E483" s="8"/>
      <c r="F483" s="6" t="str">
        <f t="shared" si="60"/>
        <v/>
      </c>
      <c r="G483" s="6" t="str">
        <f t="shared" si="61"/>
        <v/>
      </c>
      <c r="H483" s="6" t="str">
        <f t="shared" si="62"/>
        <v/>
      </c>
      <c r="I483" s="6"/>
      <c r="J483" s="6"/>
      <c r="K483" s="6" t="str">
        <f t="shared" si="63"/>
        <v/>
      </c>
      <c r="L483" s="19" t="str">
        <f>IF(A483="","",SUM($K$29:K483))</f>
        <v/>
      </c>
    </row>
    <row r="484" spans="1:12" x14ac:dyDescent="0.2">
      <c r="A484" s="4" t="str">
        <f t="shared" si="56"/>
        <v/>
      </c>
      <c r="B484" s="5" t="str">
        <f t="shared" si="57"/>
        <v/>
      </c>
      <c r="C484" s="6" t="str">
        <f t="shared" si="58"/>
        <v/>
      </c>
      <c r="D484" s="6" t="str">
        <f t="shared" si="59"/>
        <v/>
      </c>
      <c r="E484" s="8"/>
      <c r="F484" s="6" t="str">
        <f t="shared" si="60"/>
        <v/>
      </c>
      <c r="G484" s="6" t="str">
        <f t="shared" si="61"/>
        <v/>
      </c>
      <c r="H484" s="6" t="str">
        <f t="shared" si="62"/>
        <v/>
      </c>
      <c r="I484" s="6"/>
      <c r="J484" s="6"/>
      <c r="K484" s="6" t="str">
        <f t="shared" si="63"/>
        <v/>
      </c>
      <c r="L484" s="19" t="str">
        <f>IF(A484="","",SUM($K$29:K484))</f>
        <v/>
      </c>
    </row>
    <row r="485" spans="1:12" x14ac:dyDescent="0.2">
      <c r="A485" s="4" t="str">
        <f t="shared" si="56"/>
        <v/>
      </c>
      <c r="B485" s="5" t="str">
        <f t="shared" si="57"/>
        <v/>
      </c>
      <c r="C485" s="6" t="str">
        <f t="shared" si="58"/>
        <v/>
      </c>
      <c r="D485" s="6" t="str">
        <f t="shared" si="59"/>
        <v/>
      </c>
      <c r="E485" s="8"/>
      <c r="F485" s="6" t="str">
        <f t="shared" si="60"/>
        <v/>
      </c>
      <c r="G485" s="6" t="str">
        <f t="shared" si="61"/>
        <v/>
      </c>
      <c r="H485" s="6" t="str">
        <f t="shared" si="62"/>
        <v/>
      </c>
      <c r="I485" s="6"/>
      <c r="J485" s="6"/>
      <c r="K485" s="6" t="str">
        <f t="shared" si="63"/>
        <v/>
      </c>
      <c r="L485" s="19" t="str">
        <f>IF(A485="","",SUM($K$29:K485))</f>
        <v/>
      </c>
    </row>
    <row r="486" spans="1:12" x14ac:dyDescent="0.2">
      <c r="A486" s="4" t="str">
        <f t="shared" si="56"/>
        <v/>
      </c>
      <c r="B486" s="5" t="str">
        <f t="shared" si="57"/>
        <v/>
      </c>
      <c r="C486" s="6" t="str">
        <f t="shared" si="58"/>
        <v/>
      </c>
      <c r="D486" s="6" t="str">
        <f t="shared" si="59"/>
        <v/>
      </c>
      <c r="E486" s="8"/>
      <c r="F486" s="6" t="str">
        <f t="shared" si="60"/>
        <v/>
      </c>
      <c r="G486" s="6" t="str">
        <f t="shared" si="61"/>
        <v/>
      </c>
      <c r="H486" s="6" t="str">
        <f t="shared" si="62"/>
        <v/>
      </c>
      <c r="I486" s="6"/>
      <c r="J486" s="6"/>
      <c r="K486" s="6" t="str">
        <f t="shared" si="63"/>
        <v/>
      </c>
      <c r="L486" s="19" t="str">
        <f>IF(A486="","",SUM($K$29:K486))</f>
        <v/>
      </c>
    </row>
    <row r="487" spans="1:12" x14ac:dyDescent="0.2">
      <c r="A487" s="4" t="str">
        <f t="shared" si="56"/>
        <v/>
      </c>
      <c r="B487" s="5" t="str">
        <f t="shared" si="57"/>
        <v/>
      </c>
      <c r="C487" s="6" t="str">
        <f t="shared" si="58"/>
        <v/>
      </c>
      <c r="D487" s="6" t="str">
        <f t="shared" si="59"/>
        <v/>
      </c>
      <c r="E487" s="8"/>
      <c r="F487" s="6" t="str">
        <f t="shared" si="60"/>
        <v/>
      </c>
      <c r="G487" s="6" t="str">
        <f t="shared" si="61"/>
        <v/>
      </c>
      <c r="H487" s="6" t="str">
        <f t="shared" si="62"/>
        <v/>
      </c>
      <c r="I487" s="6"/>
      <c r="J487" s="6"/>
      <c r="K487" s="6" t="str">
        <f t="shared" si="63"/>
        <v/>
      </c>
      <c r="L487" s="19" t="str">
        <f>IF(A487="","",SUM($K$29:K487))</f>
        <v/>
      </c>
    </row>
    <row r="488" spans="1:12" x14ac:dyDescent="0.2">
      <c r="A488" s="4" t="str">
        <f t="shared" si="56"/>
        <v/>
      </c>
      <c r="B488" s="5" t="str">
        <f t="shared" si="57"/>
        <v/>
      </c>
      <c r="C488" s="6" t="str">
        <f t="shared" si="58"/>
        <v/>
      </c>
      <c r="D488" s="6" t="str">
        <f t="shared" si="59"/>
        <v/>
      </c>
      <c r="E488" s="8"/>
      <c r="F488" s="6" t="str">
        <f t="shared" si="60"/>
        <v/>
      </c>
      <c r="G488" s="6" t="str">
        <f t="shared" si="61"/>
        <v/>
      </c>
      <c r="H488" s="6" t="str">
        <f t="shared" si="62"/>
        <v/>
      </c>
      <c r="I488" s="6"/>
      <c r="J488" s="6"/>
      <c r="K488" s="6" t="str">
        <f t="shared" si="63"/>
        <v/>
      </c>
      <c r="L488" s="19" t="str">
        <f>IF(A488="","",SUM($K$29:K488))</f>
        <v/>
      </c>
    </row>
    <row r="489" spans="1:12" x14ac:dyDescent="0.2">
      <c r="A489" s="4" t="str">
        <f t="shared" si="56"/>
        <v/>
      </c>
      <c r="B489" s="5" t="str">
        <f t="shared" si="57"/>
        <v/>
      </c>
      <c r="C489" s="6" t="str">
        <f t="shared" si="58"/>
        <v/>
      </c>
      <c r="D489" s="6" t="str">
        <f t="shared" si="59"/>
        <v/>
      </c>
      <c r="E489" s="8"/>
      <c r="F489" s="6" t="str">
        <f t="shared" si="60"/>
        <v/>
      </c>
      <c r="G489" s="6" t="str">
        <f t="shared" si="61"/>
        <v/>
      </c>
      <c r="H489" s="6" t="str">
        <f t="shared" si="62"/>
        <v/>
      </c>
      <c r="I489" s="6"/>
      <c r="J489" s="6"/>
      <c r="K489" s="6" t="str">
        <f t="shared" si="63"/>
        <v/>
      </c>
      <c r="L489" s="19" t="str">
        <f>IF(A489="","",SUM($K$29:K489))</f>
        <v/>
      </c>
    </row>
    <row r="490" spans="1:12" x14ac:dyDescent="0.2">
      <c r="A490" s="4" t="str">
        <f t="shared" si="56"/>
        <v/>
      </c>
      <c r="B490" s="5" t="str">
        <f t="shared" si="57"/>
        <v/>
      </c>
      <c r="C490" s="6" t="str">
        <f t="shared" si="58"/>
        <v/>
      </c>
      <c r="D490" s="6" t="str">
        <f t="shared" si="59"/>
        <v/>
      </c>
      <c r="E490" s="8"/>
      <c r="F490" s="6" t="str">
        <f t="shared" si="60"/>
        <v/>
      </c>
      <c r="G490" s="6" t="str">
        <f t="shared" si="61"/>
        <v/>
      </c>
      <c r="H490" s="6" t="str">
        <f t="shared" si="62"/>
        <v/>
      </c>
      <c r="I490" s="6"/>
      <c r="J490" s="6"/>
      <c r="K490" s="6" t="str">
        <f t="shared" si="63"/>
        <v/>
      </c>
      <c r="L490" s="19" t="str">
        <f>IF(A490="","",SUM($K$29:K490))</f>
        <v/>
      </c>
    </row>
    <row r="491" spans="1:12" x14ac:dyDescent="0.2">
      <c r="A491" s="4" t="str">
        <f t="shared" si="56"/>
        <v/>
      </c>
      <c r="B491" s="5" t="str">
        <f t="shared" si="57"/>
        <v/>
      </c>
      <c r="C491" s="6" t="str">
        <f t="shared" si="58"/>
        <v/>
      </c>
      <c r="D491" s="6" t="str">
        <f t="shared" si="59"/>
        <v/>
      </c>
      <c r="E491" s="8"/>
      <c r="F491" s="6" t="str">
        <f t="shared" si="60"/>
        <v/>
      </c>
      <c r="G491" s="6" t="str">
        <f t="shared" si="61"/>
        <v/>
      </c>
      <c r="H491" s="6" t="str">
        <f t="shared" si="62"/>
        <v/>
      </c>
      <c r="I491" s="6"/>
      <c r="J491" s="6"/>
      <c r="K491" s="6" t="str">
        <f t="shared" si="63"/>
        <v/>
      </c>
      <c r="L491" s="19" t="str">
        <f>IF(A491="","",SUM($K$29:K491))</f>
        <v/>
      </c>
    </row>
    <row r="492" spans="1:12" x14ac:dyDescent="0.2">
      <c r="A492" s="4" t="str">
        <f t="shared" si="56"/>
        <v/>
      </c>
      <c r="B492" s="5" t="str">
        <f t="shared" si="57"/>
        <v/>
      </c>
      <c r="C492" s="6" t="str">
        <f t="shared" si="58"/>
        <v/>
      </c>
      <c r="D492" s="6" t="str">
        <f t="shared" si="59"/>
        <v/>
      </c>
      <c r="E492" s="8"/>
      <c r="F492" s="6" t="str">
        <f t="shared" si="60"/>
        <v/>
      </c>
      <c r="G492" s="6" t="str">
        <f t="shared" si="61"/>
        <v/>
      </c>
      <c r="H492" s="6" t="str">
        <f t="shared" si="62"/>
        <v/>
      </c>
      <c r="I492" s="6"/>
      <c r="J492" s="6"/>
      <c r="K492" s="6" t="str">
        <f t="shared" si="63"/>
        <v/>
      </c>
      <c r="L492" s="19" t="str">
        <f>IF(A492="","",SUM($K$29:K492))</f>
        <v/>
      </c>
    </row>
    <row r="493" spans="1:12" x14ac:dyDescent="0.2">
      <c r="A493" s="4" t="str">
        <f t="shared" si="56"/>
        <v/>
      </c>
      <c r="B493" s="5" t="str">
        <f t="shared" si="57"/>
        <v/>
      </c>
      <c r="C493" s="6" t="str">
        <f t="shared" si="58"/>
        <v/>
      </c>
      <c r="D493" s="6" t="str">
        <f t="shared" si="59"/>
        <v/>
      </c>
      <c r="E493" s="8"/>
      <c r="F493" s="6" t="str">
        <f t="shared" si="60"/>
        <v/>
      </c>
      <c r="G493" s="6" t="str">
        <f t="shared" si="61"/>
        <v/>
      </c>
      <c r="H493" s="6" t="str">
        <f t="shared" si="62"/>
        <v/>
      </c>
      <c r="I493" s="6"/>
      <c r="J493" s="6"/>
      <c r="K493" s="6" t="str">
        <f t="shared" si="63"/>
        <v/>
      </c>
      <c r="L493" s="19" t="str">
        <f>IF(A493="","",SUM($K$29:K493))</f>
        <v/>
      </c>
    </row>
    <row r="494" spans="1:12" x14ac:dyDescent="0.2">
      <c r="A494" s="4" t="str">
        <f t="shared" si="56"/>
        <v/>
      </c>
      <c r="B494" s="5" t="str">
        <f t="shared" si="57"/>
        <v/>
      </c>
      <c r="C494" s="6" t="str">
        <f t="shared" si="58"/>
        <v/>
      </c>
      <c r="D494" s="6" t="str">
        <f t="shared" si="59"/>
        <v/>
      </c>
      <c r="E494" s="8"/>
      <c r="F494" s="6" t="str">
        <f t="shared" si="60"/>
        <v/>
      </c>
      <c r="G494" s="6" t="str">
        <f t="shared" si="61"/>
        <v/>
      </c>
      <c r="H494" s="6" t="str">
        <f t="shared" si="62"/>
        <v/>
      </c>
      <c r="I494" s="6"/>
      <c r="J494" s="6"/>
      <c r="K494" s="6" t="str">
        <f t="shared" si="63"/>
        <v/>
      </c>
      <c r="L494" s="19" t="str">
        <f>IF(A494="","",SUM($K$29:K494))</f>
        <v/>
      </c>
    </row>
    <row r="495" spans="1:12" x14ac:dyDescent="0.2">
      <c r="A495" s="4" t="str">
        <f t="shared" si="56"/>
        <v/>
      </c>
      <c r="B495" s="5" t="str">
        <f t="shared" si="57"/>
        <v/>
      </c>
      <c r="C495" s="6" t="str">
        <f t="shared" si="58"/>
        <v/>
      </c>
      <c r="D495" s="6" t="str">
        <f t="shared" si="59"/>
        <v/>
      </c>
      <c r="E495" s="8"/>
      <c r="F495" s="6" t="str">
        <f t="shared" si="60"/>
        <v/>
      </c>
      <c r="G495" s="6" t="str">
        <f t="shared" si="61"/>
        <v/>
      </c>
      <c r="H495" s="6" t="str">
        <f t="shared" si="62"/>
        <v/>
      </c>
      <c r="I495" s="6"/>
      <c r="J495" s="6"/>
      <c r="K495" s="6" t="str">
        <f t="shared" si="63"/>
        <v/>
      </c>
      <c r="L495" s="19" t="str">
        <f>IF(A495="","",SUM($K$29:K495))</f>
        <v/>
      </c>
    </row>
    <row r="496" spans="1:12" x14ac:dyDescent="0.2">
      <c r="A496" s="4" t="str">
        <f t="shared" si="56"/>
        <v/>
      </c>
      <c r="B496" s="5" t="str">
        <f t="shared" si="57"/>
        <v/>
      </c>
      <c r="C496" s="6" t="str">
        <f t="shared" si="58"/>
        <v/>
      </c>
      <c r="D496" s="6" t="str">
        <f t="shared" si="59"/>
        <v/>
      </c>
      <c r="E496" s="8"/>
      <c r="F496" s="6" t="str">
        <f t="shared" si="60"/>
        <v/>
      </c>
      <c r="G496" s="6" t="str">
        <f t="shared" si="61"/>
        <v/>
      </c>
      <c r="H496" s="6" t="str">
        <f t="shared" si="62"/>
        <v/>
      </c>
      <c r="I496" s="6"/>
      <c r="J496" s="6"/>
      <c r="K496" s="6" t="str">
        <f t="shared" si="63"/>
        <v/>
      </c>
      <c r="L496" s="19" t="str">
        <f>IF(A496="","",SUM($K$29:K496))</f>
        <v/>
      </c>
    </row>
    <row r="497" spans="1:12" x14ac:dyDescent="0.2">
      <c r="A497" s="4" t="str">
        <f t="shared" si="56"/>
        <v/>
      </c>
      <c r="B497" s="5" t="str">
        <f t="shared" si="57"/>
        <v/>
      </c>
      <c r="C497" s="6" t="str">
        <f t="shared" si="58"/>
        <v/>
      </c>
      <c r="D497" s="6" t="str">
        <f t="shared" si="59"/>
        <v/>
      </c>
      <c r="E497" s="8"/>
      <c r="F497" s="6" t="str">
        <f t="shared" si="60"/>
        <v/>
      </c>
      <c r="G497" s="6" t="str">
        <f t="shared" si="61"/>
        <v/>
      </c>
      <c r="H497" s="6" t="str">
        <f t="shared" si="62"/>
        <v/>
      </c>
      <c r="I497" s="6"/>
      <c r="J497" s="6"/>
      <c r="K497" s="6" t="str">
        <f t="shared" si="63"/>
        <v/>
      </c>
      <c r="L497" s="19" t="str">
        <f>IF(A497="","",SUM($K$29:K497))</f>
        <v/>
      </c>
    </row>
    <row r="498" spans="1:12" x14ac:dyDescent="0.2">
      <c r="A498" s="4" t="str">
        <f t="shared" si="56"/>
        <v/>
      </c>
      <c r="B498" s="5" t="str">
        <f t="shared" si="57"/>
        <v/>
      </c>
      <c r="C498" s="6" t="str">
        <f t="shared" si="58"/>
        <v/>
      </c>
      <c r="D498" s="6" t="str">
        <f t="shared" si="59"/>
        <v/>
      </c>
      <c r="E498" s="8"/>
      <c r="F498" s="6" t="str">
        <f t="shared" si="60"/>
        <v/>
      </c>
      <c r="G498" s="6" t="str">
        <f t="shared" si="61"/>
        <v/>
      </c>
      <c r="H498" s="6" t="str">
        <f t="shared" si="62"/>
        <v/>
      </c>
      <c r="I498" s="6"/>
      <c r="J498" s="6"/>
      <c r="K498" s="6" t="str">
        <f t="shared" si="63"/>
        <v/>
      </c>
      <c r="L498" s="19" t="str">
        <f>IF(A498="","",SUM($K$29:K498))</f>
        <v/>
      </c>
    </row>
    <row r="499" spans="1:12" x14ac:dyDescent="0.2">
      <c r="A499" s="4" t="str">
        <f t="shared" si="56"/>
        <v/>
      </c>
      <c r="B499" s="5" t="str">
        <f t="shared" si="57"/>
        <v/>
      </c>
      <c r="C499" s="6" t="str">
        <f t="shared" si="58"/>
        <v/>
      </c>
      <c r="D499" s="6" t="str">
        <f t="shared" si="59"/>
        <v/>
      </c>
      <c r="E499" s="8"/>
      <c r="F499" s="6" t="str">
        <f t="shared" si="60"/>
        <v/>
      </c>
      <c r="G499" s="6" t="str">
        <f t="shared" si="61"/>
        <v/>
      </c>
      <c r="H499" s="6" t="str">
        <f t="shared" si="62"/>
        <v/>
      </c>
      <c r="I499" s="6"/>
      <c r="J499" s="6"/>
      <c r="K499" s="6" t="str">
        <f t="shared" si="63"/>
        <v/>
      </c>
      <c r="L499" s="19" t="str">
        <f>IF(A499="","",SUM($K$29:K499))</f>
        <v/>
      </c>
    </row>
    <row r="500" spans="1:12" x14ac:dyDescent="0.2">
      <c r="A500" s="4" t="str">
        <f t="shared" si="56"/>
        <v/>
      </c>
      <c r="B500" s="5" t="str">
        <f t="shared" si="57"/>
        <v/>
      </c>
      <c r="C500" s="6" t="str">
        <f t="shared" si="58"/>
        <v/>
      </c>
      <c r="D500" s="6" t="str">
        <f t="shared" si="59"/>
        <v/>
      </c>
      <c r="E500" s="8"/>
      <c r="F500" s="6" t="str">
        <f t="shared" si="60"/>
        <v/>
      </c>
      <c r="G500" s="6" t="str">
        <f t="shared" si="61"/>
        <v/>
      </c>
      <c r="H500" s="6" t="str">
        <f t="shared" si="62"/>
        <v/>
      </c>
      <c r="I500" s="6"/>
      <c r="J500" s="6"/>
      <c r="K500" s="6" t="str">
        <f t="shared" si="63"/>
        <v/>
      </c>
      <c r="L500" s="19" t="str">
        <f>IF(A500="","",SUM($K$29:K500))</f>
        <v/>
      </c>
    </row>
    <row r="501" spans="1:12" x14ac:dyDescent="0.2">
      <c r="A501" s="4" t="str">
        <f t="shared" si="56"/>
        <v/>
      </c>
      <c r="B501" s="5" t="str">
        <f t="shared" si="57"/>
        <v/>
      </c>
      <c r="C501" s="6" t="str">
        <f t="shared" si="58"/>
        <v/>
      </c>
      <c r="D501" s="6" t="str">
        <f t="shared" si="59"/>
        <v/>
      </c>
      <c r="E501" s="8"/>
      <c r="F501" s="6" t="str">
        <f t="shared" si="60"/>
        <v/>
      </c>
      <c r="G501" s="6" t="str">
        <f t="shared" si="61"/>
        <v/>
      </c>
      <c r="H501" s="6" t="str">
        <f t="shared" si="62"/>
        <v/>
      </c>
      <c r="I501" s="6"/>
      <c r="J501" s="6"/>
      <c r="K501" s="6" t="str">
        <f t="shared" si="63"/>
        <v/>
      </c>
      <c r="L501" s="19" t="str">
        <f>IF(A501="","",SUM($K$29:K501))</f>
        <v/>
      </c>
    </row>
    <row r="502" spans="1:12" x14ac:dyDescent="0.2">
      <c r="A502" s="4" t="str">
        <f t="shared" si="56"/>
        <v/>
      </c>
      <c r="B502" s="5" t="str">
        <f t="shared" si="57"/>
        <v/>
      </c>
      <c r="C502" s="6" t="str">
        <f t="shared" si="58"/>
        <v/>
      </c>
      <c r="D502" s="6" t="str">
        <f t="shared" si="59"/>
        <v/>
      </c>
      <c r="E502" s="8"/>
      <c r="F502" s="6" t="str">
        <f t="shared" si="60"/>
        <v/>
      </c>
      <c r="G502" s="6" t="str">
        <f t="shared" si="61"/>
        <v/>
      </c>
      <c r="H502" s="6" t="str">
        <f t="shared" si="62"/>
        <v/>
      </c>
      <c r="I502" s="6"/>
      <c r="J502" s="6"/>
      <c r="K502" s="6" t="str">
        <f t="shared" si="63"/>
        <v/>
      </c>
      <c r="L502" s="19" t="str">
        <f>IF(A502="","",SUM($K$29:K502))</f>
        <v/>
      </c>
    </row>
    <row r="503" spans="1:12" x14ac:dyDescent="0.2">
      <c r="A503" s="4" t="str">
        <f t="shared" si="56"/>
        <v/>
      </c>
      <c r="B503" s="5" t="str">
        <f t="shared" si="57"/>
        <v/>
      </c>
      <c r="C503" s="6" t="str">
        <f t="shared" si="58"/>
        <v/>
      </c>
      <c r="D503" s="6" t="str">
        <f t="shared" si="59"/>
        <v/>
      </c>
      <c r="E503" s="8"/>
      <c r="F503" s="6" t="str">
        <f t="shared" si="60"/>
        <v/>
      </c>
      <c r="G503" s="6" t="str">
        <f t="shared" si="61"/>
        <v/>
      </c>
      <c r="H503" s="6" t="str">
        <f t="shared" si="62"/>
        <v/>
      </c>
      <c r="I503" s="6"/>
      <c r="J503" s="6"/>
      <c r="K503" s="6" t="str">
        <f t="shared" si="63"/>
        <v/>
      </c>
      <c r="L503" s="19" t="str">
        <f>IF(A503="","",SUM($K$29:K503))</f>
        <v/>
      </c>
    </row>
    <row r="504" spans="1:12" x14ac:dyDescent="0.2">
      <c r="A504" s="4" t="str">
        <f t="shared" si="56"/>
        <v/>
      </c>
      <c r="B504" s="5" t="str">
        <f t="shared" si="57"/>
        <v/>
      </c>
      <c r="C504" s="6" t="str">
        <f t="shared" si="58"/>
        <v/>
      </c>
      <c r="D504" s="6" t="str">
        <f t="shared" si="59"/>
        <v/>
      </c>
      <c r="E504" s="8"/>
      <c r="F504" s="6" t="str">
        <f t="shared" si="60"/>
        <v/>
      </c>
      <c r="G504" s="6" t="str">
        <f t="shared" si="61"/>
        <v/>
      </c>
      <c r="H504" s="6" t="str">
        <f t="shared" si="62"/>
        <v/>
      </c>
      <c r="I504" s="6"/>
      <c r="J504" s="6"/>
      <c r="K504" s="6" t="str">
        <f t="shared" si="63"/>
        <v/>
      </c>
      <c r="L504" s="19" t="str">
        <f>IF(A504="","",SUM($K$29:K504))</f>
        <v/>
      </c>
    </row>
    <row r="505" spans="1:12" x14ac:dyDescent="0.2">
      <c r="A505" s="4" t="str">
        <f t="shared" si="56"/>
        <v/>
      </c>
      <c r="B505" s="5" t="str">
        <f t="shared" si="57"/>
        <v/>
      </c>
      <c r="C505" s="6" t="str">
        <f t="shared" si="58"/>
        <v/>
      </c>
      <c r="D505" s="6" t="str">
        <f t="shared" si="59"/>
        <v/>
      </c>
      <c r="E505" s="8"/>
      <c r="F505" s="6" t="str">
        <f t="shared" si="60"/>
        <v/>
      </c>
      <c r="G505" s="6" t="str">
        <f t="shared" si="61"/>
        <v/>
      </c>
      <c r="H505" s="6" t="str">
        <f t="shared" si="62"/>
        <v/>
      </c>
      <c r="I505" s="6"/>
      <c r="J505" s="6"/>
      <c r="K505" s="6" t="str">
        <f t="shared" si="63"/>
        <v/>
      </c>
      <c r="L505" s="19" t="str">
        <f>IF(A505="","",SUM($K$29:K505))</f>
        <v/>
      </c>
    </row>
    <row r="506" spans="1:12" x14ac:dyDescent="0.2">
      <c r="A506" s="4" t="str">
        <f t="shared" si="56"/>
        <v/>
      </c>
      <c r="B506" s="5" t="str">
        <f t="shared" si="57"/>
        <v/>
      </c>
      <c r="C506" s="6" t="str">
        <f t="shared" si="58"/>
        <v/>
      </c>
      <c r="D506" s="6" t="str">
        <f t="shared" si="59"/>
        <v/>
      </c>
      <c r="E506" s="8"/>
      <c r="F506" s="6" t="str">
        <f t="shared" si="60"/>
        <v/>
      </c>
      <c r="G506" s="6" t="str">
        <f t="shared" si="61"/>
        <v/>
      </c>
      <c r="H506" s="6" t="str">
        <f t="shared" si="62"/>
        <v/>
      </c>
      <c r="I506" s="6"/>
      <c r="J506" s="6"/>
      <c r="K506" s="6" t="str">
        <f t="shared" si="63"/>
        <v/>
      </c>
      <c r="L506" s="19" t="str">
        <f>IF(A506="","",SUM($K$29:K506))</f>
        <v/>
      </c>
    </row>
    <row r="507" spans="1:12" x14ac:dyDescent="0.2">
      <c r="A507" s="4" t="str">
        <f t="shared" si="56"/>
        <v/>
      </c>
      <c r="B507" s="5" t="str">
        <f t="shared" si="57"/>
        <v/>
      </c>
      <c r="C507" s="6" t="str">
        <f t="shared" si="58"/>
        <v/>
      </c>
      <c r="D507" s="6" t="str">
        <f t="shared" si="59"/>
        <v/>
      </c>
      <c r="E507" s="8"/>
      <c r="F507" s="6" t="str">
        <f t="shared" si="60"/>
        <v/>
      </c>
      <c r="G507" s="6" t="str">
        <f t="shared" si="61"/>
        <v/>
      </c>
      <c r="H507" s="6" t="str">
        <f t="shared" si="62"/>
        <v/>
      </c>
      <c r="I507" s="6"/>
      <c r="J507" s="6"/>
      <c r="K507" s="6" t="str">
        <f t="shared" si="63"/>
        <v/>
      </c>
      <c r="L507" s="19" t="str">
        <f>IF(A507="","",SUM($K$29:K507))</f>
        <v/>
      </c>
    </row>
    <row r="508" spans="1:12" x14ac:dyDescent="0.2">
      <c r="A508" s="4" t="str">
        <f t="shared" si="56"/>
        <v/>
      </c>
      <c r="B508" s="5" t="str">
        <f t="shared" si="57"/>
        <v/>
      </c>
      <c r="C508" s="6" t="str">
        <f t="shared" si="58"/>
        <v/>
      </c>
      <c r="D508" s="6" t="str">
        <f t="shared" si="59"/>
        <v/>
      </c>
      <c r="E508" s="8"/>
      <c r="F508" s="6" t="str">
        <f t="shared" si="60"/>
        <v/>
      </c>
      <c r="G508" s="6" t="str">
        <f t="shared" si="61"/>
        <v/>
      </c>
      <c r="H508" s="6" t="str">
        <f t="shared" si="62"/>
        <v/>
      </c>
      <c r="I508" s="6"/>
      <c r="J508" s="6"/>
      <c r="K508" s="6" t="str">
        <f t="shared" si="63"/>
        <v/>
      </c>
      <c r="L508" s="19" t="str">
        <f>IF(A508="","",SUM($K$29:K508))</f>
        <v/>
      </c>
    </row>
    <row r="509" spans="1:12" x14ac:dyDescent="0.2">
      <c r="A509" s="1"/>
      <c r="B509" s="1"/>
      <c r="C509" s="1"/>
      <c r="D509" s="1"/>
      <c r="E509" s="1"/>
      <c r="F509" s="1"/>
      <c r="G509" s="1"/>
      <c r="H509" s="11" t="str">
        <f ca="1">IF(OFFSET(H509,-1,0,1,1)="","",ROUND(OFFSET(H509,-1,0,1,1),0))</f>
        <v/>
      </c>
      <c r="I509" s="11"/>
      <c r="J509" s="11"/>
      <c r="K509" s="11"/>
    </row>
  </sheetData>
  <mergeCells count="4">
    <mergeCell ref="N12:N15"/>
    <mergeCell ref="G2:H2"/>
    <mergeCell ref="G1:H1"/>
    <mergeCell ref="N2:N9"/>
  </mergeCells>
  <phoneticPr fontId="3" type="noConversion"/>
  <dataValidations count="2">
    <dataValidation type="list" showInputMessage="1" showErrorMessage="1" sqref="D9">
      <formula1>"Semi-Annually,Monthly,Quarterly,Annually"</formula1>
    </dataValidation>
    <dataValidation type="whole" operator="greaterThanOrEqual" allowBlank="1" showInputMessage="1" showErrorMessage="1" errorTitle="Invalid Payment Interval" error="Payment Interval must be a positive integer (1,2,3,4,etc.) or blank." sqref="D15">
      <formula1>0</formula1>
    </dataValidation>
  </dataValidations>
  <hyperlinks>
    <hyperlink ref="C5" location="LoanAmount!A1" display="Loan Amount"/>
  </hyperlinks>
  <printOptions horizontalCentered="1"/>
  <pageMargins left="0.5" right="0.5" top="0.5" bottom="0.5" header="0.25" footer="0.25"/>
  <pageSetup scale="82" fitToHeight="0" orientation="portrait" r:id="rId1"/>
  <headerFooter scaleWithDoc="0">
    <oddFooter>&amp;L&amp;8http://www.vertex42.com/Calculators/home-equity-loan-calculator.html&amp;R&amp;8Page &amp;P of &amp;N</oddFooter>
    <firstFooter>&amp;R&amp;8Page &amp;P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1"/>
  <sheetViews>
    <sheetView showGridLines="0" workbookViewId="0">
      <selection activeCell="E3" sqref="A2:E3"/>
    </sheetView>
  </sheetViews>
  <sheetFormatPr defaultRowHeight="12.75" x14ac:dyDescent="0.2"/>
  <cols>
    <col min="1" max="1" width="8.5703125" customWidth="1"/>
    <col min="2" max="2" width="15.42578125" customWidth="1"/>
    <col min="3" max="3" width="15.5703125" customWidth="1"/>
    <col min="4" max="4" width="15.7109375" customWidth="1"/>
    <col min="5" max="5" width="9.85546875" customWidth="1"/>
    <col min="6" max="6" width="6.42578125" customWidth="1"/>
    <col min="7" max="7" width="2.85546875" customWidth="1"/>
    <col min="8" max="8" width="40" customWidth="1"/>
  </cols>
  <sheetData>
    <row r="1" spans="1:8" ht="30" customHeight="1" x14ac:dyDescent="0.2">
      <c r="A1" s="112" t="s">
        <v>61</v>
      </c>
      <c r="B1" s="113"/>
      <c r="C1" s="113"/>
      <c r="D1" s="113"/>
      <c r="E1" s="142"/>
      <c r="F1" s="142"/>
      <c r="H1" s="47" t="s">
        <v>87</v>
      </c>
    </row>
    <row r="2" spans="1:8" x14ac:dyDescent="0.2">
      <c r="A2" s="57"/>
      <c r="B2" s="50"/>
      <c r="C2" s="50"/>
      <c r="D2" s="50"/>
      <c r="E2" s="58"/>
      <c r="F2" s="59"/>
      <c r="H2" s="143" t="s">
        <v>90</v>
      </c>
    </row>
    <row r="3" spans="1:8" x14ac:dyDescent="0.2">
      <c r="A3" s="60"/>
      <c r="B3" s="50"/>
      <c r="C3" s="50"/>
      <c r="D3" s="50"/>
      <c r="E3" s="50"/>
      <c r="F3" s="46"/>
      <c r="H3" s="140"/>
    </row>
    <row r="4" spans="1:8" ht="15" x14ac:dyDescent="0.2">
      <c r="A4" s="60"/>
      <c r="B4" s="61" t="s">
        <v>42</v>
      </c>
      <c r="C4" s="50"/>
      <c r="D4" s="50"/>
      <c r="E4" s="50"/>
      <c r="F4" s="62"/>
      <c r="H4" s="140"/>
    </row>
    <row r="5" spans="1:8" x14ac:dyDescent="0.2">
      <c r="A5" s="60"/>
      <c r="B5" s="50"/>
      <c r="C5" s="50"/>
      <c r="D5" s="50"/>
      <c r="E5" s="50"/>
      <c r="F5" s="62"/>
      <c r="H5" s="140"/>
    </row>
    <row r="6" spans="1:8" ht="15.95" customHeight="1" x14ac:dyDescent="0.2">
      <c r="A6" s="62"/>
      <c r="B6" s="50"/>
      <c r="C6" s="63" t="s">
        <v>24</v>
      </c>
      <c r="D6" s="20">
        <v>175000</v>
      </c>
      <c r="E6" s="62"/>
      <c r="F6" s="62"/>
      <c r="H6" s="140"/>
    </row>
    <row r="7" spans="1:8" ht="15.95" customHeight="1" x14ac:dyDescent="0.2">
      <c r="A7" s="62"/>
      <c r="B7" s="50"/>
      <c r="C7" s="63" t="s">
        <v>25</v>
      </c>
      <c r="D7" s="21">
        <v>0.8</v>
      </c>
      <c r="E7" s="71"/>
      <c r="F7" s="62"/>
      <c r="H7" s="140"/>
    </row>
    <row r="8" spans="1:8" ht="15.95" customHeight="1" x14ac:dyDescent="0.2">
      <c r="A8" s="62"/>
      <c r="B8" s="50"/>
      <c r="C8" s="64" t="s">
        <v>26</v>
      </c>
      <c r="D8" s="68">
        <f>D6*D7</f>
        <v>140000</v>
      </c>
      <c r="E8" s="62"/>
      <c r="F8" s="62"/>
      <c r="H8" s="140" t="s">
        <v>91</v>
      </c>
    </row>
    <row r="9" spans="1:8" ht="15.95" customHeight="1" x14ac:dyDescent="0.2">
      <c r="A9" s="62"/>
      <c r="B9" s="65"/>
      <c r="C9" s="65"/>
      <c r="D9" s="69"/>
      <c r="E9" s="65"/>
      <c r="F9" s="62"/>
      <c r="H9" s="140"/>
    </row>
    <row r="10" spans="1:8" ht="15.95" customHeight="1" x14ac:dyDescent="0.2">
      <c r="A10" s="62"/>
      <c r="B10" s="65"/>
      <c r="C10" s="63" t="s">
        <v>27</v>
      </c>
      <c r="D10" s="20">
        <v>50000</v>
      </c>
      <c r="E10" s="65"/>
      <c r="F10" s="62"/>
      <c r="H10" s="140"/>
    </row>
    <row r="11" spans="1:8" ht="15.95" customHeight="1" x14ac:dyDescent="0.2">
      <c r="A11" s="62"/>
      <c r="B11" s="65"/>
      <c r="C11" s="63" t="s">
        <v>28</v>
      </c>
      <c r="D11" s="20">
        <v>0</v>
      </c>
      <c r="E11" s="65"/>
      <c r="F11" s="62"/>
      <c r="H11" s="83" t="s">
        <v>95</v>
      </c>
    </row>
    <row r="12" spans="1:8" ht="15.95" customHeight="1" x14ac:dyDescent="0.2">
      <c r="A12" s="62"/>
      <c r="B12" s="65"/>
      <c r="C12" s="63" t="s">
        <v>29</v>
      </c>
      <c r="D12" s="20">
        <v>10000</v>
      </c>
      <c r="E12" s="65"/>
      <c r="F12" s="62"/>
      <c r="H12" s="29" t="s">
        <v>84</v>
      </c>
    </row>
    <row r="13" spans="1:8" ht="15.95" customHeight="1" x14ac:dyDescent="0.2">
      <c r="A13" s="62"/>
      <c r="B13" s="62"/>
      <c r="C13" s="66" t="s">
        <v>30</v>
      </c>
      <c r="D13" s="70">
        <f>SUM(D10:D12)</f>
        <v>60000</v>
      </c>
      <c r="E13" s="62"/>
      <c r="F13" s="62"/>
    </row>
    <row r="14" spans="1:8" ht="13.5" thickBot="1" x14ac:dyDescent="0.25">
      <c r="A14" s="60"/>
      <c r="B14" s="50"/>
      <c r="C14" s="50"/>
      <c r="D14" s="50"/>
      <c r="E14" s="50"/>
      <c r="F14" s="62"/>
    </row>
    <row r="15" spans="1:8" ht="15.75" thickBot="1" x14ac:dyDescent="0.25">
      <c r="A15" s="60"/>
      <c r="B15" s="62"/>
      <c r="C15" s="67" t="s">
        <v>43</v>
      </c>
      <c r="D15" s="27">
        <f>D8-D13</f>
        <v>80000</v>
      </c>
      <c r="E15" s="50"/>
      <c r="F15" s="62"/>
    </row>
    <row r="16" spans="1:8" x14ac:dyDescent="0.2">
      <c r="A16" s="60"/>
      <c r="B16" s="50"/>
      <c r="C16" s="50"/>
      <c r="D16" s="50"/>
      <c r="E16" s="50"/>
      <c r="F16" s="62"/>
    </row>
    <row r="18" spans="2:2" x14ac:dyDescent="0.2">
      <c r="B18" s="17" t="s">
        <v>44</v>
      </c>
    </row>
    <row r="19" spans="2:2" x14ac:dyDescent="0.2">
      <c r="B19" t="s">
        <v>41</v>
      </c>
    </row>
    <row r="20" spans="2:2" x14ac:dyDescent="0.2">
      <c r="B20" t="s">
        <v>33</v>
      </c>
    </row>
    <row r="21" spans="2:2" x14ac:dyDescent="0.2">
      <c r="B21" t="s">
        <v>31</v>
      </c>
    </row>
    <row r="22" spans="2:2" x14ac:dyDescent="0.2">
      <c r="B22" t="s">
        <v>32</v>
      </c>
    </row>
    <row r="24" spans="2:2" x14ac:dyDescent="0.2">
      <c r="B24" s="17" t="s">
        <v>45</v>
      </c>
    </row>
    <row r="25" spans="2:2" x14ac:dyDescent="0.2">
      <c r="B25" t="s">
        <v>34</v>
      </c>
    </row>
    <row r="26" spans="2:2" x14ac:dyDescent="0.2">
      <c r="B26" t="s">
        <v>37</v>
      </c>
    </row>
    <row r="27" spans="2:2" x14ac:dyDescent="0.2">
      <c r="B27" t="s">
        <v>38</v>
      </c>
    </row>
    <row r="28" spans="2:2" x14ac:dyDescent="0.2">
      <c r="B28" t="s">
        <v>35</v>
      </c>
    </row>
    <row r="29" spans="2:2" x14ac:dyDescent="0.2">
      <c r="B29" t="s">
        <v>40</v>
      </c>
    </row>
    <row r="30" spans="2:2" x14ac:dyDescent="0.2">
      <c r="B30" t="s">
        <v>39</v>
      </c>
    </row>
    <row r="31" spans="2:2" x14ac:dyDescent="0.2">
      <c r="B31" s="29" t="s">
        <v>84</v>
      </c>
    </row>
  </sheetData>
  <mergeCells count="3">
    <mergeCell ref="E1:F1"/>
    <mergeCell ref="H2:H7"/>
    <mergeCell ref="H8:H10"/>
  </mergeCells>
  <phoneticPr fontId="6" type="noConversion"/>
  <printOptions horizontalCentered="1"/>
  <pageMargins left="0.75" right="0.75" top="0.75" bottom="1" header="0.5" footer="0.5"/>
  <pageSetup orientation="portrait" r:id="rId1"/>
  <headerFooter alignWithMargins="0">
    <oddFooter>&amp;L&amp;8http://www.vertex42.com/Calculators/home-equity-loan-calculator.html&amp;R&amp;8© 2007 Vertex42 LLC</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88"/>
  <sheetViews>
    <sheetView showGridLines="0" workbookViewId="0">
      <selection activeCell="J2" sqref="A2:J2"/>
    </sheetView>
  </sheetViews>
  <sheetFormatPr defaultRowHeight="12.75" x14ac:dyDescent="0.2"/>
  <cols>
    <col min="1" max="1" width="4" customWidth="1"/>
    <col min="2" max="3" width="9" customWidth="1"/>
    <col min="4" max="4" width="10.7109375" customWidth="1"/>
    <col min="5" max="5" width="16.140625" customWidth="1"/>
    <col min="6" max="7" width="9.28515625" customWidth="1"/>
    <col min="8" max="9" width="12.85546875" customWidth="1"/>
    <col min="10" max="10" width="14.140625" customWidth="1"/>
    <col min="11" max="11" width="3.85546875" customWidth="1"/>
    <col min="12" max="12" width="40" customWidth="1"/>
  </cols>
  <sheetData>
    <row r="1" spans="1:12" ht="30" customHeight="1" x14ac:dyDescent="0.2">
      <c r="A1" s="138" t="s">
        <v>36</v>
      </c>
      <c r="B1" s="113"/>
      <c r="C1" s="113"/>
      <c r="D1" s="113"/>
      <c r="E1" s="113"/>
      <c r="F1" s="142"/>
      <c r="G1" s="142"/>
      <c r="H1" s="113"/>
      <c r="I1" s="113"/>
      <c r="J1" s="113"/>
      <c r="K1" s="28"/>
      <c r="L1" s="47" t="s">
        <v>87</v>
      </c>
    </row>
    <row r="2" spans="1:12" ht="12.75" customHeight="1" x14ac:dyDescent="0.2">
      <c r="A2" s="147"/>
      <c r="B2" s="147"/>
      <c r="C2" s="50"/>
      <c r="D2" s="50"/>
      <c r="E2" s="50"/>
      <c r="F2" s="58"/>
      <c r="G2" s="59"/>
      <c r="H2" s="50"/>
      <c r="I2" s="50"/>
      <c r="J2" s="139"/>
      <c r="K2" s="28"/>
      <c r="L2" s="145" t="s">
        <v>92</v>
      </c>
    </row>
    <row r="3" spans="1:12" x14ac:dyDescent="0.2">
      <c r="A3" s="60"/>
      <c r="B3" s="50"/>
      <c r="C3" s="50"/>
      <c r="D3" s="50"/>
      <c r="E3" s="50"/>
      <c r="F3" s="50"/>
      <c r="G3" s="60"/>
      <c r="H3" s="60"/>
      <c r="I3" s="86" t="s">
        <v>83</v>
      </c>
      <c r="J3" s="50"/>
      <c r="K3" s="28"/>
      <c r="L3" s="146"/>
    </row>
    <row r="4" spans="1:12" ht="15" x14ac:dyDescent="0.2">
      <c r="A4" s="60"/>
      <c r="B4" s="61" t="s">
        <v>62</v>
      </c>
      <c r="C4" s="50"/>
      <c r="D4" s="50"/>
      <c r="E4" s="50"/>
      <c r="F4" s="50"/>
      <c r="G4" s="60"/>
      <c r="H4" s="87" t="s">
        <v>69</v>
      </c>
      <c r="I4" s="87" t="s">
        <v>8</v>
      </c>
      <c r="J4" s="87" t="s">
        <v>68</v>
      </c>
      <c r="K4" s="28"/>
      <c r="L4" s="146"/>
    </row>
    <row r="5" spans="1:12" x14ac:dyDescent="0.2">
      <c r="A5" s="60"/>
      <c r="B5" s="50"/>
      <c r="C5" s="50"/>
      <c r="D5" s="50"/>
      <c r="E5" s="50"/>
      <c r="F5" s="50"/>
      <c r="G5" s="60"/>
      <c r="H5" s="88">
        <v>1</v>
      </c>
      <c r="I5" s="89">
        <f ca="1">OFFSET($H$25,ROUND(H5*12,0)+1,0,1,1)</f>
        <v>142665.31030533678</v>
      </c>
      <c r="J5" s="89">
        <f ca="1">OFFSET($J$25,ROUND(H5*12,0)+1,0,1,1)</f>
        <v>10334.689694663335</v>
      </c>
      <c r="K5" s="28"/>
      <c r="L5" s="146"/>
    </row>
    <row r="6" spans="1:12" ht="15.95" customHeight="1" x14ac:dyDescent="0.2">
      <c r="A6" s="60"/>
      <c r="B6" s="50"/>
      <c r="C6" s="50"/>
      <c r="D6" s="72" t="s">
        <v>70</v>
      </c>
      <c r="E6" s="22">
        <v>150000</v>
      </c>
      <c r="F6" s="60"/>
      <c r="G6" s="60"/>
      <c r="H6" s="88">
        <v>2</v>
      </c>
      <c r="I6" s="89">
        <f t="shared" ref="I6:I12" ca="1" si="0">OFFSET($H$25,ROUND(H6*12,0)+1,0,1,1)</f>
        <v>134746.07353349612</v>
      </c>
      <c r="J6" s="89">
        <f t="shared" ref="J6:J12" ca="1" si="1">OFFSET($J$25,ROUND(H6*12,0)+1,0,1,1)</f>
        <v>21313.926466504054</v>
      </c>
      <c r="K6" s="28"/>
      <c r="L6" s="146"/>
    </row>
    <row r="7" spans="1:12" ht="15.95" customHeight="1" x14ac:dyDescent="0.2">
      <c r="A7" s="60"/>
      <c r="B7" s="50"/>
      <c r="C7" s="50"/>
      <c r="D7" s="73" t="s">
        <v>63</v>
      </c>
      <c r="E7" s="23">
        <v>0.02</v>
      </c>
      <c r="F7" s="80"/>
      <c r="G7" s="60"/>
      <c r="H7" s="88">
        <v>3</v>
      </c>
      <c r="I7" s="89">
        <f t="shared" ca="1" si="0"/>
        <v>126194.34453024791</v>
      </c>
      <c r="J7" s="89">
        <f t="shared" ca="1" si="1"/>
        <v>32986.855469752365</v>
      </c>
      <c r="K7" s="28"/>
      <c r="L7" s="146"/>
    </row>
    <row r="8" spans="1:12" ht="15.95" customHeight="1" x14ac:dyDescent="0.2">
      <c r="A8" s="60"/>
      <c r="B8" s="74"/>
      <c r="C8" s="74"/>
      <c r="D8" s="75"/>
      <c r="E8" s="74"/>
      <c r="F8" s="74"/>
      <c r="G8" s="60"/>
      <c r="H8" s="88">
        <v>4</v>
      </c>
      <c r="I8" s="89">
        <f t="shared" ca="1" si="0"/>
        <v>116958.11655354609</v>
      </c>
      <c r="J8" s="89">
        <f t="shared" ca="1" si="1"/>
        <v>45406.70744645434</v>
      </c>
      <c r="K8" s="28"/>
      <c r="L8" s="146"/>
    </row>
    <row r="9" spans="1:12" ht="15.95" customHeight="1" x14ac:dyDescent="0.2">
      <c r="A9" s="60"/>
      <c r="B9" s="74"/>
      <c r="C9" s="74"/>
      <c r="D9" s="73" t="s">
        <v>64</v>
      </c>
      <c r="E9" s="22">
        <v>100000</v>
      </c>
      <c r="F9" s="74"/>
      <c r="G9" s="60"/>
      <c r="H9" s="88">
        <v>5</v>
      </c>
      <c r="I9" s="89">
        <f t="shared" ca="1" si="0"/>
        <v>106980.96529090469</v>
      </c>
      <c r="J9" s="89">
        <f t="shared" ca="1" si="1"/>
        <v>58631.15518909588</v>
      </c>
      <c r="K9" s="28"/>
      <c r="L9" s="146"/>
    </row>
    <row r="10" spans="1:12" ht="14.25" x14ac:dyDescent="0.2">
      <c r="A10" s="60"/>
      <c r="B10" s="50"/>
      <c r="C10" s="50"/>
      <c r="D10" s="73" t="s">
        <v>48</v>
      </c>
      <c r="E10" s="23">
        <v>7.0000000000000007E-2</v>
      </c>
      <c r="F10" s="50"/>
      <c r="G10" s="60"/>
      <c r="H10" s="88">
        <v>6</v>
      </c>
      <c r="I10" s="89">
        <f t="shared" ca="1" si="0"/>
        <v>96201.660611795029</v>
      </c>
      <c r="J10" s="89">
        <f t="shared" ca="1" si="1"/>
        <v>72722.702277805656</v>
      </c>
      <c r="K10" s="28"/>
      <c r="L10" s="146"/>
    </row>
    <row r="11" spans="1:12" ht="14.25" x14ac:dyDescent="0.2">
      <c r="A11" s="60"/>
      <c r="B11" s="50"/>
      <c r="C11" s="50"/>
      <c r="D11" s="73" t="s">
        <v>82</v>
      </c>
      <c r="E11" s="22">
        <v>1040</v>
      </c>
      <c r="F11" s="80" t="str">
        <f>IF(E9=0," - ",ROUND(NPER(E10/12,E11,-E9)/12,2)&amp;" Years to Pay Off")</f>
        <v>11.79 Years to Pay Off</v>
      </c>
      <c r="G11" s="60"/>
      <c r="H11" s="88">
        <v>7</v>
      </c>
      <c r="I11" s="89">
        <f t="shared" ca="1" si="0"/>
        <v>84553.743038749672</v>
      </c>
      <c r="J11" s="89">
        <f t="shared" ca="1" si="1"/>
        <v>87749.107108643133</v>
      </c>
      <c r="K11" s="28"/>
    </row>
    <row r="12" spans="1:12" x14ac:dyDescent="0.2">
      <c r="A12" s="60"/>
      <c r="B12" s="50"/>
      <c r="C12" s="50"/>
      <c r="D12" s="73"/>
      <c r="E12" s="50"/>
      <c r="F12" s="50"/>
      <c r="G12" s="60"/>
      <c r="H12" s="88">
        <v>8</v>
      </c>
      <c r="I12" s="89">
        <f t="shared" ca="1" si="0"/>
        <v>71965.061631196193</v>
      </c>
      <c r="J12" s="89">
        <f t="shared" ca="1" si="1"/>
        <v>103783.84551914457</v>
      </c>
      <c r="K12" s="28"/>
      <c r="L12" s="140" t="s">
        <v>93</v>
      </c>
    </row>
    <row r="13" spans="1:12" ht="15.95" customHeight="1" x14ac:dyDescent="0.2">
      <c r="A13" s="60"/>
      <c r="B13" s="74"/>
      <c r="C13" s="74"/>
      <c r="D13" s="73" t="s">
        <v>65</v>
      </c>
      <c r="E13" s="22">
        <v>50000</v>
      </c>
      <c r="F13" s="74"/>
      <c r="G13" s="60"/>
      <c r="H13" s="88"/>
      <c r="I13" s="88"/>
      <c r="J13" s="88"/>
      <c r="K13" s="28"/>
      <c r="L13" s="140"/>
    </row>
    <row r="14" spans="1:12" ht="14.25" x14ac:dyDescent="0.2">
      <c r="A14" s="60"/>
      <c r="B14" s="50"/>
      <c r="C14" s="50"/>
      <c r="D14" s="73" t="s">
        <v>48</v>
      </c>
      <c r="E14" s="23">
        <v>0.1</v>
      </c>
      <c r="F14" s="50"/>
      <c r="G14" s="60"/>
      <c r="H14" s="62"/>
      <c r="I14" s="62"/>
      <c r="J14" s="62"/>
      <c r="K14" s="28"/>
      <c r="L14" s="140"/>
    </row>
    <row r="15" spans="1:12" ht="14.25" x14ac:dyDescent="0.2">
      <c r="A15" s="60"/>
      <c r="B15" s="50"/>
      <c r="C15" s="50"/>
      <c r="D15" s="73" t="s">
        <v>82</v>
      </c>
      <c r="E15" s="22">
        <v>550</v>
      </c>
      <c r="F15" s="80" t="str">
        <f>IF(E13=0," - ",ROUND(NPER(E14/12,E15,-E13)/12,2)&amp;" Years to Pay Off")</f>
        <v>14.23 Years to Pay Off</v>
      </c>
      <c r="G15" s="60"/>
      <c r="H15" s="62"/>
      <c r="I15" s="62"/>
      <c r="J15" s="62"/>
      <c r="K15" s="28"/>
      <c r="L15" s="140"/>
    </row>
    <row r="16" spans="1:12" x14ac:dyDescent="0.2">
      <c r="A16" s="60"/>
      <c r="B16" s="50"/>
      <c r="C16" s="50"/>
      <c r="D16" s="73"/>
      <c r="E16" s="50"/>
      <c r="F16" s="50"/>
      <c r="G16" s="60"/>
      <c r="H16" s="62"/>
      <c r="I16" s="62"/>
      <c r="J16" s="62"/>
      <c r="K16" s="28"/>
      <c r="L16" s="83" t="s">
        <v>95</v>
      </c>
    </row>
    <row r="17" spans="1:11" ht="14.25" x14ac:dyDescent="0.2">
      <c r="A17" s="60"/>
      <c r="B17" s="50"/>
      <c r="C17" s="50"/>
      <c r="D17" s="73" t="s">
        <v>80</v>
      </c>
      <c r="E17" s="26">
        <v>4</v>
      </c>
      <c r="F17" s="80" t="str">
        <f>"("&amp;ROUNDDOWN(E17,0)&amp;" years, "&amp;(ROUND(MOD(E17*12,12),0))&amp;" months)"</f>
        <v>(4 years, 0 months)</v>
      </c>
      <c r="G17" s="60"/>
      <c r="H17" s="62"/>
      <c r="I17" s="62"/>
      <c r="J17" s="62"/>
      <c r="K17" s="28"/>
    </row>
    <row r="18" spans="1:11" x14ac:dyDescent="0.2">
      <c r="A18" s="60"/>
      <c r="B18" s="76"/>
      <c r="C18" s="77"/>
      <c r="D18" s="76"/>
      <c r="E18" s="76"/>
      <c r="F18" s="76"/>
      <c r="G18" s="60"/>
      <c r="H18" s="62"/>
      <c r="I18" s="62"/>
      <c r="J18" s="62"/>
      <c r="K18" s="28"/>
    </row>
    <row r="19" spans="1:11" ht="13.5" thickBot="1" x14ac:dyDescent="0.25">
      <c r="A19" s="60"/>
      <c r="B19" s="50"/>
      <c r="C19" s="63"/>
      <c r="D19" s="50"/>
      <c r="E19" s="50"/>
      <c r="F19" s="50"/>
      <c r="G19" s="60"/>
      <c r="H19" s="62"/>
      <c r="I19" s="62"/>
      <c r="J19" s="62"/>
      <c r="K19" s="28"/>
    </row>
    <row r="20" spans="1:11" ht="18.75" customHeight="1" thickBot="1" x14ac:dyDescent="0.25">
      <c r="A20" s="60"/>
      <c r="B20" s="50"/>
      <c r="C20" s="63"/>
      <c r="D20" s="78" t="s">
        <v>81</v>
      </c>
      <c r="E20" s="25">
        <f ca="1">OFFSET(H25,ROUND(E17*12,0)+1,0,1,1)</f>
        <v>116958.11655354609</v>
      </c>
      <c r="F20" s="50"/>
      <c r="G20" s="60"/>
      <c r="H20" s="62"/>
      <c r="I20" s="62"/>
      <c r="J20" s="62"/>
      <c r="K20" s="28"/>
    </row>
    <row r="21" spans="1:11" ht="13.5" thickBot="1" x14ac:dyDescent="0.25">
      <c r="A21" s="60"/>
      <c r="B21" s="50"/>
      <c r="C21" s="50"/>
      <c r="D21" s="79"/>
      <c r="E21" s="50"/>
      <c r="F21" s="50"/>
      <c r="G21" s="60"/>
      <c r="H21" s="62"/>
      <c r="I21" s="90" t="s">
        <v>84</v>
      </c>
      <c r="J21" s="62"/>
      <c r="K21" s="28"/>
    </row>
    <row r="22" spans="1:11" ht="19.5" customHeight="1" thickBot="1" x14ac:dyDescent="0.25">
      <c r="A22" s="60"/>
      <c r="B22" s="60"/>
      <c r="C22" s="60"/>
      <c r="D22" s="78" t="s">
        <v>67</v>
      </c>
      <c r="E22" s="24">
        <f ca="1">OFFSET(J25,ROUND(E17*12,0)+1,0,1,1)</f>
        <v>45406.70744645434</v>
      </c>
      <c r="F22" s="50"/>
      <c r="G22" s="60"/>
      <c r="H22" s="62"/>
      <c r="I22" s="62"/>
      <c r="J22" s="62"/>
      <c r="K22" s="28"/>
    </row>
    <row r="23" spans="1:11" x14ac:dyDescent="0.2">
      <c r="A23" s="60"/>
      <c r="B23" s="50"/>
      <c r="C23" s="50"/>
      <c r="D23" s="50"/>
      <c r="E23" s="50"/>
      <c r="F23" s="50"/>
      <c r="G23" s="60"/>
      <c r="H23" s="62"/>
      <c r="I23" s="62"/>
      <c r="J23" s="62"/>
      <c r="K23" s="28"/>
    </row>
    <row r="24" spans="1:11" x14ac:dyDescent="0.2">
      <c r="H24" s="28"/>
      <c r="I24" s="28"/>
      <c r="J24" s="28"/>
      <c r="K24" s="28"/>
    </row>
    <row r="25" spans="1:11" ht="26.25" thickBot="1" x14ac:dyDescent="0.25">
      <c r="A25" s="54" t="s">
        <v>66</v>
      </c>
      <c r="B25" s="55" t="s">
        <v>77</v>
      </c>
      <c r="C25" s="55" t="s">
        <v>78</v>
      </c>
      <c r="D25" s="55" t="s">
        <v>79</v>
      </c>
      <c r="E25" s="55" t="s">
        <v>76</v>
      </c>
      <c r="F25" s="55" t="s">
        <v>75</v>
      </c>
      <c r="G25" s="55" t="s">
        <v>74</v>
      </c>
      <c r="H25" s="55" t="s">
        <v>71</v>
      </c>
      <c r="I25" s="55" t="s">
        <v>72</v>
      </c>
      <c r="J25" s="55" t="s">
        <v>73</v>
      </c>
    </row>
    <row r="26" spans="1:11" x14ac:dyDescent="0.2">
      <c r="A26" s="51"/>
      <c r="B26" s="51"/>
      <c r="C26" s="51"/>
      <c r="D26" s="81">
        <f>E9</f>
        <v>100000</v>
      </c>
      <c r="E26" s="51"/>
      <c r="F26" s="51"/>
      <c r="G26" s="81">
        <f>E13</f>
        <v>50000</v>
      </c>
      <c r="H26" s="81">
        <f>G26+D26</f>
        <v>150000</v>
      </c>
      <c r="I26" s="81">
        <f>E6</f>
        <v>150000</v>
      </c>
      <c r="J26" s="81">
        <f>I26-H26</f>
        <v>0</v>
      </c>
    </row>
    <row r="27" spans="1:11" x14ac:dyDescent="0.2">
      <c r="A27" s="4">
        <v>1</v>
      </c>
      <c r="B27" s="6">
        <f t="shared" ref="B27:B90" si="2">$E$10/12*D26</f>
        <v>583.33333333333337</v>
      </c>
      <c r="C27" s="6">
        <f t="shared" ref="C27:C90" si="3">IF(D26&lt;($E$11-B27),D26-B27,$E$11-B27)</f>
        <v>456.66666666666663</v>
      </c>
      <c r="D27" s="6">
        <f>IF(D26&lt;=0,0,D26-C27)</f>
        <v>99543.333333333328</v>
      </c>
      <c r="E27" s="6">
        <f>$E$14/12*G26</f>
        <v>416.66666666666669</v>
      </c>
      <c r="F27" s="6">
        <f>IF(G26&lt;($E$15-E27),G26-E27,$E$15-E27)</f>
        <v>133.33333333333331</v>
      </c>
      <c r="G27" s="6">
        <f>IF(G26&lt;=0,0,G26-F27)</f>
        <v>49866.666666666664</v>
      </c>
      <c r="H27" s="6">
        <f>G27+D27</f>
        <v>149410</v>
      </c>
      <c r="I27" s="6">
        <f>I26*(1+(((1+$E$7)^(1/12))-1))</f>
        <v>150247.73719528803</v>
      </c>
      <c r="J27" s="6">
        <f>I27-H27</f>
        <v>837.73719528803485</v>
      </c>
    </row>
    <row r="28" spans="1:11" x14ac:dyDescent="0.2">
      <c r="A28" s="4">
        <f>A27+1</f>
        <v>2</v>
      </c>
      <c r="B28" s="6">
        <f t="shared" si="2"/>
        <v>580.66944444444448</v>
      </c>
      <c r="C28" s="6">
        <f t="shared" si="3"/>
        <v>459.33055555555552</v>
      </c>
      <c r="D28" s="6">
        <f t="shared" ref="D28:D91" si="4">IF(D27&lt;=0,0,D27-C28)</f>
        <v>99084.002777777772</v>
      </c>
      <c r="E28" s="6">
        <f t="shared" ref="E28:E91" si="5">$E$14/12*G27</f>
        <v>415.55555555555554</v>
      </c>
      <c r="F28" s="6">
        <f t="shared" ref="F28:F91" si="6">IF(G27&lt;($E$15-E28),G27-E28,$E$15-E28)</f>
        <v>134.44444444444446</v>
      </c>
      <c r="G28" s="6">
        <f t="shared" ref="G28:G91" si="7">IF(G27&lt;=0,0,G27-F28)</f>
        <v>49732.222222222219</v>
      </c>
      <c r="H28" s="6">
        <f t="shared" ref="H28:H91" si="8">G28+D28</f>
        <v>148816.22499999998</v>
      </c>
      <c r="I28" s="6">
        <f t="shared" ref="I28:I91" si="9">I27*(1+(((1+$E$7)^(1/12))-1))</f>
        <v>150495.88354869559</v>
      </c>
      <c r="J28" s="6">
        <f t="shared" ref="J28:J91" si="10">I28-H28</f>
        <v>1679.6585486956174</v>
      </c>
    </row>
    <row r="29" spans="1:11" x14ac:dyDescent="0.2">
      <c r="A29" s="4">
        <f t="shared" ref="A29:A92" si="11">A28+1</f>
        <v>3</v>
      </c>
      <c r="B29" s="6">
        <f t="shared" si="2"/>
        <v>577.9900162037037</v>
      </c>
      <c r="C29" s="6">
        <f t="shared" si="3"/>
        <v>462.0099837962963</v>
      </c>
      <c r="D29" s="6">
        <f t="shared" si="4"/>
        <v>98621.992793981481</v>
      </c>
      <c r="E29" s="6">
        <f t="shared" si="5"/>
        <v>414.43518518518516</v>
      </c>
      <c r="F29" s="6">
        <f t="shared" si="6"/>
        <v>135.56481481481484</v>
      </c>
      <c r="G29" s="6">
        <f t="shared" si="7"/>
        <v>49596.657407407401</v>
      </c>
      <c r="H29" s="6">
        <f t="shared" si="8"/>
        <v>148218.65020138887</v>
      </c>
      <c r="I29" s="6">
        <f t="shared" si="9"/>
        <v>150744.43973598059</v>
      </c>
      <c r="J29" s="6">
        <f t="shared" si="10"/>
        <v>2525.7895345917204</v>
      </c>
    </row>
    <row r="30" spans="1:11" x14ac:dyDescent="0.2">
      <c r="A30" s="4">
        <f t="shared" si="11"/>
        <v>4</v>
      </c>
      <c r="B30" s="6">
        <f t="shared" si="2"/>
        <v>575.29495796489198</v>
      </c>
      <c r="C30" s="6">
        <f t="shared" si="3"/>
        <v>464.70504203510802</v>
      </c>
      <c r="D30" s="6">
        <f t="shared" si="4"/>
        <v>98157.287751946365</v>
      </c>
      <c r="E30" s="6">
        <f t="shared" si="5"/>
        <v>413.3054783950617</v>
      </c>
      <c r="F30" s="6">
        <f t="shared" si="6"/>
        <v>136.6945216049383</v>
      </c>
      <c r="G30" s="6">
        <f t="shared" si="7"/>
        <v>49459.962885802466</v>
      </c>
      <c r="H30" s="6">
        <f t="shared" si="8"/>
        <v>147617.25063774883</v>
      </c>
      <c r="I30" s="6">
        <f t="shared" si="9"/>
        <v>150993.40643401697</v>
      </c>
      <c r="J30" s="6">
        <f t="shared" si="10"/>
        <v>3376.15579626814</v>
      </c>
    </row>
    <row r="31" spans="1:11" x14ac:dyDescent="0.2">
      <c r="A31" s="4">
        <f t="shared" si="11"/>
        <v>5</v>
      </c>
      <c r="B31" s="6">
        <f t="shared" si="2"/>
        <v>572.58417855302048</v>
      </c>
      <c r="C31" s="6">
        <f t="shared" si="3"/>
        <v>467.41582144697952</v>
      </c>
      <c r="D31" s="6">
        <f t="shared" si="4"/>
        <v>97689.871930499387</v>
      </c>
      <c r="E31" s="6">
        <f t="shared" si="5"/>
        <v>412.16635738168719</v>
      </c>
      <c r="F31" s="6">
        <f t="shared" si="6"/>
        <v>137.83364261831281</v>
      </c>
      <c r="G31" s="6">
        <f t="shared" si="7"/>
        <v>49322.12924318415</v>
      </c>
      <c r="H31" s="6">
        <f t="shared" si="8"/>
        <v>147012.00117368353</v>
      </c>
      <c r="I31" s="6">
        <f t="shared" si="9"/>
        <v>151242.78432079664</v>
      </c>
      <c r="J31" s="6">
        <f t="shared" si="10"/>
        <v>4230.7831471131067</v>
      </c>
    </row>
    <row r="32" spans="1:11" x14ac:dyDescent="0.2">
      <c r="A32" s="4">
        <f t="shared" si="11"/>
        <v>6</v>
      </c>
      <c r="B32" s="6">
        <f t="shared" si="2"/>
        <v>569.85758626124641</v>
      </c>
      <c r="C32" s="6">
        <f t="shared" si="3"/>
        <v>470.14241373875359</v>
      </c>
      <c r="D32" s="6">
        <f t="shared" si="4"/>
        <v>97219.729516760635</v>
      </c>
      <c r="E32" s="6">
        <f t="shared" si="5"/>
        <v>411.01774369320123</v>
      </c>
      <c r="F32" s="6">
        <f t="shared" si="6"/>
        <v>138.98225630679877</v>
      </c>
      <c r="G32" s="6">
        <f t="shared" si="7"/>
        <v>49183.146986877349</v>
      </c>
      <c r="H32" s="6">
        <f t="shared" si="8"/>
        <v>146402.87650363799</v>
      </c>
      <c r="I32" s="6">
        <f t="shared" si="9"/>
        <v>151492.57407543121</v>
      </c>
      <c r="J32" s="6">
        <f t="shared" si="10"/>
        <v>5089.6975717932219</v>
      </c>
    </row>
    <row r="33" spans="1:10" x14ac:dyDescent="0.2">
      <c r="A33" s="4">
        <f t="shared" si="11"/>
        <v>7</v>
      </c>
      <c r="B33" s="6">
        <f t="shared" si="2"/>
        <v>567.11508884777038</v>
      </c>
      <c r="C33" s="6">
        <f t="shared" si="3"/>
        <v>472.88491115222962</v>
      </c>
      <c r="D33" s="6">
        <f t="shared" si="4"/>
        <v>96746.844605608407</v>
      </c>
      <c r="E33" s="6">
        <f t="shared" si="5"/>
        <v>409.8595582239779</v>
      </c>
      <c r="F33" s="6">
        <f t="shared" si="6"/>
        <v>140.1404417760221</v>
      </c>
      <c r="G33" s="6">
        <f t="shared" si="7"/>
        <v>49043.006545101329</v>
      </c>
      <c r="H33" s="6">
        <f t="shared" si="8"/>
        <v>145789.85115070973</v>
      </c>
      <c r="I33" s="6">
        <f t="shared" si="9"/>
        <v>151742.77637815397</v>
      </c>
      <c r="J33" s="6">
        <f t="shared" si="10"/>
        <v>5952.9252274442406</v>
      </c>
    </row>
    <row r="34" spans="1:10" x14ac:dyDescent="0.2">
      <c r="A34" s="4">
        <f t="shared" si="11"/>
        <v>8</v>
      </c>
      <c r="B34" s="6">
        <f t="shared" si="2"/>
        <v>564.35659353271569</v>
      </c>
      <c r="C34" s="6">
        <f t="shared" si="3"/>
        <v>475.64340646728431</v>
      </c>
      <c r="D34" s="6">
        <f t="shared" si="4"/>
        <v>96271.201199141127</v>
      </c>
      <c r="E34" s="6">
        <f t="shared" si="5"/>
        <v>408.69172120917773</v>
      </c>
      <c r="F34" s="6">
        <f t="shared" si="6"/>
        <v>141.30827879082227</v>
      </c>
      <c r="G34" s="6">
        <f t="shared" si="7"/>
        <v>48901.698266310508</v>
      </c>
      <c r="H34" s="6">
        <f t="shared" si="8"/>
        <v>145172.89946545163</v>
      </c>
      <c r="I34" s="6">
        <f t="shared" si="9"/>
        <v>151993.3919103216</v>
      </c>
      <c r="J34" s="6">
        <f t="shared" si="10"/>
        <v>6820.4924448699749</v>
      </c>
    </row>
    <row r="35" spans="1:10" x14ac:dyDescent="0.2">
      <c r="A35" s="4">
        <f t="shared" si="11"/>
        <v>9</v>
      </c>
      <c r="B35" s="6">
        <f t="shared" si="2"/>
        <v>561.58200699498991</v>
      </c>
      <c r="C35" s="6">
        <f t="shared" si="3"/>
        <v>478.41799300501009</v>
      </c>
      <c r="D35" s="6">
        <f t="shared" si="4"/>
        <v>95792.783206136111</v>
      </c>
      <c r="E35" s="6">
        <f t="shared" si="5"/>
        <v>407.51415221925424</v>
      </c>
      <c r="F35" s="6">
        <f t="shared" si="6"/>
        <v>142.48584778074576</v>
      </c>
      <c r="G35" s="6">
        <f t="shared" si="7"/>
        <v>48759.212418529765</v>
      </c>
      <c r="H35" s="6">
        <f t="shared" si="8"/>
        <v>144551.99562466587</v>
      </c>
      <c r="I35" s="6">
        <f t="shared" si="9"/>
        <v>152244.42135441612</v>
      </c>
      <c r="J35" s="6">
        <f t="shared" si="10"/>
        <v>7692.4257297502481</v>
      </c>
    </row>
    <row r="36" spans="1:10" x14ac:dyDescent="0.2">
      <c r="A36" s="4">
        <f t="shared" si="11"/>
        <v>10</v>
      </c>
      <c r="B36" s="6">
        <f t="shared" si="2"/>
        <v>558.79123536912732</v>
      </c>
      <c r="C36" s="6">
        <f t="shared" si="3"/>
        <v>481.20876463087268</v>
      </c>
      <c r="D36" s="6">
        <f t="shared" si="4"/>
        <v>95311.574441505232</v>
      </c>
      <c r="E36" s="6">
        <f t="shared" si="5"/>
        <v>406.3267701544147</v>
      </c>
      <c r="F36" s="6">
        <f t="shared" si="6"/>
        <v>143.6732298455853</v>
      </c>
      <c r="G36" s="6">
        <f t="shared" si="7"/>
        <v>48615.539188684183</v>
      </c>
      <c r="H36" s="6">
        <f t="shared" si="8"/>
        <v>143927.11363018941</v>
      </c>
      <c r="I36" s="6">
        <f t="shared" si="9"/>
        <v>152495.86539404673</v>
      </c>
      <c r="J36" s="6">
        <f t="shared" si="10"/>
        <v>8568.751763857319</v>
      </c>
    </row>
    <row r="37" spans="1:10" x14ac:dyDescent="0.2">
      <c r="A37" s="4">
        <f t="shared" si="11"/>
        <v>11</v>
      </c>
      <c r="B37" s="6">
        <f t="shared" si="2"/>
        <v>555.98418424211388</v>
      </c>
      <c r="C37" s="6">
        <f t="shared" si="3"/>
        <v>484.01581575788612</v>
      </c>
      <c r="D37" s="6">
        <f t="shared" si="4"/>
        <v>94827.558625747348</v>
      </c>
      <c r="E37" s="6">
        <f t="shared" si="5"/>
        <v>405.12949323903484</v>
      </c>
      <c r="F37" s="6">
        <f t="shared" si="6"/>
        <v>144.87050676096516</v>
      </c>
      <c r="G37" s="6">
        <f t="shared" si="7"/>
        <v>48470.66868192322</v>
      </c>
      <c r="H37" s="6">
        <f t="shared" si="8"/>
        <v>143298.22730767058</v>
      </c>
      <c r="I37" s="6">
        <f t="shared" si="9"/>
        <v>152747.7247139517</v>
      </c>
      <c r="J37" s="6">
        <f t="shared" si="10"/>
        <v>9449.4974062811234</v>
      </c>
    </row>
    <row r="38" spans="1:10" x14ac:dyDescent="0.2">
      <c r="A38" s="4">
        <f t="shared" si="11"/>
        <v>12</v>
      </c>
      <c r="B38" s="6">
        <f t="shared" si="2"/>
        <v>553.16075865019286</v>
      </c>
      <c r="C38" s="6">
        <f t="shared" si="3"/>
        <v>486.83924134980714</v>
      </c>
      <c r="D38" s="6">
        <f t="shared" si="4"/>
        <v>94340.71938439754</v>
      </c>
      <c r="E38" s="6">
        <f t="shared" si="5"/>
        <v>403.92223901602682</v>
      </c>
      <c r="F38" s="6">
        <f t="shared" si="6"/>
        <v>146.07776098397318</v>
      </c>
      <c r="G38" s="6">
        <f t="shared" si="7"/>
        <v>48324.590920939248</v>
      </c>
      <c r="H38" s="6">
        <f t="shared" si="8"/>
        <v>142665.31030533678</v>
      </c>
      <c r="I38" s="6">
        <f t="shared" si="9"/>
        <v>153000.00000000012</v>
      </c>
      <c r="J38" s="6">
        <f t="shared" si="10"/>
        <v>10334.689694663335</v>
      </c>
    </row>
    <row r="39" spans="1:10" x14ac:dyDescent="0.2">
      <c r="A39" s="4">
        <f t="shared" si="11"/>
        <v>13</v>
      </c>
      <c r="B39" s="6">
        <f t="shared" si="2"/>
        <v>550.32086307565237</v>
      </c>
      <c r="C39" s="6">
        <f t="shared" si="3"/>
        <v>489.67913692434763</v>
      </c>
      <c r="D39" s="6">
        <f t="shared" si="4"/>
        <v>93851.040247473196</v>
      </c>
      <c r="E39" s="6">
        <f t="shared" si="5"/>
        <v>402.70492434116039</v>
      </c>
      <c r="F39" s="6">
        <f t="shared" si="6"/>
        <v>147.29507565883961</v>
      </c>
      <c r="G39" s="6">
        <f t="shared" si="7"/>
        <v>48177.295845280409</v>
      </c>
      <c r="H39" s="6">
        <f t="shared" si="8"/>
        <v>142028.3360927536</v>
      </c>
      <c r="I39" s="6">
        <f t="shared" si="9"/>
        <v>153252.6919391939</v>
      </c>
      <c r="J39" s="6">
        <f t="shared" si="10"/>
        <v>11224.355846440303</v>
      </c>
    </row>
    <row r="40" spans="1:10" x14ac:dyDescent="0.2">
      <c r="A40" s="4">
        <f t="shared" si="11"/>
        <v>14</v>
      </c>
      <c r="B40" s="6">
        <f t="shared" si="2"/>
        <v>547.46440144359372</v>
      </c>
      <c r="C40" s="6">
        <f t="shared" si="3"/>
        <v>492.53559855640628</v>
      </c>
      <c r="D40" s="6">
        <f t="shared" si="4"/>
        <v>93358.504648916787</v>
      </c>
      <c r="E40" s="6">
        <f t="shared" si="5"/>
        <v>401.47746537733673</v>
      </c>
      <c r="F40" s="6">
        <f t="shared" si="6"/>
        <v>148.52253462266327</v>
      </c>
      <c r="G40" s="6">
        <f t="shared" si="7"/>
        <v>48028.773310657743</v>
      </c>
      <c r="H40" s="6">
        <f t="shared" si="8"/>
        <v>141387.27795957454</v>
      </c>
      <c r="I40" s="6">
        <f t="shared" si="9"/>
        <v>153505.80121966961</v>
      </c>
      <c r="J40" s="6">
        <f t="shared" si="10"/>
        <v>12118.523260095069</v>
      </c>
    </row>
    <row r="41" spans="1:10" x14ac:dyDescent="0.2">
      <c r="A41" s="4">
        <f t="shared" si="11"/>
        <v>15</v>
      </c>
      <c r="B41" s="6">
        <f t="shared" si="2"/>
        <v>544.59127711868132</v>
      </c>
      <c r="C41" s="6">
        <f t="shared" si="3"/>
        <v>495.40872288131868</v>
      </c>
      <c r="D41" s="6">
        <f t="shared" si="4"/>
        <v>92863.095926035472</v>
      </c>
      <c r="E41" s="6">
        <f t="shared" si="5"/>
        <v>400.23977758881455</v>
      </c>
      <c r="F41" s="6">
        <f t="shared" si="6"/>
        <v>149.76022241118545</v>
      </c>
      <c r="G41" s="6">
        <f t="shared" si="7"/>
        <v>47879.01308824656</v>
      </c>
      <c r="H41" s="6">
        <f t="shared" si="8"/>
        <v>140742.10901428203</v>
      </c>
      <c r="I41" s="6">
        <f t="shared" si="9"/>
        <v>153759.3285307003</v>
      </c>
      <c r="J41" s="6">
        <f t="shared" si="10"/>
        <v>13017.219516418263</v>
      </c>
    </row>
    <row r="42" spans="1:10" x14ac:dyDescent="0.2">
      <c r="A42" s="4">
        <f t="shared" si="11"/>
        <v>16</v>
      </c>
      <c r="B42" s="6">
        <f t="shared" si="2"/>
        <v>541.70139290187365</v>
      </c>
      <c r="C42" s="6">
        <f t="shared" si="3"/>
        <v>498.29860709812635</v>
      </c>
      <c r="D42" s="6">
        <f t="shared" si="4"/>
        <v>92364.797318937344</v>
      </c>
      <c r="E42" s="6">
        <f t="shared" si="5"/>
        <v>398.99177573538799</v>
      </c>
      <c r="F42" s="6">
        <f t="shared" si="6"/>
        <v>151.00822426461201</v>
      </c>
      <c r="G42" s="6">
        <f t="shared" si="7"/>
        <v>47728.004863981951</v>
      </c>
      <c r="H42" s="6">
        <f t="shared" si="8"/>
        <v>140092.80218291929</v>
      </c>
      <c r="I42" s="6">
        <f t="shared" si="9"/>
        <v>154013.27456269742</v>
      </c>
      <c r="J42" s="6">
        <f t="shared" si="10"/>
        <v>13920.472379778133</v>
      </c>
    </row>
    <row r="43" spans="1:10" x14ac:dyDescent="0.2">
      <c r="A43" s="4">
        <f t="shared" si="11"/>
        <v>17</v>
      </c>
      <c r="B43" s="6">
        <f t="shared" si="2"/>
        <v>538.79465102713448</v>
      </c>
      <c r="C43" s="6">
        <f t="shared" si="3"/>
        <v>501.20534897286552</v>
      </c>
      <c r="D43" s="6">
        <f t="shared" si="4"/>
        <v>91863.591969964473</v>
      </c>
      <c r="E43" s="6">
        <f t="shared" si="5"/>
        <v>397.73337386651627</v>
      </c>
      <c r="F43" s="6">
        <f t="shared" si="6"/>
        <v>152.26662613348373</v>
      </c>
      <c r="G43" s="6">
        <f t="shared" si="7"/>
        <v>47575.738237848469</v>
      </c>
      <c r="H43" s="6">
        <f t="shared" si="8"/>
        <v>139439.33020781295</v>
      </c>
      <c r="I43" s="6">
        <f t="shared" si="9"/>
        <v>154267.64000721267</v>
      </c>
      <c r="J43" s="6">
        <f t="shared" si="10"/>
        <v>14828.309799399722</v>
      </c>
    </row>
    <row r="44" spans="1:10" x14ac:dyDescent="0.2">
      <c r="A44" s="4">
        <f t="shared" si="11"/>
        <v>18</v>
      </c>
      <c r="B44" s="6">
        <f t="shared" si="2"/>
        <v>535.8709531581261</v>
      </c>
      <c r="C44" s="6">
        <f t="shared" si="3"/>
        <v>504.1290468418739</v>
      </c>
      <c r="D44" s="6">
        <f t="shared" si="4"/>
        <v>91359.462923122599</v>
      </c>
      <c r="E44" s="6">
        <f t="shared" si="5"/>
        <v>396.46448531540392</v>
      </c>
      <c r="F44" s="6">
        <f t="shared" si="6"/>
        <v>153.53551468459608</v>
      </c>
      <c r="G44" s="6">
        <f t="shared" si="7"/>
        <v>47422.202723163871</v>
      </c>
      <c r="H44" s="6">
        <f t="shared" si="8"/>
        <v>138781.66564628648</v>
      </c>
      <c r="I44" s="6">
        <f t="shared" si="9"/>
        <v>154522.42555693994</v>
      </c>
      <c r="J44" s="6">
        <f t="shared" si="10"/>
        <v>15740.759910653462</v>
      </c>
    </row>
    <row r="45" spans="1:10" x14ac:dyDescent="0.2">
      <c r="A45" s="4">
        <f t="shared" si="11"/>
        <v>19</v>
      </c>
      <c r="B45" s="6">
        <f t="shared" si="2"/>
        <v>532.9302003848818</v>
      </c>
      <c r="C45" s="6">
        <f t="shared" si="3"/>
        <v>507.0697996151182</v>
      </c>
      <c r="D45" s="6">
        <f t="shared" si="4"/>
        <v>90852.393123507485</v>
      </c>
      <c r="E45" s="6">
        <f t="shared" si="5"/>
        <v>395.18502269303224</v>
      </c>
      <c r="F45" s="6">
        <f t="shared" si="6"/>
        <v>154.81497730696776</v>
      </c>
      <c r="G45" s="6">
        <f t="shared" si="7"/>
        <v>47267.387745856904</v>
      </c>
      <c r="H45" s="6">
        <f t="shared" si="8"/>
        <v>138119.78086936439</v>
      </c>
      <c r="I45" s="6">
        <f t="shared" si="9"/>
        <v>154777.63190571713</v>
      </c>
      <c r="J45" s="6">
        <f t="shared" si="10"/>
        <v>16657.851036352746</v>
      </c>
    </row>
    <row r="46" spans="1:10" x14ac:dyDescent="0.2">
      <c r="A46" s="4">
        <f t="shared" si="11"/>
        <v>20</v>
      </c>
      <c r="B46" s="6">
        <f t="shared" si="2"/>
        <v>529.9722932204603</v>
      </c>
      <c r="C46" s="6">
        <f t="shared" si="3"/>
        <v>510.0277067795397</v>
      </c>
      <c r="D46" s="6">
        <f t="shared" si="4"/>
        <v>90342.365416727946</v>
      </c>
      <c r="E46" s="6">
        <f t="shared" si="5"/>
        <v>393.89489788214087</v>
      </c>
      <c r="F46" s="6">
        <f t="shared" si="6"/>
        <v>156.10510211785913</v>
      </c>
      <c r="G46" s="6">
        <f t="shared" si="7"/>
        <v>47111.282643739047</v>
      </c>
      <c r="H46" s="6">
        <f t="shared" si="8"/>
        <v>137453.64806046698</v>
      </c>
      <c r="I46" s="6">
        <f t="shared" si="9"/>
        <v>155033.2597485281</v>
      </c>
      <c r="J46" s="6">
        <f t="shared" si="10"/>
        <v>17579.611688061123</v>
      </c>
    </row>
    <row r="47" spans="1:10" x14ac:dyDescent="0.2">
      <c r="A47" s="4">
        <f t="shared" si="11"/>
        <v>21</v>
      </c>
      <c r="B47" s="6">
        <f t="shared" si="2"/>
        <v>526.99713159757971</v>
      </c>
      <c r="C47" s="6">
        <f t="shared" si="3"/>
        <v>513.00286840242029</v>
      </c>
      <c r="D47" s="6">
        <f t="shared" si="4"/>
        <v>89829.362548325531</v>
      </c>
      <c r="E47" s="6">
        <f t="shared" si="5"/>
        <v>392.59402203115872</v>
      </c>
      <c r="F47" s="6">
        <f t="shared" si="6"/>
        <v>157.40597796884128</v>
      </c>
      <c r="G47" s="6">
        <f t="shared" si="7"/>
        <v>46953.876665770207</v>
      </c>
      <c r="H47" s="6">
        <f t="shared" si="8"/>
        <v>136783.23921409575</v>
      </c>
      <c r="I47" s="6">
        <f t="shared" si="9"/>
        <v>155289.3097815045</v>
      </c>
      <c r="J47" s="6">
        <f t="shared" si="10"/>
        <v>18506.070567408751</v>
      </c>
    </row>
    <row r="48" spans="1:10" x14ac:dyDescent="0.2">
      <c r="A48" s="4">
        <f t="shared" si="11"/>
        <v>22</v>
      </c>
      <c r="B48" s="6">
        <f t="shared" si="2"/>
        <v>524.00461486523227</v>
      </c>
      <c r="C48" s="6">
        <f t="shared" si="3"/>
        <v>515.99538513476773</v>
      </c>
      <c r="D48" s="6">
        <f t="shared" si="4"/>
        <v>89313.367163190764</v>
      </c>
      <c r="E48" s="6">
        <f t="shared" si="5"/>
        <v>391.28230554808505</v>
      </c>
      <c r="F48" s="6">
        <f t="shared" si="6"/>
        <v>158.71769445191495</v>
      </c>
      <c r="G48" s="6">
        <f t="shared" si="7"/>
        <v>46795.158971318291</v>
      </c>
      <c r="H48" s="6">
        <f t="shared" si="8"/>
        <v>136108.52613450907</v>
      </c>
      <c r="I48" s="6">
        <f t="shared" si="9"/>
        <v>155545.78270192773</v>
      </c>
      <c r="J48" s="6">
        <f t="shared" si="10"/>
        <v>19437.256567418663</v>
      </c>
    </row>
    <row r="49" spans="1:10" x14ac:dyDescent="0.2">
      <c r="A49" s="4">
        <f t="shared" si="11"/>
        <v>23</v>
      </c>
      <c r="B49" s="6">
        <f t="shared" si="2"/>
        <v>520.99464178527944</v>
      </c>
      <c r="C49" s="6">
        <f t="shared" si="3"/>
        <v>519.00535821472056</v>
      </c>
      <c r="D49" s="6">
        <f t="shared" si="4"/>
        <v>88794.361804976041</v>
      </c>
      <c r="E49" s="6">
        <f t="shared" si="5"/>
        <v>389.95965809431908</v>
      </c>
      <c r="F49" s="6">
        <f t="shared" si="6"/>
        <v>160.04034190568092</v>
      </c>
      <c r="G49" s="6">
        <f t="shared" si="7"/>
        <v>46635.118629412609</v>
      </c>
      <c r="H49" s="6">
        <f t="shared" si="8"/>
        <v>135429.48043438865</v>
      </c>
      <c r="I49" s="6">
        <f t="shared" si="9"/>
        <v>155802.67920823078</v>
      </c>
      <c r="J49" s="6">
        <f t="shared" si="10"/>
        <v>20373.19877384213</v>
      </c>
    </row>
    <row r="50" spans="1:10" x14ac:dyDescent="0.2">
      <c r="A50" s="4">
        <f t="shared" si="11"/>
        <v>24</v>
      </c>
      <c r="B50" s="6">
        <f t="shared" si="2"/>
        <v>517.96711052902697</v>
      </c>
      <c r="C50" s="6">
        <f t="shared" si="3"/>
        <v>522.03288947097303</v>
      </c>
      <c r="D50" s="6">
        <f t="shared" si="4"/>
        <v>88272.328915505073</v>
      </c>
      <c r="E50" s="6">
        <f t="shared" si="5"/>
        <v>388.62598857843841</v>
      </c>
      <c r="F50" s="6">
        <f t="shared" si="6"/>
        <v>161.37401142156159</v>
      </c>
      <c r="G50" s="6">
        <f t="shared" si="7"/>
        <v>46473.744617991048</v>
      </c>
      <c r="H50" s="6">
        <f t="shared" si="8"/>
        <v>134746.07353349612</v>
      </c>
      <c r="I50" s="6">
        <f t="shared" si="9"/>
        <v>156060.00000000017</v>
      </c>
      <c r="J50" s="6">
        <f t="shared" si="10"/>
        <v>21313.926466504054</v>
      </c>
    </row>
    <row r="51" spans="1:10" x14ac:dyDescent="0.2">
      <c r="A51" s="4">
        <f t="shared" si="11"/>
        <v>25</v>
      </c>
      <c r="B51" s="6">
        <f t="shared" si="2"/>
        <v>514.9219186737796</v>
      </c>
      <c r="C51" s="6">
        <f t="shared" si="3"/>
        <v>525.0780813262204</v>
      </c>
      <c r="D51" s="6">
        <f t="shared" si="4"/>
        <v>87747.250834178849</v>
      </c>
      <c r="E51" s="6">
        <f t="shared" si="5"/>
        <v>387.28120514992537</v>
      </c>
      <c r="F51" s="6">
        <f t="shared" si="6"/>
        <v>162.71879485007463</v>
      </c>
      <c r="G51" s="6">
        <f t="shared" si="7"/>
        <v>46311.025823140975</v>
      </c>
      <c r="H51" s="6">
        <f t="shared" si="8"/>
        <v>134058.27665731983</v>
      </c>
      <c r="I51" s="6">
        <f t="shared" si="9"/>
        <v>156317.74577797783</v>
      </c>
      <c r="J51" s="6">
        <f t="shared" si="10"/>
        <v>22259.469120658003</v>
      </c>
    </row>
    <row r="52" spans="1:10" x14ac:dyDescent="0.2">
      <c r="A52" s="4">
        <f t="shared" si="11"/>
        <v>26</v>
      </c>
      <c r="B52" s="6">
        <f t="shared" si="2"/>
        <v>511.85896319937666</v>
      </c>
      <c r="C52" s="6">
        <f t="shared" si="3"/>
        <v>528.1410368006234</v>
      </c>
      <c r="D52" s="6">
        <f t="shared" si="4"/>
        <v>87219.109797378231</v>
      </c>
      <c r="E52" s="6">
        <f t="shared" si="5"/>
        <v>385.92521519284145</v>
      </c>
      <c r="F52" s="6">
        <f t="shared" si="6"/>
        <v>164.07478480715855</v>
      </c>
      <c r="G52" s="6">
        <f t="shared" si="7"/>
        <v>46146.95103833382</v>
      </c>
      <c r="H52" s="6">
        <f t="shared" si="8"/>
        <v>133366.06083571207</v>
      </c>
      <c r="I52" s="6">
        <f t="shared" si="9"/>
        <v>156575.91724406305</v>
      </c>
      <c r="J52" s="6">
        <f t="shared" si="10"/>
        <v>23209.856408350985</v>
      </c>
    </row>
    <row r="53" spans="1:10" x14ac:dyDescent="0.2">
      <c r="A53" s="4">
        <f t="shared" si="11"/>
        <v>27</v>
      </c>
      <c r="B53" s="6">
        <f t="shared" si="2"/>
        <v>508.77814048470634</v>
      </c>
      <c r="C53" s="6">
        <f t="shared" si="3"/>
        <v>531.22185951529366</v>
      </c>
      <c r="D53" s="6">
        <f t="shared" si="4"/>
        <v>86687.887937862935</v>
      </c>
      <c r="E53" s="6">
        <f t="shared" si="5"/>
        <v>384.55792531944849</v>
      </c>
      <c r="F53" s="6">
        <f t="shared" si="6"/>
        <v>165.44207468055151</v>
      </c>
      <c r="G53" s="6">
        <f t="shared" si="7"/>
        <v>45981.508963653272</v>
      </c>
      <c r="H53" s="6">
        <f t="shared" si="8"/>
        <v>132669.39690151621</v>
      </c>
      <c r="I53" s="6">
        <f t="shared" si="9"/>
        <v>156834.51510131435</v>
      </c>
      <c r="J53" s="6">
        <f t="shared" si="10"/>
        <v>24165.118199798133</v>
      </c>
    </row>
    <row r="54" spans="1:10" x14ac:dyDescent="0.2">
      <c r="A54" s="4">
        <f t="shared" si="11"/>
        <v>28</v>
      </c>
      <c r="B54" s="6">
        <f t="shared" si="2"/>
        <v>505.67934630420046</v>
      </c>
      <c r="C54" s="6">
        <f t="shared" si="3"/>
        <v>534.32065369579959</v>
      </c>
      <c r="D54" s="6">
        <f t="shared" si="4"/>
        <v>86153.567284167133</v>
      </c>
      <c r="E54" s="6">
        <f t="shared" si="5"/>
        <v>383.17924136377724</v>
      </c>
      <c r="F54" s="6">
        <f t="shared" si="6"/>
        <v>166.82075863622276</v>
      </c>
      <c r="G54" s="6">
        <f t="shared" si="7"/>
        <v>45814.688205017046</v>
      </c>
      <c r="H54" s="6">
        <f t="shared" si="8"/>
        <v>131968.25548918417</v>
      </c>
      <c r="I54" s="6">
        <f t="shared" si="9"/>
        <v>157093.54005395141</v>
      </c>
      <c r="J54" s="6">
        <f t="shared" si="10"/>
        <v>25125.284564767237</v>
      </c>
    </row>
    <row r="55" spans="1:10" x14ac:dyDescent="0.2">
      <c r="A55" s="4">
        <f t="shared" si="11"/>
        <v>29</v>
      </c>
      <c r="B55" s="6">
        <f t="shared" si="2"/>
        <v>502.56247582430831</v>
      </c>
      <c r="C55" s="6">
        <f t="shared" si="3"/>
        <v>537.43752417569169</v>
      </c>
      <c r="D55" s="6">
        <f t="shared" si="4"/>
        <v>85616.12975999144</v>
      </c>
      <c r="E55" s="6">
        <f t="shared" si="5"/>
        <v>381.78906837514205</v>
      </c>
      <c r="F55" s="6">
        <f t="shared" si="6"/>
        <v>168.21093162485795</v>
      </c>
      <c r="G55" s="6">
        <f t="shared" si="7"/>
        <v>45646.477273392185</v>
      </c>
      <c r="H55" s="6">
        <f t="shared" si="8"/>
        <v>131262.60703338363</v>
      </c>
      <c r="I55" s="6">
        <f t="shared" si="9"/>
        <v>157352.99280735696</v>
      </c>
      <c r="J55" s="6">
        <f t="shared" si="10"/>
        <v>26090.385773973336</v>
      </c>
    </row>
    <row r="56" spans="1:10" x14ac:dyDescent="0.2">
      <c r="A56" s="4">
        <f t="shared" si="11"/>
        <v>30</v>
      </c>
      <c r="B56" s="6">
        <f t="shared" si="2"/>
        <v>499.42742359995009</v>
      </c>
      <c r="C56" s="6">
        <f t="shared" si="3"/>
        <v>540.57257640004991</v>
      </c>
      <c r="D56" s="6">
        <f t="shared" si="4"/>
        <v>85075.557183591387</v>
      </c>
      <c r="E56" s="6">
        <f t="shared" si="5"/>
        <v>380.38731061160155</v>
      </c>
      <c r="F56" s="6">
        <f t="shared" si="6"/>
        <v>169.61268938839845</v>
      </c>
      <c r="G56" s="6">
        <f t="shared" si="7"/>
        <v>45476.864584003786</v>
      </c>
      <c r="H56" s="6">
        <f t="shared" si="8"/>
        <v>130552.42176759517</v>
      </c>
      <c r="I56" s="6">
        <f t="shared" si="9"/>
        <v>157612.87406807879</v>
      </c>
      <c r="J56" s="6">
        <f t="shared" si="10"/>
        <v>27060.452300483623</v>
      </c>
    </row>
    <row r="57" spans="1:10" x14ac:dyDescent="0.2">
      <c r="A57" s="4">
        <f t="shared" si="11"/>
        <v>31</v>
      </c>
      <c r="B57" s="6">
        <f t="shared" si="2"/>
        <v>496.27408357094976</v>
      </c>
      <c r="C57" s="6">
        <f t="shared" si="3"/>
        <v>543.72591642905024</v>
      </c>
      <c r="D57" s="6">
        <f t="shared" si="4"/>
        <v>84531.831267162343</v>
      </c>
      <c r="E57" s="6">
        <f t="shared" si="5"/>
        <v>378.9738715333649</v>
      </c>
      <c r="F57" s="6">
        <f t="shared" si="6"/>
        <v>171.0261284666351</v>
      </c>
      <c r="G57" s="6">
        <f t="shared" si="7"/>
        <v>45305.838455537152</v>
      </c>
      <c r="H57" s="6">
        <f t="shared" si="8"/>
        <v>129837.6697226995</v>
      </c>
      <c r="I57" s="6">
        <f t="shared" si="9"/>
        <v>157873.18454383154</v>
      </c>
      <c r="J57" s="6">
        <f t="shared" si="10"/>
        <v>28035.514821132034</v>
      </c>
    </row>
    <row r="58" spans="1:10" x14ac:dyDescent="0.2">
      <c r="A58" s="4">
        <f t="shared" si="11"/>
        <v>32</v>
      </c>
      <c r="B58" s="6">
        <f t="shared" si="2"/>
        <v>493.10234905844703</v>
      </c>
      <c r="C58" s="6">
        <f t="shared" si="3"/>
        <v>546.89765094155291</v>
      </c>
      <c r="D58" s="6">
        <f t="shared" si="4"/>
        <v>83984.933616220791</v>
      </c>
      <c r="E58" s="6">
        <f t="shared" si="5"/>
        <v>377.54865379614296</v>
      </c>
      <c r="F58" s="6">
        <f t="shared" si="6"/>
        <v>172.45134620385704</v>
      </c>
      <c r="G58" s="6">
        <f t="shared" si="7"/>
        <v>45133.387109333293</v>
      </c>
      <c r="H58" s="6">
        <f t="shared" si="8"/>
        <v>129118.32072555408</v>
      </c>
      <c r="I58" s="6">
        <f t="shared" si="9"/>
        <v>158133.92494349874</v>
      </c>
      <c r="J58" s="6">
        <f t="shared" si="10"/>
        <v>29015.604217944667</v>
      </c>
    </row>
    <row r="59" spans="1:10" x14ac:dyDescent="0.2">
      <c r="A59" s="4">
        <f t="shared" si="11"/>
        <v>33</v>
      </c>
      <c r="B59" s="6">
        <f t="shared" si="2"/>
        <v>489.91211276128797</v>
      </c>
      <c r="C59" s="6">
        <f t="shared" si="3"/>
        <v>550.08788723871203</v>
      </c>
      <c r="D59" s="6">
        <f t="shared" si="4"/>
        <v>83434.84572898208</v>
      </c>
      <c r="E59" s="6">
        <f t="shared" si="5"/>
        <v>376.11155924444409</v>
      </c>
      <c r="F59" s="6">
        <f t="shared" si="6"/>
        <v>173.88844075555591</v>
      </c>
      <c r="G59" s="6">
        <f t="shared" si="7"/>
        <v>44959.49866857774</v>
      </c>
      <c r="H59" s="6">
        <f t="shared" si="8"/>
        <v>128394.34439755982</v>
      </c>
      <c r="I59" s="6">
        <f t="shared" si="9"/>
        <v>158395.09597713468</v>
      </c>
      <c r="J59" s="6">
        <f t="shared" si="10"/>
        <v>30000.751579574862</v>
      </c>
    </row>
    <row r="60" spans="1:10" x14ac:dyDescent="0.2">
      <c r="A60" s="4">
        <f t="shared" si="11"/>
        <v>34</v>
      </c>
      <c r="B60" s="6">
        <f t="shared" si="2"/>
        <v>486.70326675239551</v>
      </c>
      <c r="C60" s="6">
        <f t="shared" si="3"/>
        <v>553.29673324760449</v>
      </c>
      <c r="D60" s="6">
        <f t="shared" si="4"/>
        <v>82881.548995734469</v>
      </c>
      <c r="E60" s="6">
        <f t="shared" si="5"/>
        <v>374.6624889048145</v>
      </c>
      <c r="F60" s="6">
        <f t="shared" si="6"/>
        <v>175.3375110951855</v>
      </c>
      <c r="G60" s="6">
        <f t="shared" si="7"/>
        <v>44784.161157482558</v>
      </c>
      <c r="H60" s="6">
        <f t="shared" si="8"/>
        <v>127665.71015321702</v>
      </c>
      <c r="I60" s="6">
        <f t="shared" si="9"/>
        <v>158656.69835596636</v>
      </c>
      <c r="J60" s="6">
        <f t="shared" si="10"/>
        <v>30990.988202749344</v>
      </c>
    </row>
    <row r="61" spans="1:10" x14ac:dyDescent="0.2">
      <c r="A61" s="4">
        <f t="shared" si="11"/>
        <v>35</v>
      </c>
      <c r="B61" s="6">
        <f t="shared" si="2"/>
        <v>483.47570247511777</v>
      </c>
      <c r="C61" s="6">
        <f t="shared" si="3"/>
        <v>556.52429752488229</v>
      </c>
      <c r="D61" s="6">
        <f t="shared" si="4"/>
        <v>82325.024698209585</v>
      </c>
      <c r="E61" s="6">
        <f t="shared" si="5"/>
        <v>373.20134297902132</v>
      </c>
      <c r="F61" s="6">
        <f t="shared" si="6"/>
        <v>176.79865702097868</v>
      </c>
      <c r="G61" s="6">
        <f t="shared" si="7"/>
        <v>44607.362500461582</v>
      </c>
      <c r="H61" s="6">
        <f t="shared" si="8"/>
        <v>126932.38719867117</v>
      </c>
      <c r="I61" s="6">
        <f t="shared" si="9"/>
        <v>158918.73279239549</v>
      </c>
      <c r="J61" s="6">
        <f t="shared" si="10"/>
        <v>31986.345593724312</v>
      </c>
    </row>
    <row r="62" spans="1:10" x14ac:dyDescent="0.2">
      <c r="A62" s="4">
        <f t="shared" si="11"/>
        <v>36</v>
      </c>
      <c r="B62" s="6">
        <f t="shared" si="2"/>
        <v>480.22931073955596</v>
      </c>
      <c r="C62" s="6">
        <f t="shared" si="3"/>
        <v>559.77068926044399</v>
      </c>
      <c r="D62" s="6">
        <f t="shared" si="4"/>
        <v>81765.254008949138</v>
      </c>
      <c r="E62" s="6">
        <f t="shared" si="5"/>
        <v>371.72802083717983</v>
      </c>
      <c r="F62" s="6">
        <f t="shared" si="6"/>
        <v>178.27197916282017</v>
      </c>
      <c r="G62" s="6">
        <f t="shared" si="7"/>
        <v>44429.090521298764</v>
      </c>
      <c r="H62" s="6">
        <f t="shared" si="8"/>
        <v>126194.34453024791</v>
      </c>
      <c r="I62" s="6">
        <f t="shared" si="9"/>
        <v>159181.20000000027</v>
      </c>
      <c r="J62" s="6">
        <f t="shared" si="10"/>
        <v>32986.855469752365</v>
      </c>
    </row>
    <row r="63" spans="1:10" x14ac:dyDescent="0.2">
      <c r="A63" s="4">
        <f t="shared" si="11"/>
        <v>37</v>
      </c>
      <c r="B63" s="6">
        <f t="shared" si="2"/>
        <v>476.96398171887</v>
      </c>
      <c r="C63" s="6">
        <f t="shared" si="3"/>
        <v>563.03601828113005</v>
      </c>
      <c r="D63" s="6">
        <f t="shared" si="4"/>
        <v>81202.21799066801</v>
      </c>
      <c r="E63" s="6">
        <f t="shared" si="5"/>
        <v>370.24242101082302</v>
      </c>
      <c r="F63" s="6">
        <f t="shared" si="6"/>
        <v>179.75757898917698</v>
      </c>
      <c r="G63" s="6">
        <f t="shared" si="7"/>
        <v>44249.332942309586</v>
      </c>
      <c r="H63" s="6">
        <f t="shared" si="8"/>
        <v>125451.5509329776</v>
      </c>
      <c r="I63" s="6">
        <f t="shared" si="9"/>
        <v>159444.1006935375</v>
      </c>
      <c r="J63" s="6">
        <f t="shared" si="10"/>
        <v>33992.549760559908</v>
      </c>
    </row>
    <row r="64" spans="1:10" x14ac:dyDescent="0.2">
      <c r="A64" s="4">
        <f t="shared" si="11"/>
        <v>38</v>
      </c>
      <c r="B64" s="6">
        <f t="shared" si="2"/>
        <v>473.67960494556343</v>
      </c>
      <c r="C64" s="6">
        <f t="shared" si="3"/>
        <v>566.32039505443663</v>
      </c>
      <c r="D64" s="6">
        <f t="shared" si="4"/>
        <v>80635.897595613569</v>
      </c>
      <c r="E64" s="6">
        <f t="shared" si="5"/>
        <v>368.74444118591322</v>
      </c>
      <c r="F64" s="6">
        <f t="shared" si="6"/>
        <v>181.25555881408678</v>
      </c>
      <c r="G64" s="6">
        <f t="shared" si="7"/>
        <v>44068.077383495496</v>
      </c>
      <c r="H64" s="6">
        <f t="shared" si="8"/>
        <v>124703.97497910907</v>
      </c>
      <c r="I64" s="6">
        <f t="shared" si="9"/>
        <v>159707.43558894444</v>
      </c>
      <c r="J64" s="6">
        <f t="shared" si="10"/>
        <v>35003.460609835369</v>
      </c>
    </row>
    <row r="65" spans="1:10" x14ac:dyDescent="0.2">
      <c r="A65" s="4">
        <f t="shared" si="11"/>
        <v>39</v>
      </c>
      <c r="B65" s="6">
        <f t="shared" si="2"/>
        <v>470.37606930774587</v>
      </c>
      <c r="C65" s="6">
        <f t="shared" si="3"/>
        <v>569.62393069225413</v>
      </c>
      <c r="D65" s="6">
        <f t="shared" si="4"/>
        <v>80066.273664921318</v>
      </c>
      <c r="E65" s="6">
        <f t="shared" si="5"/>
        <v>367.23397819579577</v>
      </c>
      <c r="F65" s="6">
        <f t="shared" si="6"/>
        <v>182.76602180420423</v>
      </c>
      <c r="G65" s="6">
        <f t="shared" si="7"/>
        <v>43885.311361691289</v>
      </c>
      <c r="H65" s="6">
        <f t="shared" si="8"/>
        <v>123951.58502661261</v>
      </c>
      <c r="I65" s="6">
        <f t="shared" si="9"/>
        <v>159971.20540334078</v>
      </c>
      <c r="J65" s="6">
        <f t="shared" si="10"/>
        <v>36019.62037672817</v>
      </c>
    </row>
    <row r="66" spans="1:10" x14ac:dyDescent="0.2">
      <c r="A66" s="4">
        <f t="shared" si="11"/>
        <v>40</v>
      </c>
      <c r="B66" s="6">
        <f t="shared" si="2"/>
        <v>467.05326304537436</v>
      </c>
      <c r="C66" s="6">
        <f t="shared" si="3"/>
        <v>572.94673695462564</v>
      </c>
      <c r="D66" s="6">
        <f t="shared" si="4"/>
        <v>79493.326927966686</v>
      </c>
      <c r="E66" s="6">
        <f t="shared" si="5"/>
        <v>365.71092801409407</v>
      </c>
      <c r="F66" s="6">
        <f t="shared" si="6"/>
        <v>184.28907198590593</v>
      </c>
      <c r="G66" s="6">
        <f t="shared" si="7"/>
        <v>43701.022289705383</v>
      </c>
      <c r="H66" s="6">
        <f t="shared" si="8"/>
        <v>123194.34921767208</v>
      </c>
      <c r="I66" s="6">
        <f t="shared" si="9"/>
        <v>160235.41085503058</v>
      </c>
      <c r="J66" s="6">
        <f t="shared" si="10"/>
        <v>37041.061637358507</v>
      </c>
    </row>
    <row r="67" spans="1:10" x14ac:dyDescent="0.2">
      <c r="A67" s="4">
        <f t="shared" si="11"/>
        <v>41</v>
      </c>
      <c r="B67" s="6">
        <f t="shared" si="2"/>
        <v>463.71107374647238</v>
      </c>
      <c r="C67" s="6">
        <f t="shared" si="3"/>
        <v>576.28892625352762</v>
      </c>
      <c r="D67" s="6">
        <f t="shared" si="4"/>
        <v>78917.038001713154</v>
      </c>
      <c r="E67" s="6">
        <f t="shared" si="5"/>
        <v>364.17518574754484</v>
      </c>
      <c r="F67" s="6">
        <f t="shared" si="6"/>
        <v>185.82481425245516</v>
      </c>
      <c r="G67" s="6">
        <f t="shared" si="7"/>
        <v>43515.197475452929</v>
      </c>
      <c r="H67" s="6">
        <f t="shared" si="8"/>
        <v>122432.23547716608</v>
      </c>
      <c r="I67" s="6">
        <f t="shared" si="9"/>
        <v>160500.05266350426</v>
      </c>
      <c r="J67" s="6">
        <f t="shared" si="10"/>
        <v>38067.817186338187</v>
      </c>
    </row>
    <row r="68" spans="1:10" x14ac:dyDescent="0.2">
      <c r="A68" s="4">
        <f t="shared" si="11"/>
        <v>42</v>
      </c>
      <c r="B68" s="6">
        <f t="shared" si="2"/>
        <v>460.34938834332678</v>
      </c>
      <c r="C68" s="6">
        <f t="shared" si="3"/>
        <v>579.65061165667316</v>
      </c>
      <c r="D68" s="6">
        <f t="shared" si="4"/>
        <v>78337.387390056479</v>
      </c>
      <c r="E68" s="6">
        <f t="shared" si="5"/>
        <v>362.62664562877438</v>
      </c>
      <c r="F68" s="6">
        <f t="shared" si="6"/>
        <v>187.37335437122562</v>
      </c>
      <c r="G68" s="6">
        <f t="shared" si="7"/>
        <v>43327.824121081707</v>
      </c>
      <c r="H68" s="6">
        <f t="shared" si="8"/>
        <v>121665.21151113819</v>
      </c>
      <c r="I68" s="6">
        <f t="shared" si="9"/>
        <v>160765.13154944053</v>
      </c>
      <c r="J68" s="6">
        <f t="shared" si="10"/>
        <v>39099.920038302342</v>
      </c>
    </row>
    <row r="69" spans="1:10" x14ac:dyDescent="0.2">
      <c r="A69" s="4">
        <f t="shared" si="11"/>
        <v>43</v>
      </c>
      <c r="B69" s="6">
        <f t="shared" si="2"/>
        <v>456.9680931086628</v>
      </c>
      <c r="C69" s="6">
        <f t="shared" si="3"/>
        <v>583.03190689133726</v>
      </c>
      <c r="D69" s="6">
        <f t="shared" si="4"/>
        <v>77754.355483165142</v>
      </c>
      <c r="E69" s="6">
        <f t="shared" si="5"/>
        <v>361.06520100901423</v>
      </c>
      <c r="F69" s="6">
        <f t="shared" si="6"/>
        <v>188.93479899098577</v>
      </c>
      <c r="G69" s="6">
        <f t="shared" si="7"/>
        <v>43138.889322090719</v>
      </c>
      <c r="H69" s="6">
        <f t="shared" si="8"/>
        <v>120893.24480525586</v>
      </c>
      <c r="I69" s="6">
        <f t="shared" si="9"/>
        <v>161030.64823470832</v>
      </c>
      <c r="J69" s="6">
        <f t="shared" si="10"/>
        <v>40137.403429452461</v>
      </c>
    </row>
    <row r="70" spans="1:10" x14ac:dyDescent="0.2">
      <c r="A70" s="4">
        <f t="shared" si="11"/>
        <v>44</v>
      </c>
      <c r="B70" s="6">
        <f t="shared" si="2"/>
        <v>453.5670736517967</v>
      </c>
      <c r="C70" s="6">
        <f t="shared" si="3"/>
        <v>586.4329263482033</v>
      </c>
      <c r="D70" s="6">
        <f t="shared" si="4"/>
        <v>77167.922556816935</v>
      </c>
      <c r="E70" s="6">
        <f t="shared" si="5"/>
        <v>359.49074435075602</v>
      </c>
      <c r="F70" s="6">
        <f t="shared" si="6"/>
        <v>190.50925564924398</v>
      </c>
      <c r="G70" s="6">
        <f t="shared" si="7"/>
        <v>42948.380066441474</v>
      </c>
      <c r="H70" s="6">
        <f t="shared" si="8"/>
        <v>120116.30262325841</v>
      </c>
      <c r="I70" s="6">
        <f t="shared" si="9"/>
        <v>161296.60344236885</v>
      </c>
      <c r="J70" s="6">
        <f t="shared" si="10"/>
        <v>41180.300819110445</v>
      </c>
    </row>
    <row r="71" spans="1:10" x14ac:dyDescent="0.2">
      <c r="A71" s="4">
        <f t="shared" si="11"/>
        <v>45</v>
      </c>
      <c r="B71" s="6">
        <f t="shared" si="2"/>
        <v>450.14621491476549</v>
      </c>
      <c r="C71" s="6">
        <f t="shared" si="3"/>
        <v>589.85378508523445</v>
      </c>
      <c r="D71" s="6">
        <f t="shared" si="4"/>
        <v>76578.068771731705</v>
      </c>
      <c r="E71" s="6">
        <f t="shared" si="5"/>
        <v>357.90316722034561</v>
      </c>
      <c r="F71" s="6">
        <f t="shared" si="6"/>
        <v>192.09683277965439</v>
      </c>
      <c r="G71" s="6">
        <f t="shared" si="7"/>
        <v>42756.283233661823</v>
      </c>
      <c r="H71" s="6">
        <f t="shared" si="8"/>
        <v>119334.35200539354</v>
      </c>
      <c r="I71" s="6">
        <f t="shared" si="9"/>
        <v>161562.99789667752</v>
      </c>
      <c r="J71" s="6">
        <f t="shared" si="10"/>
        <v>42228.645891283988</v>
      </c>
    </row>
    <row r="72" spans="1:10" x14ac:dyDescent="0.2">
      <c r="A72" s="4">
        <f t="shared" si="11"/>
        <v>46</v>
      </c>
      <c r="B72" s="6">
        <f t="shared" si="2"/>
        <v>446.70540116843495</v>
      </c>
      <c r="C72" s="6">
        <f t="shared" si="3"/>
        <v>593.29459883156505</v>
      </c>
      <c r="D72" s="6">
        <f t="shared" si="4"/>
        <v>75984.774172900143</v>
      </c>
      <c r="E72" s="6">
        <f t="shared" si="5"/>
        <v>356.30236028051519</v>
      </c>
      <c r="F72" s="6">
        <f t="shared" si="6"/>
        <v>193.69763971948481</v>
      </c>
      <c r="G72" s="6">
        <f t="shared" si="7"/>
        <v>42562.585593942342</v>
      </c>
      <c r="H72" s="6">
        <f t="shared" si="8"/>
        <v>118547.35976684248</v>
      </c>
      <c r="I72" s="6">
        <f t="shared" si="9"/>
        <v>161829.83232308587</v>
      </c>
      <c r="J72" s="6">
        <f t="shared" si="10"/>
        <v>43282.472556243389</v>
      </c>
    </row>
    <row r="73" spans="1:10" x14ac:dyDescent="0.2">
      <c r="A73" s="4">
        <f t="shared" si="11"/>
        <v>47</v>
      </c>
      <c r="B73" s="6">
        <f t="shared" si="2"/>
        <v>443.24451600858418</v>
      </c>
      <c r="C73" s="6">
        <f t="shared" si="3"/>
        <v>596.75548399141576</v>
      </c>
      <c r="D73" s="6">
        <f t="shared" si="4"/>
        <v>75388.01868890872</v>
      </c>
      <c r="E73" s="6">
        <f t="shared" si="5"/>
        <v>354.68821328285287</v>
      </c>
      <c r="F73" s="6">
        <f t="shared" si="6"/>
        <v>195.31178671714713</v>
      </c>
      <c r="G73" s="6">
        <f t="shared" si="7"/>
        <v>42367.273807225196</v>
      </c>
      <c r="H73" s="6">
        <f t="shared" si="8"/>
        <v>117755.29249613392</v>
      </c>
      <c r="I73" s="6">
        <f t="shared" si="9"/>
        <v>162097.10744824357</v>
      </c>
      <c r="J73" s="6">
        <f t="shared" si="10"/>
        <v>44341.814952109649</v>
      </c>
    </row>
    <row r="74" spans="1:10" x14ac:dyDescent="0.2">
      <c r="A74" s="4">
        <f t="shared" si="11"/>
        <v>48</v>
      </c>
      <c r="B74" s="6">
        <f t="shared" si="2"/>
        <v>439.76344235196757</v>
      </c>
      <c r="C74" s="6">
        <f t="shared" si="3"/>
        <v>600.23655764803243</v>
      </c>
      <c r="D74" s="6">
        <f t="shared" si="4"/>
        <v>74787.782131260683</v>
      </c>
      <c r="E74" s="6">
        <f t="shared" si="5"/>
        <v>353.06061506020995</v>
      </c>
      <c r="F74" s="6">
        <f t="shared" si="6"/>
        <v>196.93938493979005</v>
      </c>
      <c r="G74" s="6">
        <f t="shared" si="7"/>
        <v>42170.334422285407</v>
      </c>
      <c r="H74" s="6">
        <f t="shared" si="8"/>
        <v>116958.11655354609</v>
      </c>
      <c r="I74" s="6">
        <f t="shared" si="9"/>
        <v>162364.82400000043</v>
      </c>
      <c r="J74" s="6">
        <f t="shared" si="10"/>
        <v>45406.70744645434</v>
      </c>
    </row>
    <row r="75" spans="1:10" x14ac:dyDescent="0.2">
      <c r="A75" s="4">
        <f t="shared" si="11"/>
        <v>49</v>
      </c>
      <c r="B75" s="6">
        <f t="shared" si="2"/>
        <v>436.26206243235401</v>
      </c>
      <c r="C75" s="6">
        <f t="shared" si="3"/>
        <v>603.73793756764599</v>
      </c>
      <c r="D75" s="6">
        <f t="shared" si="4"/>
        <v>74184.044193693044</v>
      </c>
      <c r="E75" s="6">
        <f t="shared" si="5"/>
        <v>351.41945351904508</v>
      </c>
      <c r="F75" s="6">
        <f t="shared" si="6"/>
        <v>198.58054648095492</v>
      </c>
      <c r="G75" s="6">
        <f t="shared" si="7"/>
        <v>41971.753875804454</v>
      </c>
      <c r="H75" s="6">
        <f t="shared" si="8"/>
        <v>116155.7980694975</v>
      </c>
      <c r="I75" s="6">
        <f t="shared" si="9"/>
        <v>162632.9827074084</v>
      </c>
      <c r="J75" s="6">
        <f t="shared" si="10"/>
        <v>46477.184637910905</v>
      </c>
    </row>
    <row r="76" spans="1:10" x14ac:dyDescent="0.2">
      <c r="A76" s="4">
        <f t="shared" si="11"/>
        <v>50</v>
      </c>
      <c r="B76" s="6">
        <f t="shared" si="2"/>
        <v>432.74025779654278</v>
      </c>
      <c r="C76" s="6">
        <f t="shared" si="3"/>
        <v>607.25974220345722</v>
      </c>
      <c r="D76" s="6">
        <f t="shared" si="4"/>
        <v>73576.784451489584</v>
      </c>
      <c r="E76" s="6">
        <f t="shared" si="5"/>
        <v>349.7646156317038</v>
      </c>
      <c r="F76" s="6">
        <f t="shared" si="6"/>
        <v>200.2353843682962</v>
      </c>
      <c r="G76" s="6">
        <f t="shared" si="7"/>
        <v>41771.51849143616</v>
      </c>
      <c r="H76" s="6">
        <f t="shared" si="8"/>
        <v>115348.30294292574</v>
      </c>
      <c r="I76" s="6">
        <f t="shared" si="9"/>
        <v>162901.58430072348</v>
      </c>
      <c r="J76" s="6">
        <f t="shared" si="10"/>
        <v>47553.281357797736</v>
      </c>
    </row>
    <row r="77" spans="1:10" x14ac:dyDescent="0.2">
      <c r="A77" s="4">
        <f t="shared" si="11"/>
        <v>51</v>
      </c>
      <c r="B77" s="6">
        <f t="shared" si="2"/>
        <v>429.19790930035595</v>
      </c>
      <c r="C77" s="6">
        <f t="shared" si="3"/>
        <v>610.80209069964405</v>
      </c>
      <c r="D77" s="6">
        <f t="shared" si="4"/>
        <v>72965.982360789945</v>
      </c>
      <c r="E77" s="6">
        <f t="shared" si="5"/>
        <v>348.09598742863466</v>
      </c>
      <c r="F77" s="6">
        <f t="shared" si="6"/>
        <v>201.90401257136534</v>
      </c>
      <c r="G77" s="6">
        <f t="shared" si="7"/>
        <v>41569.614478864794</v>
      </c>
      <c r="H77" s="6">
        <f t="shared" si="8"/>
        <v>114535.59683965474</v>
      </c>
      <c r="I77" s="6">
        <f t="shared" si="9"/>
        <v>163170.62951140772</v>
      </c>
      <c r="J77" s="6">
        <f t="shared" si="10"/>
        <v>48635.032671752982</v>
      </c>
    </row>
    <row r="78" spans="1:10" x14ac:dyDescent="0.2">
      <c r="A78" s="4">
        <f t="shared" si="11"/>
        <v>52</v>
      </c>
      <c r="B78" s="6">
        <f t="shared" si="2"/>
        <v>425.63489710460806</v>
      </c>
      <c r="C78" s="6">
        <f t="shared" si="3"/>
        <v>614.36510289539194</v>
      </c>
      <c r="D78" s="6">
        <f t="shared" si="4"/>
        <v>72351.617257894555</v>
      </c>
      <c r="E78" s="6">
        <f t="shared" si="5"/>
        <v>346.41345399053995</v>
      </c>
      <c r="F78" s="6">
        <f t="shared" si="6"/>
        <v>203.58654600946005</v>
      </c>
      <c r="G78" s="6">
        <f t="shared" si="7"/>
        <v>41366.027932855337</v>
      </c>
      <c r="H78" s="6">
        <f t="shared" si="8"/>
        <v>113717.6451907499</v>
      </c>
      <c r="I78" s="6">
        <f t="shared" si="9"/>
        <v>163440.11907213132</v>
      </c>
      <c r="J78" s="6">
        <f t="shared" si="10"/>
        <v>49722.473881381418</v>
      </c>
    </row>
    <row r="79" spans="1:10" x14ac:dyDescent="0.2">
      <c r="A79" s="4">
        <f t="shared" si="11"/>
        <v>53</v>
      </c>
      <c r="B79" s="6">
        <f t="shared" si="2"/>
        <v>422.05110067105159</v>
      </c>
      <c r="C79" s="6">
        <f t="shared" si="3"/>
        <v>617.94889932894841</v>
      </c>
      <c r="D79" s="6">
        <f t="shared" si="4"/>
        <v>71733.668358565614</v>
      </c>
      <c r="E79" s="6">
        <f t="shared" si="5"/>
        <v>344.71689944046113</v>
      </c>
      <c r="F79" s="6">
        <f t="shared" si="6"/>
        <v>205.28310055953887</v>
      </c>
      <c r="G79" s="6">
        <f t="shared" si="7"/>
        <v>41160.744832295801</v>
      </c>
      <c r="H79" s="6">
        <f t="shared" si="8"/>
        <v>112894.41319086141</v>
      </c>
      <c r="I79" s="6">
        <f t="shared" si="9"/>
        <v>163710.05371677448</v>
      </c>
      <c r="J79" s="6">
        <f t="shared" si="10"/>
        <v>50815.64052591307</v>
      </c>
    </row>
    <row r="80" spans="1:10" x14ac:dyDescent="0.2">
      <c r="A80" s="4">
        <f t="shared" si="11"/>
        <v>54</v>
      </c>
      <c r="B80" s="6">
        <f t="shared" si="2"/>
        <v>418.44639875829944</v>
      </c>
      <c r="C80" s="6">
        <f t="shared" si="3"/>
        <v>621.55360124170056</v>
      </c>
      <c r="D80" s="6">
        <f t="shared" si="4"/>
        <v>71112.114757323914</v>
      </c>
      <c r="E80" s="6">
        <f t="shared" si="5"/>
        <v>343.00620693579833</v>
      </c>
      <c r="F80" s="6">
        <f t="shared" si="6"/>
        <v>206.99379306420167</v>
      </c>
      <c r="G80" s="6">
        <f t="shared" si="7"/>
        <v>40953.751039231596</v>
      </c>
      <c r="H80" s="6">
        <f t="shared" si="8"/>
        <v>112065.8657965555</v>
      </c>
      <c r="I80" s="6">
        <f t="shared" si="9"/>
        <v>163980.43418042947</v>
      </c>
      <c r="J80" s="6">
        <f t="shared" si="10"/>
        <v>51914.568383873964</v>
      </c>
    </row>
    <row r="81" spans="1:10" x14ac:dyDescent="0.2">
      <c r="A81" s="4">
        <f t="shared" si="11"/>
        <v>55</v>
      </c>
      <c r="B81" s="6">
        <f t="shared" si="2"/>
        <v>414.82066941772285</v>
      </c>
      <c r="C81" s="6">
        <f t="shared" si="3"/>
        <v>625.17933058227709</v>
      </c>
      <c r="D81" s="6">
        <f t="shared" si="4"/>
        <v>70486.935426741635</v>
      </c>
      <c r="E81" s="6">
        <f t="shared" si="5"/>
        <v>341.28125866026329</v>
      </c>
      <c r="F81" s="6">
        <f t="shared" si="6"/>
        <v>208.71874133973671</v>
      </c>
      <c r="G81" s="6">
        <f t="shared" si="7"/>
        <v>40745.032297891863</v>
      </c>
      <c r="H81" s="6">
        <f t="shared" si="8"/>
        <v>111231.96772463349</v>
      </c>
      <c r="I81" s="6">
        <f t="shared" si="9"/>
        <v>164251.26119940262</v>
      </c>
      <c r="J81" s="6">
        <f t="shared" si="10"/>
        <v>53019.293474769132</v>
      </c>
    </row>
    <row r="82" spans="1:10" x14ac:dyDescent="0.2">
      <c r="A82" s="4">
        <f t="shared" si="11"/>
        <v>56</v>
      </c>
      <c r="B82" s="6">
        <f t="shared" si="2"/>
        <v>411.17378998932622</v>
      </c>
      <c r="C82" s="6">
        <f t="shared" si="3"/>
        <v>628.82621001067378</v>
      </c>
      <c r="D82" s="6">
        <f t="shared" si="4"/>
        <v>69858.109216730954</v>
      </c>
      <c r="E82" s="6">
        <f t="shared" si="5"/>
        <v>339.5419358157655</v>
      </c>
      <c r="F82" s="6">
        <f t="shared" si="6"/>
        <v>210.4580641842345</v>
      </c>
      <c r="G82" s="6">
        <f t="shared" si="7"/>
        <v>40534.57423370763</v>
      </c>
      <c r="H82" s="6">
        <f t="shared" si="8"/>
        <v>110392.68345043858</v>
      </c>
      <c r="I82" s="6">
        <f t="shared" si="9"/>
        <v>164522.53551121638</v>
      </c>
      <c r="J82" s="6">
        <f t="shared" si="10"/>
        <v>54129.852060777805</v>
      </c>
    </row>
    <row r="83" spans="1:10" x14ac:dyDescent="0.2">
      <c r="A83" s="4">
        <f t="shared" si="11"/>
        <v>57</v>
      </c>
      <c r="B83" s="6">
        <f t="shared" si="2"/>
        <v>407.50563709759723</v>
      </c>
      <c r="C83" s="6">
        <f t="shared" si="3"/>
        <v>632.49436290240283</v>
      </c>
      <c r="D83" s="6">
        <f t="shared" si="4"/>
        <v>69225.614853828549</v>
      </c>
      <c r="E83" s="6">
        <f t="shared" si="5"/>
        <v>337.78811861423026</v>
      </c>
      <c r="F83" s="6">
        <f t="shared" si="6"/>
        <v>212.21188138576974</v>
      </c>
      <c r="G83" s="6">
        <f t="shared" si="7"/>
        <v>40322.362352321863</v>
      </c>
      <c r="H83" s="6">
        <f t="shared" si="8"/>
        <v>109547.97720615042</v>
      </c>
      <c r="I83" s="6">
        <f t="shared" si="9"/>
        <v>164794.25785461121</v>
      </c>
      <c r="J83" s="6">
        <f t="shared" si="10"/>
        <v>55246.280648460786</v>
      </c>
    </row>
    <row r="84" spans="1:10" x14ac:dyDescent="0.2">
      <c r="A84" s="4">
        <f t="shared" si="11"/>
        <v>58</v>
      </c>
      <c r="B84" s="6">
        <f t="shared" si="2"/>
        <v>403.81608664733324</v>
      </c>
      <c r="C84" s="6">
        <f t="shared" si="3"/>
        <v>636.18391335266676</v>
      </c>
      <c r="D84" s="6">
        <f t="shared" si="4"/>
        <v>68589.430940475882</v>
      </c>
      <c r="E84" s="6">
        <f t="shared" si="5"/>
        <v>336.01968626934888</v>
      </c>
      <c r="F84" s="6">
        <f t="shared" si="6"/>
        <v>213.98031373065112</v>
      </c>
      <c r="G84" s="6">
        <f t="shared" si="7"/>
        <v>40108.382038591211</v>
      </c>
      <c r="H84" s="6">
        <f t="shared" si="8"/>
        <v>108697.81297906709</v>
      </c>
      <c r="I84" s="6">
        <f t="shared" si="9"/>
        <v>165066.42896954771</v>
      </c>
      <c r="J84" s="6">
        <f t="shared" si="10"/>
        <v>56368.615990480612</v>
      </c>
    </row>
    <row r="85" spans="1:10" x14ac:dyDescent="0.2">
      <c r="A85" s="4">
        <f t="shared" si="11"/>
        <v>59</v>
      </c>
      <c r="B85" s="6">
        <f t="shared" si="2"/>
        <v>400.10501381944266</v>
      </c>
      <c r="C85" s="6">
        <f t="shared" si="3"/>
        <v>639.89498618055734</v>
      </c>
      <c r="D85" s="6">
        <f t="shared" si="4"/>
        <v>67949.535954295323</v>
      </c>
      <c r="E85" s="6">
        <f t="shared" si="5"/>
        <v>334.23651698826006</v>
      </c>
      <c r="F85" s="6">
        <f t="shared" si="6"/>
        <v>215.76348301173994</v>
      </c>
      <c r="G85" s="6">
        <f t="shared" si="7"/>
        <v>39892.618555579473</v>
      </c>
      <c r="H85" s="6">
        <f t="shared" si="8"/>
        <v>107842.15450987479</v>
      </c>
      <c r="I85" s="6">
        <f t="shared" si="9"/>
        <v>165339.04959720856</v>
      </c>
      <c r="J85" s="6">
        <f t="shared" si="10"/>
        <v>57496.895087333774</v>
      </c>
    </row>
    <row r="86" spans="1:10" x14ac:dyDescent="0.2">
      <c r="A86" s="4">
        <f t="shared" si="11"/>
        <v>60</v>
      </c>
      <c r="B86" s="6">
        <f t="shared" si="2"/>
        <v>396.37229306672276</v>
      </c>
      <c r="C86" s="6">
        <f t="shared" si="3"/>
        <v>643.6277069332773</v>
      </c>
      <c r="D86" s="6">
        <f t="shared" si="4"/>
        <v>67305.908247362051</v>
      </c>
      <c r="E86" s="6">
        <f t="shared" si="5"/>
        <v>332.43848796316229</v>
      </c>
      <c r="F86" s="6">
        <f t="shared" si="6"/>
        <v>217.56151203683771</v>
      </c>
      <c r="G86" s="6">
        <f t="shared" si="7"/>
        <v>39675.057043542634</v>
      </c>
      <c r="H86" s="6">
        <f t="shared" si="8"/>
        <v>106980.96529090469</v>
      </c>
      <c r="I86" s="6">
        <f t="shared" si="9"/>
        <v>165612.12048000057</v>
      </c>
      <c r="J86" s="6">
        <f t="shared" si="10"/>
        <v>58631.15518909588</v>
      </c>
    </row>
    <row r="87" spans="1:10" x14ac:dyDescent="0.2">
      <c r="A87" s="4">
        <f t="shared" si="11"/>
        <v>61</v>
      </c>
      <c r="B87" s="6">
        <f t="shared" si="2"/>
        <v>392.61779810961201</v>
      </c>
      <c r="C87" s="6">
        <f t="shared" si="3"/>
        <v>647.38220189038793</v>
      </c>
      <c r="D87" s="6">
        <f t="shared" si="4"/>
        <v>66658.526045471663</v>
      </c>
      <c r="E87" s="6">
        <f t="shared" si="5"/>
        <v>330.6254753628553</v>
      </c>
      <c r="F87" s="6">
        <f t="shared" si="6"/>
        <v>219.3745246371447</v>
      </c>
      <c r="G87" s="6">
        <f t="shared" si="7"/>
        <v>39455.682518905487</v>
      </c>
      <c r="H87" s="6">
        <f t="shared" si="8"/>
        <v>106114.20856437716</v>
      </c>
      <c r="I87" s="6">
        <f t="shared" si="9"/>
        <v>165885.6423615567</v>
      </c>
      <c r="J87" s="6">
        <f t="shared" si="10"/>
        <v>59771.433797179547</v>
      </c>
    </row>
    <row r="88" spans="1:10" x14ac:dyDescent="0.2">
      <c r="A88" s="4">
        <f t="shared" si="11"/>
        <v>62</v>
      </c>
      <c r="B88" s="6">
        <f t="shared" si="2"/>
        <v>388.84140193191803</v>
      </c>
      <c r="C88" s="6">
        <f t="shared" si="3"/>
        <v>651.15859806808203</v>
      </c>
      <c r="D88" s="6">
        <f t="shared" si="4"/>
        <v>66007.36744740358</v>
      </c>
      <c r="E88" s="6">
        <f t="shared" si="5"/>
        <v>328.79735432421239</v>
      </c>
      <c r="F88" s="6">
        <f t="shared" si="6"/>
        <v>221.20264567578761</v>
      </c>
      <c r="G88" s="6">
        <f t="shared" si="7"/>
        <v>39234.479873229699</v>
      </c>
      <c r="H88" s="6">
        <f t="shared" si="8"/>
        <v>105241.84732063327</v>
      </c>
      <c r="I88" s="6">
        <f t="shared" si="9"/>
        <v>166159.61598673806</v>
      </c>
      <c r="J88" s="6">
        <f t="shared" si="10"/>
        <v>60917.768666104792</v>
      </c>
    </row>
    <row r="89" spans="1:10" x14ac:dyDescent="0.2">
      <c r="A89" s="4">
        <f t="shared" si="11"/>
        <v>63</v>
      </c>
      <c r="B89" s="6">
        <f t="shared" si="2"/>
        <v>385.0429767765209</v>
      </c>
      <c r="C89" s="6">
        <f t="shared" si="3"/>
        <v>654.95702322347915</v>
      </c>
      <c r="D89" s="6">
        <f t="shared" si="4"/>
        <v>65352.410424180103</v>
      </c>
      <c r="E89" s="6">
        <f t="shared" si="5"/>
        <v>326.95399894358081</v>
      </c>
      <c r="F89" s="6">
        <f t="shared" si="6"/>
        <v>223.04600105641919</v>
      </c>
      <c r="G89" s="6">
        <f t="shared" si="7"/>
        <v>39011.433872173278</v>
      </c>
      <c r="H89" s="6">
        <f t="shared" si="8"/>
        <v>104363.84429635337</v>
      </c>
      <c r="I89" s="6">
        <f t="shared" si="9"/>
        <v>166434.04210163601</v>
      </c>
      <c r="J89" s="6">
        <f t="shared" si="10"/>
        <v>62070.197805282631</v>
      </c>
    </row>
    <row r="90" spans="1:10" x14ac:dyDescent="0.2">
      <c r="A90" s="4">
        <f t="shared" si="11"/>
        <v>64</v>
      </c>
      <c r="B90" s="6">
        <f t="shared" si="2"/>
        <v>381.22239414105064</v>
      </c>
      <c r="C90" s="6">
        <f t="shared" si="3"/>
        <v>658.7776058589493</v>
      </c>
      <c r="D90" s="6">
        <f t="shared" si="4"/>
        <v>64693.632818321152</v>
      </c>
      <c r="E90" s="6">
        <f t="shared" si="5"/>
        <v>325.09528226811062</v>
      </c>
      <c r="F90" s="6">
        <f t="shared" si="6"/>
        <v>224.90471773188938</v>
      </c>
      <c r="G90" s="6">
        <f t="shared" si="7"/>
        <v>38786.529154441392</v>
      </c>
      <c r="H90" s="6">
        <f t="shared" si="8"/>
        <v>103480.16197276255</v>
      </c>
      <c r="I90" s="6">
        <f t="shared" si="9"/>
        <v>166708.92145357406</v>
      </c>
      <c r="J90" s="6">
        <f t="shared" si="10"/>
        <v>63228.75948081151</v>
      </c>
    </row>
    <row r="91" spans="1:10" x14ac:dyDescent="0.2">
      <c r="A91" s="4">
        <f t="shared" si="11"/>
        <v>65</v>
      </c>
      <c r="B91" s="6">
        <f t="shared" ref="B91:B154" si="12">$E$10/12*D90</f>
        <v>377.37952477354008</v>
      </c>
      <c r="C91" s="6">
        <f t="shared" ref="C91:C154" si="13">IF(D90&lt;($E$11-B91),D90-B91,$E$11-B91)</f>
        <v>662.62047522645992</v>
      </c>
      <c r="D91" s="6">
        <f t="shared" si="4"/>
        <v>64031.012343094691</v>
      </c>
      <c r="E91" s="6">
        <f t="shared" si="5"/>
        <v>323.22107628701161</v>
      </c>
      <c r="F91" s="6">
        <f t="shared" si="6"/>
        <v>226.77892371298839</v>
      </c>
      <c r="G91" s="6">
        <f t="shared" si="7"/>
        <v>38559.750230728401</v>
      </c>
      <c r="H91" s="6">
        <f t="shared" si="8"/>
        <v>102590.7625738231</v>
      </c>
      <c r="I91" s="6">
        <f t="shared" si="9"/>
        <v>166984.25479111008</v>
      </c>
      <c r="J91" s="6">
        <f t="shared" si="10"/>
        <v>64393.492217286985</v>
      </c>
    </row>
    <row r="92" spans="1:10" x14ac:dyDescent="0.2">
      <c r="A92" s="4">
        <f t="shared" si="11"/>
        <v>66</v>
      </c>
      <c r="B92" s="6">
        <f t="shared" si="12"/>
        <v>373.51423866805237</v>
      </c>
      <c r="C92" s="6">
        <f t="shared" si="13"/>
        <v>666.48576133194763</v>
      </c>
      <c r="D92" s="6">
        <f t="shared" ref="D92:D155" si="14">IF(D91&lt;=0,0,D91-C92)</f>
        <v>63364.526581762744</v>
      </c>
      <c r="E92" s="6">
        <f t="shared" ref="E92:E155" si="15">$E$14/12*G91</f>
        <v>321.33125192273667</v>
      </c>
      <c r="F92" s="6">
        <f t="shared" ref="F92:F155" si="16">IF(G91&lt;($E$15-E92),G91-E92,$E$15-E92)</f>
        <v>228.66874807726333</v>
      </c>
      <c r="G92" s="6">
        <f t="shared" ref="G92:G155" si="17">IF(G91&lt;=0,0,G91-F92)</f>
        <v>38331.081482651141</v>
      </c>
      <c r="H92" s="6">
        <f t="shared" ref="H92:H155" si="18">G92+D92</f>
        <v>101695.60806441389</v>
      </c>
      <c r="I92" s="6">
        <f t="shared" ref="I92:I155" si="19">I91*(1+(((1+$E$7)^(1/12))-1))</f>
        <v>167260.04286403817</v>
      </c>
      <c r="J92" s="6">
        <f t="shared" ref="J92:J155" si="20">I92-H92</f>
        <v>65564.434799624287</v>
      </c>
    </row>
    <row r="93" spans="1:10" x14ac:dyDescent="0.2">
      <c r="A93" s="4">
        <f t="shared" ref="A93:A156" si="21">A92+1</f>
        <v>67</v>
      </c>
      <c r="B93" s="6">
        <f t="shared" si="12"/>
        <v>369.62640506028271</v>
      </c>
      <c r="C93" s="6">
        <f t="shared" si="13"/>
        <v>670.37359493971735</v>
      </c>
      <c r="D93" s="6">
        <f t="shared" si="14"/>
        <v>62694.152986823028</v>
      </c>
      <c r="E93" s="6">
        <f t="shared" si="15"/>
        <v>319.42567902209282</v>
      </c>
      <c r="F93" s="6">
        <f t="shared" si="16"/>
        <v>230.57432097790718</v>
      </c>
      <c r="G93" s="6">
        <f t="shared" si="17"/>
        <v>38100.507161673231</v>
      </c>
      <c r="H93" s="6">
        <f t="shared" si="18"/>
        <v>100794.66014849626</v>
      </c>
      <c r="I93" s="6">
        <f t="shared" si="19"/>
        <v>167536.28642339079</v>
      </c>
      <c r="J93" s="6">
        <f t="shared" si="20"/>
        <v>66741.62627489453</v>
      </c>
    </row>
    <row r="94" spans="1:10" x14ac:dyDescent="0.2">
      <c r="A94" s="4">
        <f t="shared" si="21"/>
        <v>68</v>
      </c>
      <c r="B94" s="6">
        <f t="shared" si="12"/>
        <v>365.71589242313433</v>
      </c>
      <c r="C94" s="6">
        <f t="shared" si="13"/>
        <v>674.28410757686561</v>
      </c>
      <c r="D94" s="6">
        <f t="shared" si="14"/>
        <v>62019.868879246162</v>
      </c>
      <c r="E94" s="6">
        <f t="shared" si="15"/>
        <v>317.50422634727693</v>
      </c>
      <c r="F94" s="6">
        <f t="shared" si="16"/>
        <v>232.49577365272307</v>
      </c>
      <c r="G94" s="6">
        <f t="shared" si="17"/>
        <v>37868.01138802051</v>
      </c>
      <c r="H94" s="6">
        <f t="shared" si="18"/>
        <v>99887.880267266679</v>
      </c>
      <c r="I94" s="6">
        <f t="shared" si="19"/>
        <v>167812.98622144081</v>
      </c>
      <c r="J94" s="6">
        <f t="shared" si="20"/>
        <v>67925.105954174127</v>
      </c>
    </row>
    <row r="95" spans="1:10" x14ac:dyDescent="0.2">
      <c r="A95" s="4">
        <f t="shared" si="21"/>
        <v>69</v>
      </c>
      <c r="B95" s="6">
        <f t="shared" si="12"/>
        <v>361.7825684622693</v>
      </c>
      <c r="C95" s="6">
        <f t="shared" si="13"/>
        <v>678.2174315377307</v>
      </c>
      <c r="D95" s="6">
        <f t="shared" si="14"/>
        <v>61341.651447708427</v>
      </c>
      <c r="E95" s="6">
        <f t="shared" si="15"/>
        <v>315.56676156683756</v>
      </c>
      <c r="F95" s="6">
        <f t="shared" si="16"/>
        <v>234.43323843316244</v>
      </c>
      <c r="G95" s="6">
        <f t="shared" si="17"/>
        <v>37633.578149587345</v>
      </c>
      <c r="H95" s="6">
        <f t="shared" si="18"/>
        <v>98975.22959729578</v>
      </c>
      <c r="I95" s="6">
        <f t="shared" si="19"/>
        <v>168090.14301170353</v>
      </c>
      <c r="J95" s="6">
        <f t="shared" si="20"/>
        <v>69114.913414407754</v>
      </c>
    </row>
    <row r="96" spans="1:10" x14ac:dyDescent="0.2">
      <c r="A96" s="4">
        <f t="shared" si="21"/>
        <v>70</v>
      </c>
      <c r="B96" s="6">
        <f t="shared" si="12"/>
        <v>357.82630011163252</v>
      </c>
      <c r="C96" s="6">
        <f t="shared" si="13"/>
        <v>682.17369988836754</v>
      </c>
      <c r="D96" s="6">
        <f t="shared" si="14"/>
        <v>60659.477747820063</v>
      </c>
      <c r="E96" s="6">
        <f t="shared" si="15"/>
        <v>313.61315124656119</v>
      </c>
      <c r="F96" s="6">
        <f t="shared" si="16"/>
        <v>236.38684875343881</v>
      </c>
      <c r="G96" s="6">
        <f t="shared" si="17"/>
        <v>37397.191300833903</v>
      </c>
      <c r="H96" s="6">
        <f t="shared" si="18"/>
        <v>98056.669048653974</v>
      </c>
      <c r="I96" s="6">
        <f t="shared" si="19"/>
        <v>168367.75754893877</v>
      </c>
      <c r="J96" s="6">
        <f t="shared" si="20"/>
        <v>70311.088500284794</v>
      </c>
    </row>
    <row r="97" spans="1:10" x14ac:dyDescent="0.2">
      <c r="A97" s="4">
        <f t="shared" si="21"/>
        <v>71</v>
      </c>
      <c r="B97" s="6">
        <f t="shared" si="12"/>
        <v>353.84695352895039</v>
      </c>
      <c r="C97" s="6">
        <f t="shared" si="13"/>
        <v>686.15304647104961</v>
      </c>
      <c r="D97" s="6">
        <f t="shared" si="14"/>
        <v>59973.324701349011</v>
      </c>
      <c r="E97" s="6">
        <f t="shared" si="15"/>
        <v>311.64326084028255</v>
      </c>
      <c r="F97" s="6">
        <f t="shared" si="16"/>
        <v>238.35673915971745</v>
      </c>
      <c r="G97" s="6">
        <f t="shared" si="17"/>
        <v>37158.834561674186</v>
      </c>
      <c r="H97" s="6">
        <f t="shared" si="18"/>
        <v>97132.159263023204</v>
      </c>
      <c r="I97" s="6">
        <f t="shared" si="19"/>
        <v>168645.83058915284</v>
      </c>
      <c r="J97" s="6">
        <f t="shared" si="20"/>
        <v>71513.671326129639</v>
      </c>
    </row>
    <row r="98" spans="1:10" x14ac:dyDescent="0.2">
      <c r="A98" s="4">
        <f t="shared" si="21"/>
        <v>72</v>
      </c>
      <c r="B98" s="6">
        <f t="shared" si="12"/>
        <v>349.84439409120256</v>
      </c>
      <c r="C98" s="6">
        <f t="shared" si="13"/>
        <v>690.1556059087975</v>
      </c>
      <c r="D98" s="6">
        <f t="shared" si="14"/>
        <v>59283.169095440215</v>
      </c>
      <c r="E98" s="6">
        <f t="shared" si="15"/>
        <v>309.65695468061824</v>
      </c>
      <c r="F98" s="6">
        <f t="shared" si="16"/>
        <v>240.34304531938176</v>
      </c>
      <c r="G98" s="6">
        <f t="shared" si="17"/>
        <v>36918.491516354807</v>
      </c>
      <c r="H98" s="6">
        <f t="shared" si="18"/>
        <v>96201.660611795029</v>
      </c>
      <c r="I98" s="6">
        <f t="shared" si="19"/>
        <v>168924.36288960068</v>
      </c>
      <c r="J98" s="6">
        <f t="shared" si="20"/>
        <v>72722.702277805656</v>
      </c>
    </row>
    <row r="99" spans="1:10" x14ac:dyDescent="0.2">
      <c r="A99" s="4">
        <f t="shared" si="21"/>
        <v>73</v>
      </c>
      <c r="B99" s="6">
        <f t="shared" si="12"/>
        <v>345.81848639006796</v>
      </c>
      <c r="C99" s="6">
        <f t="shared" si="13"/>
        <v>694.18151360993204</v>
      </c>
      <c r="D99" s="6">
        <f t="shared" si="14"/>
        <v>58588.987581830283</v>
      </c>
      <c r="E99" s="6">
        <f t="shared" si="15"/>
        <v>307.65409596962337</v>
      </c>
      <c r="F99" s="6">
        <f t="shared" si="16"/>
        <v>242.34590403037663</v>
      </c>
      <c r="G99" s="6">
        <f t="shared" si="17"/>
        <v>36676.145612324428</v>
      </c>
      <c r="H99" s="6">
        <f t="shared" si="18"/>
        <v>95265.133194154711</v>
      </c>
      <c r="I99" s="6">
        <f t="shared" si="19"/>
        <v>169203.35520878792</v>
      </c>
      <c r="J99" s="6">
        <f t="shared" si="20"/>
        <v>73938.222014633211</v>
      </c>
    </row>
    <row r="100" spans="1:10" x14ac:dyDescent="0.2">
      <c r="A100" s="4">
        <f t="shared" si="21"/>
        <v>74</v>
      </c>
      <c r="B100" s="6">
        <f t="shared" si="12"/>
        <v>341.76909422734332</v>
      </c>
      <c r="C100" s="6">
        <f t="shared" si="13"/>
        <v>698.23090577265668</v>
      </c>
      <c r="D100" s="6">
        <f t="shared" si="14"/>
        <v>57890.756676057623</v>
      </c>
      <c r="E100" s="6">
        <f t="shared" si="15"/>
        <v>305.63454676937022</v>
      </c>
      <c r="F100" s="6">
        <f t="shared" si="16"/>
        <v>244.36545323062978</v>
      </c>
      <c r="G100" s="6">
        <f t="shared" si="17"/>
        <v>36431.780159093796</v>
      </c>
      <c r="H100" s="6">
        <f t="shared" si="18"/>
        <v>94322.536835151419</v>
      </c>
      <c r="I100" s="6">
        <f t="shared" si="19"/>
        <v>169482.80830647293</v>
      </c>
      <c r="J100" s="6">
        <f t="shared" si="20"/>
        <v>75160.27147132151</v>
      </c>
    </row>
    <row r="101" spans="1:10" x14ac:dyDescent="0.2">
      <c r="A101" s="4">
        <f t="shared" si="21"/>
        <v>75</v>
      </c>
      <c r="B101" s="6">
        <f t="shared" si="12"/>
        <v>337.69608061033614</v>
      </c>
      <c r="C101" s="6">
        <f t="shared" si="13"/>
        <v>702.30391938966386</v>
      </c>
      <c r="D101" s="6">
        <f t="shared" si="14"/>
        <v>57188.452756667961</v>
      </c>
      <c r="E101" s="6">
        <f t="shared" si="15"/>
        <v>303.59816799244828</v>
      </c>
      <c r="F101" s="6">
        <f t="shared" si="16"/>
        <v>246.40183200755172</v>
      </c>
      <c r="G101" s="6">
        <f t="shared" si="17"/>
        <v>36185.378327086248</v>
      </c>
      <c r="H101" s="6">
        <f t="shared" si="18"/>
        <v>93373.831083754209</v>
      </c>
      <c r="I101" s="6">
        <f t="shared" si="19"/>
        <v>169762.72294366884</v>
      </c>
      <c r="J101" s="6">
        <f t="shared" si="20"/>
        <v>76388.891859914627</v>
      </c>
    </row>
    <row r="102" spans="1:10" x14ac:dyDescent="0.2">
      <c r="A102" s="4">
        <f t="shared" si="21"/>
        <v>76</v>
      </c>
      <c r="B102" s="6">
        <f t="shared" si="12"/>
        <v>333.59930774722977</v>
      </c>
      <c r="C102" s="6">
        <f t="shared" si="13"/>
        <v>706.40069225277023</v>
      </c>
      <c r="D102" s="6">
        <f t="shared" si="14"/>
        <v>56482.052064415191</v>
      </c>
      <c r="E102" s="6">
        <f t="shared" si="15"/>
        <v>301.54481939238542</v>
      </c>
      <c r="F102" s="6">
        <f t="shared" si="16"/>
        <v>248.45518060761458</v>
      </c>
      <c r="G102" s="6">
        <f t="shared" si="17"/>
        <v>35936.923146478635</v>
      </c>
      <c r="H102" s="6">
        <f t="shared" si="18"/>
        <v>92418.975210893826</v>
      </c>
      <c r="I102" s="6">
        <f t="shared" si="19"/>
        <v>170043.09988264565</v>
      </c>
      <c r="J102" s="6">
        <f t="shared" si="20"/>
        <v>77624.124671751822</v>
      </c>
    </row>
    <row r="103" spans="1:10" x14ac:dyDescent="0.2">
      <c r="A103" s="4">
        <f t="shared" si="21"/>
        <v>77</v>
      </c>
      <c r="B103" s="6">
        <f t="shared" si="12"/>
        <v>329.47863704242195</v>
      </c>
      <c r="C103" s="6">
        <f t="shared" si="13"/>
        <v>710.52136295757805</v>
      </c>
      <c r="D103" s="6">
        <f t="shared" si="14"/>
        <v>55771.53070145761</v>
      </c>
      <c r="E103" s="6">
        <f t="shared" si="15"/>
        <v>299.47435955398862</v>
      </c>
      <c r="F103" s="6">
        <f t="shared" si="16"/>
        <v>250.52564044601138</v>
      </c>
      <c r="G103" s="6">
        <f t="shared" si="17"/>
        <v>35686.397506032627</v>
      </c>
      <c r="H103" s="6">
        <f t="shared" si="18"/>
        <v>91457.928207490244</v>
      </c>
      <c r="I103" s="6">
        <f t="shared" si="19"/>
        <v>170323.93988693238</v>
      </c>
      <c r="J103" s="6">
        <f t="shared" si="20"/>
        <v>78866.011679442134</v>
      </c>
    </row>
    <row r="104" spans="1:10" x14ac:dyDescent="0.2">
      <c r="A104" s="4">
        <f t="shared" si="21"/>
        <v>78</v>
      </c>
      <c r="B104" s="6">
        <f t="shared" si="12"/>
        <v>325.33392909183607</v>
      </c>
      <c r="C104" s="6">
        <f t="shared" si="13"/>
        <v>714.66607090816387</v>
      </c>
      <c r="D104" s="6">
        <f t="shared" si="14"/>
        <v>55056.864630549448</v>
      </c>
      <c r="E104" s="6">
        <f t="shared" si="15"/>
        <v>297.38664588360524</v>
      </c>
      <c r="F104" s="6">
        <f t="shared" si="16"/>
        <v>252.61335411639476</v>
      </c>
      <c r="G104" s="6">
        <f t="shared" si="17"/>
        <v>35433.784151916232</v>
      </c>
      <c r="H104" s="6">
        <f t="shared" si="18"/>
        <v>90490.64878246568</v>
      </c>
      <c r="I104" s="6">
        <f t="shared" si="19"/>
        <v>170605.24372131901</v>
      </c>
      <c r="J104" s="6">
        <f t="shared" si="20"/>
        <v>80114.594938853334</v>
      </c>
    </row>
    <row r="105" spans="1:10" x14ac:dyDescent="0.2">
      <c r="A105" s="4">
        <f t="shared" si="21"/>
        <v>79</v>
      </c>
      <c r="B105" s="6">
        <f t="shared" si="12"/>
        <v>321.16504367820511</v>
      </c>
      <c r="C105" s="6">
        <f t="shared" si="13"/>
        <v>718.83495632179483</v>
      </c>
      <c r="D105" s="6">
        <f t="shared" si="14"/>
        <v>54338.029674227655</v>
      </c>
      <c r="E105" s="6">
        <f t="shared" si="15"/>
        <v>295.28153459930195</v>
      </c>
      <c r="F105" s="6">
        <f t="shared" si="16"/>
        <v>254.71846540069805</v>
      </c>
      <c r="G105" s="6">
        <f t="shared" si="17"/>
        <v>35179.065686515532</v>
      </c>
      <c r="H105" s="6">
        <f t="shared" si="18"/>
        <v>89517.095360743187</v>
      </c>
      <c r="I105" s="6">
        <f t="shared" si="19"/>
        <v>170887.01215185868</v>
      </c>
      <c r="J105" s="6">
        <f t="shared" si="20"/>
        <v>81369.916791115495</v>
      </c>
    </row>
    <row r="106" spans="1:10" x14ac:dyDescent="0.2">
      <c r="A106" s="4">
        <f t="shared" si="21"/>
        <v>80</v>
      </c>
      <c r="B106" s="6">
        <f t="shared" si="12"/>
        <v>316.971839766328</v>
      </c>
      <c r="C106" s="6">
        <f t="shared" si="13"/>
        <v>723.028160233672</v>
      </c>
      <c r="D106" s="6">
        <f t="shared" si="14"/>
        <v>53615.001513993986</v>
      </c>
      <c r="E106" s="6">
        <f t="shared" si="15"/>
        <v>293.15888072096277</v>
      </c>
      <c r="F106" s="6">
        <f t="shared" si="16"/>
        <v>256.84111927903723</v>
      </c>
      <c r="G106" s="6">
        <f t="shared" si="17"/>
        <v>34922.224567236495</v>
      </c>
      <c r="H106" s="6">
        <f t="shared" si="18"/>
        <v>88537.226081230474</v>
      </c>
      <c r="I106" s="6">
        <f t="shared" si="19"/>
        <v>171169.24594586971</v>
      </c>
      <c r="J106" s="6">
        <f t="shared" si="20"/>
        <v>82632.019864639238</v>
      </c>
    </row>
    <row r="107" spans="1:10" x14ac:dyDescent="0.2">
      <c r="A107" s="4">
        <f t="shared" si="21"/>
        <v>81</v>
      </c>
      <c r="B107" s="6">
        <f t="shared" si="12"/>
        <v>312.75417549829825</v>
      </c>
      <c r="C107" s="6">
        <f t="shared" si="13"/>
        <v>727.24582450170169</v>
      </c>
      <c r="D107" s="6">
        <f t="shared" si="14"/>
        <v>52887.755689492282</v>
      </c>
      <c r="E107" s="6">
        <f t="shared" si="15"/>
        <v>291.01853806030414</v>
      </c>
      <c r="F107" s="6">
        <f t="shared" si="16"/>
        <v>258.98146193969586</v>
      </c>
      <c r="G107" s="6">
        <f t="shared" si="17"/>
        <v>34663.243105296802</v>
      </c>
      <c r="H107" s="6">
        <f t="shared" si="18"/>
        <v>87550.998794789077</v>
      </c>
      <c r="I107" s="6">
        <f t="shared" si="19"/>
        <v>171451.9458719377</v>
      </c>
      <c r="J107" s="6">
        <f t="shared" si="20"/>
        <v>83900.947077148623</v>
      </c>
    </row>
    <row r="108" spans="1:10" x14ac:dyDescent="0.2">
      <c r="A108" s="4">
        <f t="shared" si="21"/>
        <v>82</v>
      </c>
      <c r="B108" s="6">
        <f t="shared" si="12"/>
        <v>308.51190818870498</v>
      </c>
      <c r="C108" s="6">
        <f t="shared" si="13"/>
        <v>731.48809181129502</v>
      </c>
      <c r="D108" s="6">
        <f t="shared" si="14"/>
        <v>52156.267597680984</v>
      </c>
      <c r="E108" s="6">
        <f t="shared" si="15"/>
        <v>288.86035921080668</v>
      </c>
      <c r="F108" s="6">
        <f t="shared" si="16"/>
        <v>261.13964078919332</v>
      </c>
      <c r="G108" s="6">
        <f t="shared" si="17"/>
        <v>34402.103464507607</v>
      </c>
      <c r="H108" s="6">
        <f t="shared" si="18"/>
        <v>86558.371062188584</v>
      </c>
      <c r="I108" s="6">
        <f t="shared" si="19"/>
        <v>171735.11269991763</v>
      </c>
      <c r="J108" s="6">
        <f t="shared" si="20"/>
        <v>85176.74163772905</v>
      </c>
    </row>
    <row r="109" spans="1:10" x14ac:dyDescent="0.2">
      <c r="A109" s="4">
        <f t="shared" si="21"/>
        <v>83</v>
      </c>
      <c r="B109" s="6">
        <f t="shared" si="12"/>
        <v>304.24489431980578</v>
      </c>
      <c r="C109" s="6">
        <f t="shared" si="13"/>
        <v>735.75510568019422</v>
      </c>
      <c r="D109" s="6">
        <f t="shared" si="14"/>
        <v>51420.512492000787</v>
      </c>
      <c r="E109" s="6">
        <f t="shared" si="15"/>
        <v>286.68419553756337</v>
      </c>
      <c r="F109" s="6">
        <f t="shared" si="16"/>
        <v>263.31580446243663</v>
      </c>
      <c r="G109" s="6">
        <f t="shared" si="17"/>
        <v>34138.787660045171</v>
      </c>
      <c r="H109" s="6">
        <f t="shared" si="18"/>
        <v>85559.300152045966</v>
      </c>
      <c r="I109" s="6">
        <f t="shared" si="19"/>
        <v>172018.74720093599</v>
      </c>
      <c r="J109" s="6">
        <f t="shared" si="20"/>
        <v>86459.447048890026</v>
      </c>
    </row>
    <row r="110" spans="1:10" x14ac:dyDescent="0.2">
      <c r="A110" s="4">
        <f t="shared" si="21"/>
        <v>84</v>
      </c>
      <c r="B110" s="6">
        <f t="shared" si="12"/>
        <v>299.95298953667128</v>
      </c>
      <c r="C110" s="6">
        <f t="shared" si="13"/>
        <v>740.04701046332866</v>
      </c>
      <c r="D110" s="6">
        <f t="shared" si="14"/>
        <v>50680.46548153746</v>
      </c>
      <c r="E110" s="6">
        <f t="shared" si="15"/>
        <v>284.48989716704307</v>
      </c>
      <c r="F110" s="6">
        <f t="shared" si="16"/>
        <v>265.51010283295693</v>
      </c>
      <c r="G110" s="6">
        <f t="shared" si="17"/>
        <v>33873.277557212212</v>
      </c>
      <c r="H110" s="6">
        <f t="shared" si="18"/>
        <v>84553.743038749672</v>
      </c>
      <c r="I110" s="6">
        <f t="shared" si="19"/>
        <v>172302.8501473928</v>
      </c>
      <c r="J110" s="6">
        <f t="shared" si="20"/>
        <v>87749.107108643133</v>
      </c>
    </row>
    <row r="111" spans="1:10" x14ac:dyDescent="0.2">
      <c r="A111" s="4">
        <f t="shared" si="21"/>
        <v>85</v>
      </c>
      <c r="B111" s="6">
        <f t="shared" si="12"/>
        <v>295.63604864230189</v>
      </c>
      <c r="C111" s="6">
        <f t="shared" si="13"/>
        <v>744.36395135769817</v>
      </c>
      <c r="D111" s="6">
        <f t="shared" si="14"/>
        <v>49936.10153017976</v>
      </c>
      <c r="E111" s="6">
        <f t="shared" si="15"/>
        <v>282.27731297676843</v>
      </c>
      <c r="F111" s="6">
        <f t="shared" si="16"/>
        <v>267.72268702323157</v>
      </c>
      <c r="G111" s="6">
        <f t="shared" si="17"/>
        <v>33605.554870188978</v>
      </c>
      <c r="H111" s="6">
        <f t="shared" si="18"/>
        <v>83541.656400368738</v>
      </c>
      <c r="I111" s="6">
        <f t="shared" si="19"/>
        <v>172587.42231296381</v>
      </c>
      <c r="J111" s="6">
        <f t="shared" si="20"/>
        <v>89045.765912595074</v>
      </c>
    </row>
    <row r="112" spans="1:10" x14ac:dyDescent="0.2">
      <c r="A112" s="4">
        <f t="shared" si="21"/>
        <v>86</v>
      </c>
      <c r="B112" s="6">
        <f t="shared" si="12"/>
        <v>291.29392559271525</v>
      </c>
      <c r="C112" s="6">
        <f t="shared" si="13"/>
        <v>748.70607440728475</v>
      </c>
      <c r="D112" s="6">
        <f t="shared" si="14"/>
        <v>49187.395455772472</v>
      </c>
      <c r="E112" s="6">
        <f t="shared" si="15"/>
        <v>280.04629058490815</v>
      </c>
      <c r="F112" s="6">
        <f t="shared" si="16"/>
        <v>269.95370941509185</v>
      </c>
      <c r="G112" s="6">
        <f t="shared" si="17"/>
        <v>33335.601160773884</v>
      </c>
      <c r="H112" s="6">
        <f t="shared" si="18"/>
        <v>82522.996616546356</v>
      </c>
      <c r="I112" s="6">
        <f t="shared" si="19"/>
        <v>172872.4644726025</v>
      </c>
      <c r="J112" s="6">
        <f t="shared" si="20"/>
        <v>90349.467856056144</v>
      </c>
    </row>
    <row r="113" spans="1:10" x14ac:dyDescent="0.2">
      <c r="A113" s="4">
        <f t="shared" si="21"/>
        <v>87</v>
      </c>
      <c r="B113" s="6">
        <f t="shared" si="12"/>
        <v>286.9264734920061</v>
      </c>
      <c r="C113" s="6">
        <f t="shared" si="13"/>
        <v>753.07352650799385</v>
      </c>
      <c r="D113" s="6">
        <f t="shared" si="14"/>
        <v>48434.321929264479</v>
      </c>
      <c r="E113" s="6">
        <f t="shared" si="15"/>
        <v>277.79667633978238</v>
      </c>
      <c r="F113" s="6">
        <f t="shared" si="16"/>
        <v>272.20332366021762</v>
      </c>
      <c r="G113" s="6">
        <f t="shared" si="17"/>
        <v>33063.397837113669</v>
      </c>
      <c r="H113" s="6">
        <f t="shared" si="18"/>
        <v>81497.719766378141</v>
      </c>
      <c r="I113" s="6">
        <f t="shared" si="19"/>
        <v>173157.97740254231</v>
      </c>
      <c r="J113" s="6">
        <f t="shared" si="20"/>
        <v>91660.25763616417</v>
      </c>
    </row>
    <row r="114" spans="1:10" x14ac:dyDescent="0.2">
      <c r="A114" s="4">
        <f t="shared" si="21"/>
        <v>88</v>
      </c>
      <c r="B114" s="6">
        <f t="shared" si="12"/>
        <v>282.53354458737613</v>
      </c>
      <c r="C114" s="6">
        <f t="shared" si="13"/>
        <v>757.46645541262387</v>
      </c>
      <c r="D114" s="6">
        <f t="shared" si="14"/>
        <v>47676.855473851858</v>
      </c>
      <c r="E114" s="6">
        <f t="shared" si="15"/>
        <v>275.52831530928057</v>
      </c>
      <c r="F114" s="6">
        <f t="shared" si="16"/>
        <v>274.47168469071943</v>
      </c>
      <c r="G114" s="6">
        <f t="shared" si="17"/>
        <v>32788.926152422951</v>
      </c>
      <c r="H114" s="6">
        <f t="shared" si="18"/>
        <v>80465.781626274809</v>
      </c>
      <c r="I114" s="6">
        <f t="shared" si="19"/>
        <v>173443.96188029868</v>
      </c>
      <c r="J114" s="6">
        <f t="shared" si="20"/>
        <v>92978.180254023871</v>
      </c>
    </row>
    <row r="115" spans="1:10" x14ac:dyDescent="0.2">
      <c r="A115" s="4">
        <f t="shared" si="21"/>
        <v>89</v>
      </c>
      <c r="B115" s="6">
        <f t="shared" si="12"/>
        <v>278.11499026413583</v>
      </c>
      <c r="C115" s="6">
        <f t="shared" si="13"/>
        <v>761.88500973586417</v>
      </c>
      <c r="D115" s="6">
        <f t="shared" si="14"/>
        <v>46914.970464115991</v>
      </c>
      <c r="E115" s="6">
        <f t="shared" si="15"/>
        <v>273.24105127019124</v>
      </c>
      <c r="F115" s="6">
        <f t="shared" si="16"/>
        <v>276.75894872980876</v>
      </c>
      <c r="G115" s="6">
        <f t="shared" si="17"/>
        <v>32512.167203693141</v>
      </c>
      <c r="H115" s="6">
        <f t="shared" si="18"/>
        <v>79427.137667809133</v>
      </c>
      <c r="I115" s="6">
        <f t="shared" si="19"/>
        <v>173730.41868467114</v>
      </c>
      <c r="J115" s="6">
        <f t="shared" si="20"/>
        <v>94303.281016862005</v>
      </c>
    </row>
    <row r="116" spans="1:10" x14ac:dyDescent="0.2">
      <c r="A116" s="4">
        <f t="shared" si="21"/>
        <v>90</v>
      </c>
      <c r="B116" s="6">
        <f t="shared" si="12"/>
        <v>273.67066104067663</v>
      </c>
      <c r="C116" s="6">
        <f t="shared" si="13"/>
        <v>766.32933895932342</v>
      </c>
      <c r="D116" s="6">
        <f t="shared" si="14"/>
        <v>46148.641125156668</v>
      </c>
      <c r="E116" s="6">
        <f t="shared" si="15"/>
        <v>270.93472669744284</v>
      </c>
      <c r="F116" s="6">
        <f t="shared" si="16"/>
        <v>279.06527330255716</v>
      </c>
      <c r="G116" s="6">
        <f t="shared" si="17"/>
        <v>32233.101930390585</v>
      </c>
      <c r="H116" s="6">
        <f t="shared" si="18"/>
        <v>78381.743055547253</v>
      </c>
      <c r="I116" s="6">
        <f t="shared" si="19"/>
        <v>174017.34859574551</v>
      </c>
      <c r="J116" s="6">
        <f t="shared" si="20"/>
        <v>95635.605540198259</v>
      </c>
    </row>
    <row r="117" spans="1:10" x14ac:dyDescent="0.2">
      <c r="A117" s="4">
        <f t="shared" si="21"/>
        <v>91</v>
      </c>
      <c r="B117" s="6">
        <f t="shared" si="12"/>
        <v>269.20040656341394</v>
      </c>
      <c r="C117" s="6">
        <f t="shared" si="13"/>
        <v>770.79959343658606</v>
      </c>
      <c r="D117" s="6">
        <f t="shared" si="14"/>
        <v>45377.841531720085</v>
      </c>
      <c r="E117" s="6">
        <f t="shared" si="15"/>
        <v>268.60918275325486</v>
      </c>
      <c r="F117" s="6">
        <f t="shared" si="16"/>
        <v>281.39081724674514</v>
      </c>
      <c r="G117" s="6">
        <f t="shared" si="17"/>
        <v>31951.71111314384</v>
      </c>
      <c r="H117" s="6">
        <f t="shared" si="18"/>
        <v>77329.552644863928</v>
      </c>
      <c r="I117" s="6">
        <f t="shared" si="19"/>
        <v>174304.75239489597</v>
      </c>
      <c r="J117" s="6">
        <f t="shared" si="20"/>
        <v>96975.199750032043</v>
      </c>
    </row>
    <row r="118" spans="1:10" x14ac:dyDescent="0.2">
      <c r="A118" s="4">
        <f t="shared" si="21"/>
        <v>92</v>
      </c>
      <c r="B118" s="6">
        <f t="shared" si="12"/>
        <v>264.70407560170048</v>
      </c>
      <c r="C118" s="6">
        <f t="shared" si="13"/>
        <v>775.29592439829958</v>
      </c>
      <c r="D118" s="6">
        <f t="shared" si="14"/>
        <v>44602.545607321787</v>
      </c>
      <c r="E118" s="6">
        <f t="shared" si="15"/>
        <v>266.26425927619869</v>
      </c>
      <c r="F118" s="6">
        <f t="shared" si="16"/>
        <v>283.73574072380131</v>
      </c>
      <c r="G118" s="6">
        <f t="shared" si="17"/>
        <v>31667.975372420038</v>
      </c>
      <c r="H118" s="6">
        <f t="shared" si="18"/>
        <v>76270.520979741821</v>
      </c>
      <c r="I118" s="6">
        <f t="shared" si="19"/>
        <v>174592.63086478721</v>
      </c>
      <c r="J118" s="6">
        <f t="shared" si="20"/>
        <v>98322.109885045385</v>
      </c>
    </row>
    <row r="119" spans="1:10" x14ac:dyDescent="0.2">
      <c r="A119" s="4">
        <f t="shared" si="21"/>
        <v>93</v>
      </c>
      <c r="B119" s="6">
        <f t="shared" si="12"/>
        <v>260.18151604271043</v>
      </c>
      <c r="C119" s="6">
        <f t="shared" si="13"/>
        <v>779.81848395728957</v>
      </c>
      <c r="D119" s="6">
        <f t="shared" si="14"/>
        <v>43822.727123364501</v>
      </c>
      <c r="E119" s="6">
        <f t="shared" si="15"/>
        <v>263.89979477016698</v>
      </c>
      <c r="F119" s="6">
        <f t="shared" si="16"/>
        <v>286.10020522983302</v>
      </c>
      <c r="G119" s="6">
        <f t="shared" si="17"/>
        <v>31381.875167190206</v>
      </c>
      <c r="H119" s="6">
        <f t="shared" si="18"/>
        <v>75204.6022905547</v>
      </c>
      <c r="I119" s="6">
        <f t="shared" si="19"/>
        <v>174880.98478937655</v>
      </c>
      <c r="J119" s="6">
        <f t="shared" si="20"/>
        <v>99676.382498821855</v>
      </c>
    </row>
    <row r="120" spans="1:10" x14ac:dyDescent="0.2">
      <c r="A120" s="4">
        <f t="shared" si="21"/>
        <v>94</v>
      </c>
      <c r="B120" s="6">
        <f t="shared" si="12"/>
        <v>255.63257488629293</v>
      </c>
      <c r="C120" s="6">
        <f t="shared" si="13"/>
        <v>784.3674251137071</v>
      </c>
      <c r="D120" s="6">
        <f t="shared" si="14"/>
        <v>43038.359698250795</v>
      </c>
      <c r="E120" s="6">
        <f t="shared" si="15"/>
        <v>261.51562639325169</v>
      </c>
      <c r="F120" s="6">
        <f t="shared" si="16"/>
        <v>288.48437360674831</v>
      </c>
      <c r="G120" s="6">
        <f t="shared" si="17"/>
        <v>31093.390793583458</v>
      </c>
      <c r="H120" s="6">
        <f t="shared" si="18"/>
        <v>74131.750491834246</v>
      </c>
      <c r="I120" s="6">
        <f t="shared" si="19"/>
        <v>175169.81495391609</v>
      </c>
      <c r="J120" s="6">
        <f t="shared" si="20"/>
        <v>101038.06446208185</v>
      </c>
    </row>
    <row r="121" spans="1:10" x14ac:dyDescent="0.2">
      <c r="A121" s="4">
        <f t="shared" si="21"/>
        <v>95</v>
      </c>
      <c r="B121" s="6">
        <f t="shared" si="12"/>
        <v>251.05709823979632</v>
      </c>
      <c r="C121" s="6">
        <f t="shared" si="13"/>
        <v>788.94290176020365</v>
      </c>
      <c r="D121" s="6">
        <f t="shared" si="14"/>
        <v>42249.416796490594</v>
      </c>
      <c r="E121" s="6">
        <f t="shared" si="15"/>
        <v>259.1115899465288</v>
      </c>
      <c r="F121" s="6">
        <f t="shared" si="16"/>
        <v>290.8884100534712</v>
      </c>
      <c r="G121" s="6">
        <f t="shared" si="17"/>
        <v>30802.502383529987</v>
      </c>
      <c r="H121" s="6">
        <f t="shared" si="18"/>
        <v>73051.919180020574</v>
      </c>
      <c r="I121" s="6">
        <f t="shared" si="19"/>
        <v>175459.1221449548</v>
      </c>
      <c r="J121" s="6">
        <f t="shared" si="20"/>
        <v>102407.20296493423</v>
      </c>
    </row>
    <row r="122" spans="1:10" x14ac:dyDescent="0.2">
      <c r="A122" s="4">
        <f t="shared" si="21"/>
        <v>96</v>
      </c>
      <c r="B122" s="6">
        <f t="shared" si="12"/>
        <v>246.45493131286182</v>
      </c>
      <c r="C122" s="6">
        <f t="shared" si="13"/>
        <v>793.54506868713815</v>
      </c>
      <c r="D122" s="6">
        <f t="shared" si="14"/>
        <v>41455.871727803453</v>
      </c>
      <c r="E122" s="6">
        <f t="shared" si="15"/>
        <v>256.68751986274987</v>
      </c>
      <c r="F122" s="6">
        <f t="shared" si="16"/>
        <v>293.31248013725013</v>
      </c>
      <c r="G122" s="6">
        <f t="shared" si="17"/>
        <v>30509.189903392737</v>
      </c>
      <c r="H122" s="6">
        <f t="shared" si="18"/>
        <v>71965.061631196193</v>
      </c>
      <c r="I122" s="6">
        <f t="shared" si="19"/>
        <v>175748.90715034076</v>
      </c>
      <c r="J122" s="6">
        <f t="shared" si="20"/>
        <v>103783.84551914457</v>
      </c>
    </row>
    <row r="123" spans="1:10" x14ac:dyDescent="0.2">
      <c r="A123" s="4">
        <f t="shared" si="21"/>
        <v>97</v>
      </c>
      <c r="B123" s="6">
        <f t="shared" si="12"/>
        <v>241.82591841218681</v>
      </c>
      <c r="C123" s="6">
        <f t="shared" si="13"/>
        <v>798.17408158781313</v>
      </c>
      <c r="D123" s="6">
        <f t="shared" si="14"/>
        <v>40657.697646215638</v>
      </c>
      <c r="E123" s="6">
        <f t="shared" si="15"/>
        <v>254.24324919493947</v>
      </c>
      <c r="F123" s="6">
        <f t="shared" si="16"/>
        <v>295.75675080506051</v>
      </c>
      <c r="G123" s="6">
        <f t="shared" si="17"/>
        <v>30213.433152587677</v>
      </c>
      <c r="H123" s="6">
        <f t="shared" si="18"/>
        <v>70871.130798803322</v>
      </c>
      <c r="I123" s="6">
        <f t="shared" si="19"/>
        <v>176039.17075922317</v>
      </c>
      <c r="J123" s="6">
        <f t="shared" si="20"/>
        <v>105168.03996041985</v>
      </c>
    </row>
    <row r="124" spans="1:10" x14ac:dyDescent="0.2">
      <c r="A124" s="4">
        <f t="shared" si="21"/>
        <v>98</v>
      </c>
      <c r="B124" s="6">
        <f t="shared" si="12"/>
        <v>237.1699029362579</v>
      </c>
      <c r="C124" s="6">
        <f t="shared" si="13"/>
        <v>802.83009706374207</v>
      </c>
      <c r="D124" s="6">
        <f t="shared" si="14"/>
        <v>39854.867549151895</v>
      </c>
      <c r="E124" s="6">
        <f t="shared" si="15"/>
        <v>251.7786096048973</v>
      </c>
      <c r="F124" s="6">
        <f t="shared" si="16"/>
        <v>298.22139039510273</v>
      </c>
      <c r="G124" s="6">
        <f t="shared" si="17"/>
        <v>29915.211762192575</v>
      </c>
      <c r="H124" s="6">
        <f t="shared" si="18"/>
        <v>69770.079311344467</v>
      </c>
      <c r="I124" s="6">
        <f t="shared" si="19"/>
        <v>176329.91376205464</v>
      </c>
      <c r="J124" s="6">
        <f t="shared" si="20"/>
        <v>106559.83445071017</v>
      </c>
    </row>
    <row r="125" spans="1:10" x14ac:dyDescent="0.2">
      <c r="A125" s="4">
        <f t="shared" si="21"/>
        <v>99</v>
      </c>
      <c r="B125" s="6">
        <f t="shared" si="12"/>
        <v>232.48672737005273</v>
      </c>
      <c r="C125" s="6">
        <f t="shared" si="13"/>
        <v>807.51327262994732</v>
      </c>
      <c r="D125" s="6">
        <f t="shared" si="14"/>
        <v>39047.354276521946</v>
      </c>
      <c r="E125" s="6">
        <f t="shared" si="15"/>
        <v>249.2934313516048</v>
      </c>
      <c r="F125" s="6">
        <f t="shared" si="16"/>
        <v>300.7065686483952</v>
      </c>
      <c r="G125" s="6">
        <f t="shared" si="17"/>
        <v>29614.505193544181</v>
      </c>
      <c r="H125" s="6">
        <f t="shared" si="18"/>
        <v>68661.85947006612</v>
      </c>
      <c r="I125" s="6">
        <f t="shared" si="19"/>
        <v>176621.13695059327</v>
      </c>
      <c r="J125" s="6">
        <f t="shared" si="20"/>
        <v>107959.27748052715</v>
      </c>
    </row>
    <row r="126" spans="1:10" x14ac:dyDescent="0.2">
      <c r="A126" s="4">
        <f t="shared" si="21"/>
        <v>100</v>
      </c>
      <c r="B126" s="6">
        <f t="shared" si="12"/>
        <v>227.77623327971136</v>
      </c>
      <c r="C126" s="6">
        <f t="shared" si="13"/>
        <v>812.22376672028861</v>
      </c>
      <c r="D126" s="6">
        <f t="shared" si="14"/>
        <v>38235.13050980166</v>
      </c>
      <c r="E126" s="6">
        <f t="shared" si="15"/>
        <v>246.78754327953484</v>
      </c>
      <c r="F126" s="6">
        <f t="shared" si="16"/>
        <v>303.21245672046518</v>
      </c>
      <c r="G126" s="6">
        <f t="shared" si="17"/>
        <v>29311.292736823714</v>
      </c>
      <c r="H126" s="6">
        <f t="shared" si="18"/>
        <v>67546.423246625374</v>
      </c>
      <c r="I126" s="6">
        <f t="shared" si="19"/>
        <v>176912.84111790475</v>
      </c>
      <c r="J126" s="6">
        <f t="shared" si="20"/>
        <v>109366.41787127938</v>
      </c>
    </row>
    <row r="127" spans="1:10" x14ac:dyDescent="0.2">
      <c r="A127" s="4">
        <f t="shared" si="21"/>
        <v>101</v>
      </c>
      <c r="B127" s="6">
        <f t="shared" si="12"/>
        <v>223.03826130717636</v>
      </c>
      <c r="C127" s="6">
        <f t="shared" si="13"/>
        <v>816.9617386928237</v>
      </c>
      <c r="D127" s="6">
        <f t="shared" si="14"/>
        <v>37418.168771108838</v>
      </c>
      <c r="E127" s="6">
        <f t="shared" si="15"/>
        <v>244.26077280686428</v>
      </c>
      <c r="F127" s="6">
        <f t="shared" si="16"/>
        <v>305.73922719313572</v>
      </c>
      <c r="G127" s="6">
        <f t="shared" si="17"/>
        <v>29005.553509630579</v>
      </c>
      <c r="H127" s="6">
        <f t="shared" si="18"/>
        <v>66423.722280739414</v>
      </c>
      <c r="I127" s="6">
        <f t="shared" si="19"/>
        <v>177205.02705836468</v>
      </c>
      <c r="J127" s="6">
        <f t="shared" si="20"/>
        <v>110781.30477762526</v>
      </c>
    </row>
    <row r="128" spans="1:10" x14ac:dyDescent="0.2">
      <c r="A128" s="4">
        <f t="shared" si="21"/>
        <v>102</v>
      </c>
      <c r="B128" s="6">
        <f t="shared" si="12"/>
        <v>218.27265116480157</v>
      </c>
      <c r="C128" s="6">
        <f t="shared" si="13"/>
        <v>821.72734883519843</v>
      </c>
      <c r="D128" s="6">
        <f t="shared" si="14"/>
        <v>36596.441422273638</v>
      </c>
      <c r="E128" s="6">
        <f t="shared" si="15"/>
        <v>241.71294591358816</v>
      </c>
      <c r="F128" s="6">
        <f t="shared" si="16"/>
        <v>308.28705408641184</v>
      </c>
      <c r="G128" s="6">
        <f t="shared" si="17"/>
        <v>28697.266455544166</v>
      </c>
      <c r="H128" s="6">
        <f t="shared" si="18"/>
        <v>65293.707877817804</v>
      </c>
      <c r="I128" s="6">
        <f t="shared" si="19"/>
        <v>177497.69556766053</v>
      </c>
      <c r="J128" s="6">
        <f t="shared" si="20"/>
        <v>112203.98768984273</v>
      </c>
    </row>
    <row r="129" spans="1:10" x14ac:dyDescent="0.2">
      <c r="A129" s="4">
        <f t="shared" si="21"/>
        <v>103</v>
      </c>
      <c r="B129" s="6">
        <f t="shared" si="12"/>
        <v>213.47924162992956</v>
      </c>
      <c r="C129" s="6">
        <f t="shared" si="13"/>
        <v>826.52075837007044</v>
      </c>
      <c r="D129" s="6">
        <f t="shared" si="14"/>
        <v>35769.920663903569</v>
      </c>
      <c r="E129" s="6">
        <f t="shared" si="15"/>
        <v>239.1438871295347</v>
      </c>
      <c r="F129" s="6">
        <f t="shared" si="16"/>
        <v>310.85611287046527</v>
      </c>
      <c r="G129" s="6">
        <f t="shared" si="17"/>
        <v>28386.410342673702</v>
      </c>
      <c r="H129" s="6">
        <f t="shared" si="18"/>
        <v>64156.331006577268</v>
      </c>
      <c r="I129" s="6">
        <f t="shared" si="19"/>
        <v>177790.84744279401</v>
      </c>
      <c r="J129" s="6">
        <f t="shared" si="20"/>
        <v>113634.51643621674</v>
      </c>
    </row>
    <row r="130" spans="1:10" x14ac:dyDescent="0.2">
      <c r="A130" s="4">
        <f t="shared" si="21"/>
        <v>104</v>
      </c>
      <c r="B130" s="6">
        <f t="shared" si="12"/>
        <v>208.65787053943751</v>
      </c>
      <c r="C130" s="6">
        <f t="shared" si="13"/>
        <v>831.34212946056255</v>
      </c>
      <c r="D130" s="6">
        <f t="shared" si="14"/>
        <v>34938.578534443004</v>
      </c>
      <c r="E130" s="6">
        <f t="shared" si="15"/>
        <v>236.55341952228085</v>
      </c>
      <c r="F130" s="6">
        <f t="shared" si="16"/>
        <v>313.44658047771918</v>
      </c>
      <c r="G130" s="6">
        <f t="shared" si="17"/>
        <v>28072.963762195985</v>
      </c>
      <c r="H130" s="6">
        <f t="shared" si="18"/>
        <v>63011.542296638989</v>
      </c>
      <c r="I130" s="6">
        <f t="shared" si="19"/>
        <v>178084.48348208307</v>
      </c>
      <c r="J130" s="6">
        <f t="shared" si="20"/>
        <v>115072.94118544408</v>
      </c>
    </row>
    <row r="131" spans="1:10" x14ac:dyDescent="0.2">
      <c r="A131" s="4">
        <f t="shared" si="21"/>
        <v>105</v>
      </c>
      <c r="B131" s="6">
        <f t="shared" si="12"/>
        <v>203.80837478425087</v>
      </c>
      <c r="C131" s="6">
        <f t="shared" si="13"/>
        <v>836.19162521574913</v>
      </c>
      <c r="D131" s="6">
        <f t="shared" si="14"/>
        <v>34102.386909227258</v>
      </c>
      <c r="E131" s="6">
        <f t="shared" si="15"/>
        <v>233.94136468496654</v>
      </c>
      <c r="F131" s="6">
        <f t="shared" si="16"/>
        <v>316.05863531503348</v>
      </c>
      <c r="G131" s="6">
        <f t="shared" si="17"/>
        <v>27756.905126880953</v>
      </c>
      <c r="H131" s="6">
        <f t="shared" si="18"/>
        <v>61859.292036108207</v>
      </c>
      <c r="I131" s="6">
        <f t="shared" si="19"/>
        <v>178378.60448516419</v>
      </c>
      <c r="J131" s="6">
        <f t="shared" si="20"/>
        <v>116519.31244905599</v>
      </c>
    </row>
    <row r="132" spans="1:10" x14ac:dyDescent="0.2">
      <c r="A132" s="4">
        <f t="shared" si="21"/>
        <v>106</v>
      </c>
      <c r="B132" s="6">
        <f t="shared" si="12"/>
        <v>198.93059030382568</v>
      </c>
      <c r="C132" s="6">
        <f t="shared" si="13"/>
        <v>841.06940969617426</v>
      </c>
      <c r="D132" s="6">
        <f t="shared" si="14"/>
        <v>33261.317499531084</v>
      </c>
      <c r="E132" s="6">
        <f t="shared" si="15"/>
        <v>231.30754272400793</v>
      </c>
      <c r="F132" s="6">
        <f t="shared" si="16"/>
        <v>318.69245727599207</v>
      </c>
      <c r="G132" s="6">
        <f t="shared" si="17"/>
        <v>27438.21266960496</v>
      </c>
      <c r="H132" s="6">
        <f t="shared" si="18"/>
        <v>60699.530169136044</v>
      </c>
      <c r="I132" s="6">
        <f t="shared" si="19"/>
        <v>178673.21125299452</v>
      </c>
      <c r="J132" s="6">
        <f t="shared" si="20"/>
        <v>117973.68108385848</v>
      </c>
    </row>
    <row r="133" spans="1:10" x14ac:dyDescent="0.2">
      <c r="A133" s="4">
        <f t="shared" si="21"/>
        <v>107</v>
      </c>
      <c r="B133" s="6">
        <f t="shared" si="12"/>
        <v>194.02435208059799</v>
      </c>
      <c r="C133" s="6">
        <f t="shared" si="13"/>
        <v>845.97564791940204</v>
      </c>
      <c r="D133" s="6">
        <f t="shared" si="14"/>
        <v>32415.34185161168</v>
      </c>
      <c r="E133" s="6">
        <f t="shared" si="15"/>
        <v>228.65177224670799</v>
      </c>
      <c r="F133" s="6">
        <f t="shared" si="16"/>
        <v>321.34822775329201</v>
      </c>
      <c r="G133" s="6">
        <f t="shared" si="17"/>
        <v>27116.864441851667</v>
      </c>
      <c r="H133" s="6">
        <f t="shared" si="18"/>
        <v>59532.206293463343</v>
      </c>
      <c r="I133" s="6">
        <f t="shared" si="19"/>
        <v>178968.30458785401</v>
      </c>
      <c r="J133" s="6">
        <f t="shared" si="20"/>
        <v>119436.09829439067</v>
      </c>
    </row>
    <row r="134" spans="1:10" x14ac:dyDescent="0.2">
      <c r="A134" s="4">
        <f t="shared" si="21"/>
        <v>108</v>
      </c>
      <c r="B134" s="6">
        <f t="shared" si="12"/>
        <v>189.08949413440146</v>
      </c>
      <c r="C134" s="6">
        <f t="shared" si="13"/>
        <v>850.91050586559857</v>
      </c>
      <c r="D134" s="6">
        <f t="shared" si="14"/>
        <v>31564.431345746081</v>
      </c>
      <c r="E134" s="6">
        <f t="shared" si="15"/>
        <v>225.97387034876388</v>
      </c>
      <c r="F134" s="6">
        <f t="shared" si="16"/>
        <v>324.02612965123615</v>
      </c>
      <c r="G134" s="6">
        <f t="shared" si="17"/>
        <v>26792.838312200431</v>
      </c>
      <c r="H134" s="6">
        <f t="shared" si="18"/>
        <v>58357.269657946512</v>
      </c>
      <c r="I134" s="6">
        <f t="shared" si="19"/>
        <v>179263.88529334767</v>
      </c>
      <c r="J134" s="6">
        <f t="shared" si="20"/>
        <v>120906.61563540116</v>
      </c>
    </row>
    <row r="135" spans="1:10" x14ac:dyDescent="0.2">
      <c r="A135" s="4">
        <f t="shared" si="21"/>
        <v>109</v>
      </c>
      <c r="B135" s="6">
        <f t="shared" si="12"/>
        <v>184.12584951685216</v>
      </c>
      <c r="C135" s="6">
        <f t="shared" si="13"/>
        <v>855.87415048314779</v>
      </c>
      <c r="D135" s="6">
        <f t="shared" si="14"/>
        <v>30708.557195262933</v>
      </c>
      <c r="E135" s="6">
        <f t="shared" si="15"/>
        <v>223.27365260167025</v>
      </c>
      <c r="F135" s="6">
        <f t="shared" si="16"/>
        <v>326.72634739832972</v>
      </c>
      <c r="G135" s="6">
        <f t="shared" si="17"/>
        <v>26466.111964802101</v>
      </c>
      <c r="H135" s="6">
        <f t="shared" si="18"/>
        <v>57174.669160065037</v>
      </c>
      <c r="I135" s="6">
        <f t="shared" si="19"/>
        <v>179559.95417440773</v>
      </c>
      <c r="J135" s="6">
        <f t="shared" si="20"/>
        <v>122385.28501434269</v>
      </c>
    </row>
    <row r="136" spans="1:10" x14ac:dyDescent="0.2">
      <c r="A136" s="4">
        <f t="shared" si="21"/>
        <v>110</v>
      </c>
      <c r="B136" s="6">
        <f t="shared" si="12"/>
        <v>179.13325030570044</v>
      </c>
      <c r="C136" s="6">
        <f t="shared" si="13"/>
        <v>860.86674969429953</v>
      </c>
      <c r="D136" s="6">
        <f t="shared" si="14"/>
        <v>29847.690445568634</v>
      </c>
      <c r="E136" s="6">
        <f t="shared" si="15"/>
        <v>220.5509330400175</v>
      </c>
      <c r="F136" s="6">
        <f t="shared" si="16"/>
        <v>329.44906695998247</v>
      </c>
      <c r="G136" s="6">
        <f t="shared" si="17"/>
        <v>26136.662897842118</v>
      </c>
      <c r="H136" s="6">
        <f t="shared" si="18"/>
        <v>55984.353343410752</v>
      </c>
      <c r="I136" s="6">
        <f t="shared" si="19"/>
        <v>179856.51203729582</v>
      </c>
      <c r="J136" s="6">
        <f t="shared" si="20"/>
        <v>123872.15869388507</v>
      </c>
    </row>
    <row r="137" spans="1:10" x14ac:dyDescent="0.2">
      <c r="A137" s="4">
        <f t="shared" si="21"/>
        <v>111</v>
      </c>
      <c r="B137" s="6">
        <f t="shared" si="12"/>
        <v>174.11152759915038</v>
      </c>
      <c r="C137" s="6">
        <f t="shared" si="13"/>
        <v>865.88847240084965</v>
      </c>
      <c r="D137" s="6">
        <f t="shared" si="14"/>
        <v>28981.801973167785</v>
      </c>
      <c r="E137" s="6">
        <f t="shared" si="15"/>
        <v>217.8055241486843</v>
      </c>
      <c r="F137" s="6">
        <f t="shared" si="16"/>
        <v>332.1944758513157</v>
      </c>
      <c r="G137" s="6">
        <f t="shared" si="17"/>
        <v>25804.468421990801</v>
      </c>
      <c r="H137" s="6">
        <f t="shared" si="18"/>
        <v>54786.270395158586</v>
      </c>
      <c r="I137" s="6">
        <f t="shared" si="19"/>
        <v>180153.5596896052</v>
      </c>
      <c r="J137" s="6">
        <f t="shared" si="20"/>
        <v>125367.28929444661</v>
      </c>
    </row>
    <row r="138" spans="1:10" x14ac:dyDescent="0.2">
      <c r="A138" s="4">
        <f t="shared" si="21"/>
        <v>112</v>
      </c>
      <c r="B138" s="6">
        <f t="shared" si="12"/>
        <v>169.06051151014543</v>
      </c>
      <c r="C138" s="6">
        <f t="shared" si="13"/>
        <v>870.93948848985451</v>
      </c>
      <c r="D138" s="6">
        <f t="shared" si="14"/>
        <v>28110.862484677931</v>
      </c>
      <c r="E138" s="6">
        <f t="shared" si="15"/>
        <v>215.03723684992335</v>
      </c>
      <c r="F138" s="6">
        <f t="shared" si="16"/>
        <v>334.96276315007663</v>
      </c>
      <c r="G138" s="6">
        <f t="shared" si="17"/>
        <v>25469.505658840724</v>
      </c>
      <c r="H138" s="6">
        <f t="shared" si="18"/>
        <v>53580.368143518659</v>
      </c>
      <c r="I138" s="6">
        <f t="shared" si="19"/>
        <v>180451.09794026293</v>
      </c>
      <c r="J138" s="6">
        <f t="shared" si="20"/>
        <v>126870.72979674427</v>
      </c>
    </row>
    <row r="139" spans="1:10" x14ac:dyDescent="0.2">
      <c r="A139" s="4">
        <f t="shared" si="21"/>
        <v>113</v>
      </c>
      <c r="B139" s="6">
        <f t="shared" si="12"/>
        <v>163.98003116062128</v>
      </c>
      <c r="C139" s="6">
        <f t="shared" si="13"/>
        <v>876.01996883937875</v>
      </c>
      <c r="D139" s="6">
        <f t="shared" si="14"/>
        <v>27234.842515838551</v>
      </c>
      <c r="E139" s="6">
        <f t="shared" si="15"/>
        <v>212.24588049033937</v>
      </c>
      <c r="F139" s="6">
        <f t="shared" si="16"/>
        <v>337.75411950966065</v>
      </c>
      <c r="G139" s="6">
        <f t="shared" si="17"/>
        <v>25131.751539331064</v>
      </c>
      <c r="H139" s="6">
        <f t="shared" si="18"/>
        <v>52366.594055169611</v>
      </c>
      <c r="I139" s="6">
        <f t="shared" si="19"/>
        <v>180749.12759953205</v>
      </c>
      <c r="J139" s="6">
        <f t="shared" si="20"/>
        <v>128382.53354436244</v>
      </c>
    </row>
    <row r="140" spans="1:10" x14ac:dyDescent="0.2">
      <c r="A140" s="4">
        <f t="shared" si="21"/>
        <v>114</v>
      </c>
      <c r="B140" s="6">
        <f t="shared" si="12"/>
        <v>158.86991467572489</v>
      </c>
      <c r="C140" s="6">
        <f t="shared" si="13"/>
        <v>881.13008532427511</v>
      </c>
      <c r="D140" s="6">
        <f t="shared" si="14"/>
        <v>26353.712430514275</v>
      </c>
      <c r="E140" s="6">
        <f t="shared" si="15"/>
        <v>209.43126282775887</v>
      </c>
      <c r="F140" s="6">
        <f t="shared" si="16"/>
        <v>340.56873717224113</v>
      </c>
      <c r="G140" s="6">
        <f t="shared" si="17"/>
        <v>24791.182802158823</v>
      </c>
      <c r="H140" s="6">
        <f t="shared" si="18"/>
        <v>51144.895232673094</v>
      </c>
      <c r="I140" s="6">
        <f t="shared" si="19"/>
        <v>181047.64947901384</v>
      </c>
      <c r="J140" s="6">
        <f t="shared" si="20"/>
        <v>129902.75424634074</v>
      </c>
    </row>
    <row r="141" spans="1:10" x14ac:dyDescent="0.2">
      <c r="A141" s="4">
        <f t="shared" si="21"/>
        <v>115</v>
      </c>
      <c r="B141" s="6">
        <f t="shared" si="12"/>
        <v>153.72998917799995</v>
      </c>
      <c r="C141" s="6">
        <f t="shared" si="13"/>
        <v>886.27001082200002</v>
      </c>
      <c r="D141" s="6">
        <f t="shared" si="14"/>
        <v>25467.442419692274</v>
      </c>
      <c r="E141" s="6">
        <f t="shared" si="15"/>
        <v>206.5931900179902</v>
      </c>
      <c r="F141" s="6">
        <f t="shared" si="16"/>
        <v>343.4068099820098</v>
      </c>
      <c r="G141" s="6">
        <f t="shared" si="17"/>
        <v>24447.775992176812</v>
      </c>
      <c r="H141" s="6">
        <f t="shared" si="18"/>
        <v>49915.218411869086</v>
      </c>
      <c r="I141" s="6">
        <f t="shared" si="19"/>
        <v>181346.66439164997</v>
      </c>
      <c r="J141" s="6">
        <f t="shared" si="20"/>
        <v>131431.4459797809</v>
      </c>
    </row>
    <row r="142" spans="1:10" x14ac:dyDescent="0.2">
      <c r="A142" s="4">
        <f t="shared" si="21"/>
        <v>116</v>
      </c>
      <c r="B142" s="6">
        <f t="shared" si="12"/>
        <v>148.56008078153826</v>
      </c>
      <c r="C142" s="6">
        <f t="shared" si="13"/>
        <v>891.43991921846168</v>
      </c>
      <c r="D142" s="6">
        <f t="shared" si="14"/>
        <v>24576.002500473813</v>
      </c>
      <c r="E142" s="6">
        <f t="shared" si="15"/>
        <v>203.73146660147344</v>
      </c>
      <c r="F142" s="6">
        <f t="shared" si="16"/>
        <v>346.26853339852653</v>
      </c>
      <c r="G142" s="6">
        <f t="shared" si="17"/>
        <v>24101.507458778284</v>
      </c>
      <c r="H142" s="6">
        <f t="shared" si="18"/>
        <v>48677.5099592521</v>
      </c>
      <c r="I142" s="6">
        <f t="shared" si="19"/>
        <v>181646.17315172483</v>
      </c>
      <c r="J142" s="6">
        <f t="shared" si="20"/>
        <v>132968.66319247271</v>
      </c>
    </row>
    <row r="143" spans="1:10" x14ac:dyDescent="0.2">
      <c r="A143" s="4">
        <f t="shared" si="21"/>
        <v>117</v>
      </c>
      <c r="B143" s="6">
        <f t="shared" si="12"/>
        <v>143.36001458609724</v>
      </c>
      <c r="C143" s="6">
        <f t="shared" si="13"/>
        <v>896.63998541390276</v>
      </c>
      <c r="D143" s="6">
        <f t="shared" si="14"/>
        <v>23679.362515059911</v>
      </c>
      <c r="E143" s="6">
        <f t="shared" si="15"/>
        <v>200.84589548981904</v>
      </c>
      <c r="F143" s="6">
        <f t="shared" si="16"/>
        <v>349.15410451018096</v>
      </c>
      <c r="G143" s="6">
        <f t="shared" si="17"/>
        <v>23752.353354268103</v>
      </c>
      <c r="H143" s="6">
        <f t="shared" si="18"/>
        <v>47431.715869328014</v>
      </c>
      <c r="I143" s="6">
        <f t="shared" si="19"/>
        <v>181946.17657486757</v>
      </c>
      <c r="J143" s="6">
        <f t="shared" si="20"/>
        <v>134514.46070553956</v>
      </c>
    </row>
    <row r="144" spans="1:10" x14ac:dyDescent="0.2">
      <c r="A144" s="4">
        <f t="shared" si="21"/>
        <v>118</v>
      </c>
      <c r="B144" s="6">
        <f t="shared" si="12"/>
        <v>138.12961467118282</v>
      </c>
      <c r="C144" s="6">
        <f t="shared" si="13"/>
        <v>901.87038532881718</v>
      </c>
      <c r="D144" s="6">
        <f t="shared" si="14"/>
        <v>22777.492129731094</v>
      </c>
      <c r="E144" s="6">
        <f t="shared" si="15"/>
        <v>197.93627795223421</v>
      </c>
      <c r="F144" s="6">
        <f t="shared" si="16"/>
        <v>352.06372204776579</v>
      </c>
      <c r="G144" s="6">
        <f t="shared" si="17"/>
        <v>23400.289632220338</v>
      </c>
      <c r="H144" s="6">
        <f t="shared" si="18"/>
        <v>46177.781761951432</v>
      </c>
      <c r="I144" s="6">
        <f t="shared" si="19"/>
        <v>182246.6754780545</v>
      </c>
      <c r="J144" s="6">
        <f t="shared" si="20"/>
        <v>136068.89371610308</v>
      </c>
    </row>
    <row r="145" spans="1:10" x14ac:dyDescent="0.2">
      <c r="A145" s="4">
        <f t="shared" si="21"/>
        <v>119</v>
      </c>
      <c r="B145" s="6">
        <f t="shared" si="12"/>
        <v>132.86870409009805</v>
      </c>
      <c r="C145" s="6">
        <f t="shared" si="13"/>
        <v>907.13129590990195</v>
      </c>
      <c r="D145" s="6">
        <f t="shared" si="14"/>
        <v>21870.360833821193</v>
      </c>
      <c r="E145" s="6">
        <f t="shared" si="15"/>
        <v>195.00241360183614</v>
      </c>
      <c r="F145" s="6">
        <f t="shared" si="16"/>
        <v>354.99758639816389</v>
      </c>
      <c r="G145" s="6">
        <f t="shared" si="17"/>
        <v>23045.292045822174</v>
      </c>
      <c r="H145" s="6">
        <f t="shared" si="18"/>
        <v>44915.65287964337</v>
      </c>
      <c r="I145" s="6">
        <f t="shared" si="19"/>
        <v>182547.67067961118</v>
      </c>
      <c r="J145" s="6">
        <f t="shared" si="20"/>
        <v>137632.01779996781</v>
      </c>
    </row>
    <row r="146" spans="1:10" x14ac:dyDescent="0.2">
      <c r="A146" s="4">
        <f t="shared" si="21"/>
        <v>120</v>
      </c>
      <c r="B146" s="6">
        <f t="shared" si="12"/>
        <v>127.57710486395696</v>
      </c>
      <c r="C146" s="6">
        <f t="shared" si="13"/>
        <v>912.42289513604305</v>
      </c>
      <c r="D146" s="6">
        <f t="shared" si="14"/>
        <v>20957.937938685151</v>
      </c>
      <c r="E146" s="6">
        <f t="shared" si="15"/>
        <v>192.04410038185145</v>
      </c>
      <c r="F146" s="6">
        <f t="shared" si="16"/>
        <v>357.95589961814858</v>
      </c>
      <c r="G146" s="6">
        <f t="shared" si="17"/>
        <v>22687.336146204027</v>
      </c>
      <c r="H146" s="6">
        <f t="shared" si="18"/>
        <v>43645.274084889177</v>
      </c>
      <c r="I146" s="6">
        <f t="shared" si="19"/>
        <v>182849.16299921472</v>
      </c>
      <c r="J146" s="6">
        <f t="shared" si="20"/>
        <v>139203.88891432554</v>
      </c>
    </row>
    <row r="147" spans="1:10" x14ac:dyDescent="0.2">
      <c r="A147" s="4">
        <f t="shared" si="21"/>
        <v>121</v>
      </c>
      <c r="B147" s="6">
        <f t="shared" si="12"/>
        <v>122.25463797566339</v>
      </c>
      <c r="C147" s="6">
        <f t="shared" si="13"/>
        <v>917.7453620243366</v>
      </c>
      <c r="D147" s="6">
        <f t="shared" si="14"/>
        <v>20040.192576660815</v>
      </c>
      <c r="E147" s="6">
        <f t="shared" si="15"/>
        <v>189.06113455170021</v>
      </c>
      <c r="F147" s="6">
        <f t="shared" si="16"/>
        <v>360.93886544829979</v>
      </c>
      <c r="G147" s="6">
        <f t="shared" si="17"/>
        <v>22326.397280755726</v>
      </c>
      <c r="H147" s="6">
        <f t="shared" si="18"/>
        <v>42366.58985741654</v>
      </c>
      <c r="I147" s="6">
        <f t="shared" si="19"/>
        <v>183151.15325789599</v>
      </c>
      <c r="J147" s="6">
        <f t="shared" si="20"/>
        <v>140784.56340047944</v>
      </c>
    </row>
    <row r="148" spans="1:10" x14ac:dyDescent="0.2">
      <c r="A148" s="4">
        <f t="shared" si="21"/>
        <v>122</v>
      </c>
      <c r="B148" s="6">
        <f t="shared" si="12"/>
        <v>116.90112336385475</v>
      </c>
      <c r="C148" s="6">
        <f t="shared" si="13"/>
        <v>923.09887663614529</v>
      </c>
      <c r="D148" s="6">
        <f t="shared" si="14"/>
        <v>19117.09370002467</v>
      </c>
      <c r="E148" s="6">
        <f t="shared" si="15"/>
        <v>186.05331067296439</v>
      </c>
      <c r="F148" s="6">
        <f t="shared" si="16"/>
        <v>363.94668932703564</v>
      </c>
      <c r="G148" s="6">
        <f t="shared" si="17"/>
        <v>21962.450591428689</v>
      </c>
      <c r="H148" s="6">
        <f t="shared" si="18"/>
        <v>41079.544291453363</v>
      </c>
      <c r="I148" s="6">
        <f t="shared" si="19"/>
        <v>183453.64227804187</v>
      </c>
      <c r="J148" s="6">
        <f t="shared" si="20"/>
        <v>142374.09798658849</v>
      </c>
    </row>
    <row r="149" spans="1:10" x14ac:dyDescent="0.2">
      <c r="A149" s="4">
        <f t="shared" si="21"/>
        <v>123</v>
      </c>
      <c r="B149" s="6">
        <f t="shared" si="12"/>
        <v>111.51637991681058</v>
      </c>
      <c r="C149" s="6">
        <f t="shared" si="13"/>
        <v>928.48362008318941</v>
      </c>
      <c r="D149" s="6">
        <f t="shared" si="14"/>
        <v>18188.610079941482</v>
      </c>
      <c r="E149" s="6">
        <f t="shared" si="15"/>
        <v>183.02042159523907</v>
      </c>
      <c r="F149" s="6">
        <f t="shared" si="16"/>
        <v>366.9795784047609</v>
      </c>
      <c r="G149" s="6">
        <f t="shared" si="17"/>
        <v>21595.471013023929</v>
      </c>
      <c r="H149" s="6">
        <f t="shared" si="18"/>
        <v>39784.081092965411</v>
      </c>
      <c r="I149" s="6">
        <f t="shared" si="19"/>
        <v>183756.63088339745</v>
      </c>
      <c r="J149" s="6">
        <f t="shared" si="20"/>
        <v>143972.54979043204</v>
      </c>
    </row>
    <row r="150" spans="1:10" x14ac:dyDescent="0.2">
      <c r="A150" s="4">
        <f t="shared" si="21"/>
        <v>124</v>
      </c>
      <c r="B150" s="6">
        <f t="shared" si="12"/>
        <v>106.10022546632531</v>
      </c>
      <c r="C150" s="6">
        <f t="shared" si="13"/>
        <v>933.89977453367464</v>
      </c>
      <c r="D150" s="6">
        <f t="shared" si="14"/>
        <v>17254.710305407807</v>
      </c>
      <c r="E150" s="6">
        <f t="shared" si="15"/>
        <v>179.96225844186608</v>
      </c>
      <c r="F150" s="6">
        <f t="shared" si="16"/>
        <v>370.03774155813392</v>
      </c>
      <c r="G150" s="6">
        <f t="shared" si="17"/>
        <v>21225.433271465794</v>
      </c>
      <c r="H150" s="6">
        <f t="shared" si="18"/>
        <v>38480.143576873597</v>
      </c>
      <c r="I150" s="6">
        <f t="shared" si="19"/>
        <v>184060.11989906832</v>
      </c>
      <c r="J150" s="6">
        <f t="shared" si="20"/>
        <v>145579.97632219474</v>
      </c>
    </row>
    <row r="151" spans="1:10" x14ac:dyDescent="0.2">
      <c r="A151" s="4">
        <f t="shared" si="21"/>
        <v>125</v>
      </c>
      <c r="B151" s="6">
        <f t="shared" si="12"/>
        <v>100.65247678154554</v>
      </c>
      <c r="C151" s="6">
        <f t="shared" si="13"/>
        <v>939.3475232184544</v>
      </c>
      <c r="D151" s="6">
        <f t="shared" si="14"/>
        <v>16315.362782189353</v>
      </c>
      <c r="E151" s="6">
        <f t="shared" si="15"/>
        <v>176.87861059554828</v>
      </c>
      <c r="F151" s="6">
        <f t="shared" si="16"/>
        <v>373.12138940445175</v>
      </c>
      <c r="G151" s="6">
        <f t="shared" si="17"/>
        <v>20852.311882061342</v>
      </c>
      <c r="H151" s="6">
        <f t="shared" si="18"/>
        <v>37167.674664250691</v>
      </c>
      <c r="I151" s="6">
        <f t="shared" si="19"/>
        <v>184364.11015152282</v>
      </c>
      <c r="J151" s="6">
        <f t="shared" si="20"/>
        <v>147196.43548727213</v>
      </c>
    </row>
    <row r="152" spans="1:10" x14ac:dyDescent="0.2">
      <c r="A152" s="4">
        <f t="shared" si="21"/>
        <v>126</v>
      </c>
      <c r="B152" s="6">
        <f t="shared" si="12"/>
        <v>95.172949562771237</v>
      </c>
      <c r="C152" s="6">
        <f t="shared" si="13"/>
        <v>944.82705043722876</v>
      </c>
      <c r="D152" s="6">
        <f t="shared" si="14"/>
        <v>15370.535731752125</v>
      </c>
      <c r="E152" s="6">
        <f t="shared" si="15"/>
        <v>173.76926568384451</v>
      </c>
      <c r="F152" s="6">
        <f t="shared" si="16"/>
        <v>376.23073431615546</v>
      </c>
      <c r="G152" s="6">
        <f t="shared" si="17"/>
        <v>20476.081147745186</v>
      </c>
      <c r="H152" s="6">
        <f t="shared" si="18"/>
        <v>35846.616879497313</v>
      </c>
      <c r="I152" s="6">
        <f t="shared" si="19"/>
        <v>184668.60246859424</v>
      </c>
      <c r="J152" s="6">
        <f t="shared" si="20"/>
        <v>148821.98558909693</v>
      </c>
    </row>
    <row r="153" spans="1:10" x14ac:dyDescent="0.2">
      <c r="A153" s="4">
        <f t="shared" si="21"/>
        <v>127</v>
      </c>
      <c r="B153" s="6">
        <f t="shared" si="12"/>
        <v>89.661458435220737</v>
      </c>
      <c r="C153" s="6">
        <f t="shared" si="13"/>
        <v>950.33854156477923</v>
      </c>
      <c r="D153" s="6">
        <f t="shared" si="14"/>
        <v>14420.197190187346</v>
      </c>
      <c r="E153" s="6">
        <f t="shared" si="15"/>
        <v>170.63400956454322</v>
      </c>
      <c r="F153" s="6">
        <f t="shared" si="16"/>
        <v>379.36599043545675</v>
      </c>
      <c r="G153" s="6">
        <f t="shared" si="17"/>
        <v>20096.715157309729</v>
      </c>
      <c r="H153" s="6">
        <f t="shared" si="18"/>
        <v>34516.912347497077</v>
      </c>
      <c r="I153" s="6">
        <f t="shared" si="19"/>
        <v>184973.59767948312</v>
      </c>
      <c r="J153" s="6">
        <f t="shared" si="20"/>
        <v>150456.68533198605</v>
      </c>
    </row>
    <row r="154" spans="1:10" x14ac:dyDescent="0.2">
      <c r="A154" s="4">
        <f t="shared" si="21"/>
        <v>128</v>
      </c>
      <c r="B154" s="6">
        <f t="shared" si="12"/>
        <v>84.117816942759518</v>
      </c>
      <c r="C154" s="6">
        <f t="shared" si="13"/>
        <v>955.88218305724047</v>
      </c>
      <c r="D154" s="6">
        <f t="shared" si="14"/>
        <v>13464.315007130106</v>
      </c>
      <c r="E154" s="6">
        <f t="shared" si="15"/>
        <v>167.47262631091439</v>
      </c>
      <c r="F154" s="6">
        <f t="shared" si="16"/>
        <v>382.52737368908561</v>
      </c>
      <c r="G154" s="6">
        <f t="shared" si="17"/>
        <v>19714.187783620644</v>
      </c>
      <c r="H154" s="6">
        <f t="shared" si="18"/>
        <v>33178.502790750746</v>
      </c>
      <c r="I154" s="6">
        <f t="shared" si="19"/>
        <v>185279.09661475947</v>
      </c>
      <c r="J154" s="6">
        <f t="shared" si="20"/>
        <v>152100.59382400871</v>
      </c>
    </row>
    <row r="155" spans="1:10" x14ac:dyDescent="0.2">
      <c r="A155" s="4">
        <f t="shared" si="21"/>
        <v>129</v>
      </c>
      <c r="B155" s="6">
        <f t="shared" ref="B155:B218" si="22">$E$10/12*D154</f>
        <v>78.541837541592287</v>
      </c>
      <c r="C155" s="6">
        <f t="shared" ref="C155:C218" si="23">IF(D154&lt;($E$11-B155),D154-B155,$E$11-B155)</f>
        <v>961.45816245840774</v>
      </c>
      <c r="D155" s="6">
        <f t="shared" si="14"/>
        <v>12502.856844671698</v>
      </c>
      <c r="E155" s="6">
        <f t="shared" si="15"/>
        <v>164.2848981968387</v>
      </c>
      <c r="F155" s="6">
        <f t="shared" si="16"/>
        <v>385.7151018031613</v>
      </c>
      <c r="G155" s="6">
        <f t="shared" si="17"/>
        <v>19328.472681817482</v>
      </c>
      <c r="H155" s="6">
        <f t="shared" si="18"/>
        <v>31831.329526489179</v>
      </c>
      <c r="I155" s="6">
        <f t="shared" si="19"/>
        <v>185585.10010636508</v>
      </c>
      <c r="J155" s="6">
        <f t="shared" si="20"/>
        <v>153753.77057987591</v>
      </c>
    </row>
    <row r="156" spans="1:10" x14ac:dyDescent="0.2">
      <c r="A156" s="4">
        <f t="shared" si="21"/>
        <v>130</v>
      </c>
      <c r="B156" s="6">
        <f t="shared" si="22"/>
        <v>72.93333159391824</v>
      </c>
      <c r="C156" s="6">
        <f t="shared" si="23"/>
        <v>967.06666840608182</v>
      </c>
      <c r="D156" s="6">
        <f t="shared" ref="D156:D219" si="24">IF(D155&lt;=0,0,D155-C156)</f>
        <v>11535.790176265617</v>
      </c>
      <c r="E156" s="6">
        <f t="shared" ref="E156:E219" si="25">$E$14/12*G155</f>
        <v>161.07060568181234</v>
      </c>
      <c r="F156" s="6">
        <f t="shared" ref="F156:F219" si="26">IF(G155&lt;($E$15-E156),G155-E156,$E$15-E156)</f>
        <v>388.92939431818763</v>
      </c>
      <c r="G156" s="6">
        <f t="shared" ref="G156:G219" si="27">IF(G155&lt;=0,0,G155-F156)</f>
        <v>18939.543287499295</v>
      </c>
      <c r="H156" s="6">
        <f t="shared" ref="H156:H219" si="28">G156+D156</f>
        <v>30475.33346376491</v>
      </c>
      <c r="I156" s="6">
        <f t="shared" ref="I156:I219" si="29">I155*(1+(((1+$E$7)^(1/12))-1))</f>
        <v>185891.60898761573</v>
      </c>
      <c r="J156" s="6">
        <f t="shared" ref="J156:J219" si="30">I156-H156</f>
        <v>155416.27552385081</v>
      </c>
    </row>
    <row r="157" spans="1:10" x14ac:dyDescent="0.2">
      <c r="A157" s="4">
        <f t="shared" ref="A157:A220" si="31">A156+1</f>
        <v>131</v>
      </c>
      <c r="B157" s="6">
        <f t="shared" si="22"/>
        <v>67.292109361549436</v>
      </c>
      <c r="C157" s="6">
        <f t="shared" si="23"/>
        <v>972.70789063845052</v>
      </c>
      <c r="D157" s="6">
        <f t="shared" si="24"/>
        <v>10563.082285627166</v>
      </c>
      <c r="E157" s="6">
        <f t="shared" si="25"/>
        <v>157.82952739582745</v>
      </c>
      <c r="F157" s="6">
        <f t="shared" si="26"/>
        <v>392.17047260417257</v>
      </c>
      <c r="G157" s="6">
        <f t="shared" si="27"/>
        <v>18547.372814895123</v>
      </c>
      <c r="H157" s="6">
        <f t="shared" si="28"/>
        <v>29110.455100522289</v>
      </c>
      <c r="I157" s="6">
        <f t="shared" si="29"/>
        <v>186198.62409320354</v>
      </c>
      <c r="J157" s="6">
        <f t="shared" si="30"/>
        <v>157088.16899268125</v>
      </c>
    </row>
    <row r="158" spans="1:10" x14ac:dyDescent="0.2">
      <c r="A158" s="4">
        <f t="shared" si="31"/>
        <v>132</v>
      </c>
      <c r="B158" s="6">
        <f t="shared" si="22"/>
        <v>61.617979999491808</v>
      </c>
      <c r="C158" s="6">
        <f t="shared" si="23"/>
        <v>978.38202000050819</v>
      </c>
      <c r="D158" s="6">
        <f t="shared" si="24"/>
        <v>9584.7002656266577</v>
      </c>
      <c r="E158" s="6">
        <f t="shared" si="25"/>
        <v>154.56144012412602</v>
      </c>
      <c r="F158" s="6">
        <f t="shared" si="26"/>
        <v>395.43855987587398</v>
      </c>
      <c r="G158" s="6">
        <f t="shared" si="27"/>
        <v>18151.934255019249</v>
      </c>
      <c r="H158" s="6">
        <f t="shared" si="28"/>
        <v>27736.634520645908</v>
      </c>
      <c r="I158" s="6">
        <f t="shared" si="29"/>
        <v>186506.14625919916</v>
      </c>
      <c r="J158" s="6">
        <f t="shared" si="30"/>
        <v>158769.51173855324</v>
      </c>
    </row>
    <row r="159" spans="1:10" x14ac:dyDescent="0.2">
      <c r="A159" s="4">
        <f t="shared" si="31"/>
        <v>133</v>
      </c>
      <c r="B159" s="6">
        <f t="shared" si="22"/>
        <v>55.910751549488836</v>
      </c>
      <c r="C159" s="6">
        <f t="shared" si="23"/>
        <v>984.08924845051115</v>
      </c>
      <c r="D159" s="6">
        <f t="shared" si="24"/>
        <v>8600.6110171761466</v>
      </c>
      <c r="E159" s="6">
        <f t="shared" si="25"/>
        <v>151.26611879182707</v>
      </c>
      <c r="F159" s="6">
        <f t="shared" si="26"/>
        <v>398.73388120817293</v>
      </c>
      <c r="G159" s="6">
        <f t="shared" si="27"/>
        <v>17753.200373811076</v>
      </c>
      <c r="H159" s="6">
        <f t="shared" si="28"/>
        <v>26353.811390987223</v>
      </c>
      <c r="I159" s="6">
        <f t="shared" si="29"/>
        <v>186814.17632305404</v>
      </c>
      <c r="J159" s="6">
        <f t="shared" si="30"/>
        <v>160460.36493206682</v>
      </c>
    </row>
    <row r="160" spans="1:10" x14ac:dyDescent="0.2">
      <c r="A160" s="4">
        <f t="shared" si="31"/>
        <v>134</v>
      </c>
      <c r="B160" s="6">
        <f t="shared" si="22"/>
        <v>50.170230933527527</v>
      </c>
      <c r="C160" s="6">
        <f t="shared" si="23"/>
        <v>989.82976906647252</v>
      </c>
      <c r="D160" s="6">
        <f t="shared" si="24"/>
        <v>7610.7812481096744</v>
      </c>
      <c r="E160" s="6">
        <f t="shared" si="25"/>
        <v>147.94333644842564</v>
      </c>
      <c r="F160" s="6">
        <f t="shared" si="26"/>
        <v>402.05666355157439</v>
      </c>
      <c r="G160" s="6">
        <f t="shared" si="27"/>
        <v>17351.143710259501</v>
      </c>
      <c r="H160" s="6">
        <f t="shared" si="28"/>
        <v>24961.924958369174</v>
      </c>
      <c r="I160" s="6">
        <f t="shared" si="29"/>
        <v>187122.71512360283</v>
      </c>
      <c r="J160" s="6">
        <f t="shared" si="30"/>
        <v>162160.79016523366</v>
      </c>
    </row>
    <row r="161" spans="1:10" x14ac:dyDescent="0.2">
      <c r="A161" s="4">
        <f t="shared" si="31"/>
        <v>135</v>
      </c>
      <c r="B161" s="6">
        <f t="shared" si="22"/>
        <v>44.396223947306439</v>
      </c>
      <c r="C161" s="6">
        <f t="shared" si="23"/>
        <v>995.60377605269355</v>
      </c>
      <c r="D161" s="6">
        <f t="shared" si="24"/>
        <v>6615.1774720569811</v>
      </c>
      <c r="E161" s="6">
        <f t="shared" si="25"/>
        <v>144.59286425216251</v>
      </c>
      <c r="F161" s="6">
        <f t="shared" si="26"/>
        <v>405.40713574783751</v>
      </c>
      <c r="G161" s="6">
        <f t="shared" si="27"/>
        <v>16945.736574511662</v>
      </c>
      <c r="H161" s="6">
        <f t="shared" si="28"/>
        <v>23560.914046568643</v>
      </c>
      <c r="I161" s="6">
        <f t="shared" si="29"/>
        <v>187431.76350106552</v>
      </c>
      <c r="J161" s="6">
        <f t="shared" si="30"/>
        <v>163870.84945449687</v>
      </c>
    </row>
    <row r="162" spans="1:10" x14ac:dyDescent="0.2">
      <c r="A162" s="4">
        <f t="shared" si="31"/>
        <v>136</v>
      </c>
      <c r="B162" s="6">
        <f t="shared" si="22"/>
        <v>38.588535253665725</v>
      </c>
      <c r="C162" s="6">
        <f t="shared" si="23"/>
        <v>1001.4114647463343</v>
      </c>
      <c r="D162" s="6">
        <f t="shared" si="24"/>
        <v>5613.7660073106472</v>
      </c>
      <c r="E162" s="6">
        <f t="shared" si="25"/>
        <v>141.21447145426384</v>
      </c>
      <c r="F162" s="6">
        <f t="shared" si="26"/>
        <v>408.78552854573616</v>
      </c>
      <c r="G162" s="6">
        <f t="shared" si="27"/>
        <v>16536.951045965925</v>
      </c>
      <c r="H162" s="6">
        <f t="shared" si="28"/>
        <v>22150.717053276574</v>
      </c>
      <c r="I162" s="6">
        <f t="shared" si="29"/>
        <v>187741.3222970498</v>
      </c>
      <c r="J162" s="6">
        <f t="shared" si="30"/>
        <v>165590.60524377323</v>
      </c>
    </row>
    <row r="163" spans="1:10" x14ac:dyDescent="0.2">
      <c r="A163" s="4">
        <f t="shared" si="31"/>
        <v>137</v>
      </c>
      <c r="B163" s="6">
        <f t="shared" si="22"/>
        <v>32.746968375978774</v>
      </c>
      <c r="C163" s="6">
        <f t="shared" si="23"/>
        <v>1007.2530316240212</v>
      </c>
      <c r="D163" s="6">
        <f t="shared" si="24"/>
        <v>4606.5129756866263</v>
      </c>
      <c r="E163" s="6">
        <f t="shared" si="25"/>
        <v>137.80792538304937</v>
      </c>
      <c r="F163" s="6">
        <f t="shared" si="26"/>
        <v>412.19207461695066</v>
      </c>
      <c r="G163" s="6">
        <f t="shared" si="27"/>
        <v>16124.758971348974</v>
      </c>
      <c r="H163" s="6">
        <f t="shared" si="28"/>
        <v>20731.271947035602</v>
      </c>
      <c r="I163" s="6">
        <f t="shared" si="29"/>
        <v>188051.39235455339</v>
      </c>
      <c r="J163" s="6">
        <f t="shared" si="30"/>
        <v>167320.1204075178</v>
      </c>
    </row>
    <row r="164" spans="1:10" x14ac:dyDescent="0.2">
      <c r="A164" s="4">
        <f t="shared" si="31"/>
        <v>138</v>
      </c>
      <c r="B164" s="6">
        <f t="shared" si="22"/>
        <v>26.871325691505323</v>
      </c>
      <c r="C164" s="6">
        <f t="shared" si="23"/>
        <v>1013.1286743084946</v>
      </c>
      <c r="D164" s="6">
        <f t="shared" si="24"/>
        <v>3593.3843013781316</v>
      </c>
      <c r="E164" s="6">
        <f t="shared" si="25"/>
        <v>134.37299142790812</v>
      </c>
      <c r="F164" s="6">
        <f t="shared" si="26"/>
        <v>415.62700857209188</v>
      </c>
      <c r="G164" s="6">
        <f t="shared" si="27"/>
        <v>15709.131962776883</v>
      </c>
      <c r="H164" s="6">
        <f t="shared" si="28"/>
        <v>19302.516264155012</v>
      </c>
      <c r="I164" s="6">
        <f t="shared" si="29"/>
        <v>188361.97451796624</v>
      </c>
      <c r="J164" s="6">
        <f t="shared" si="30"/>
        <v>169059.45825381123</v>
      </c>
    </row>
    <row r="165" spans="1:10" x14ac:dyDescent="0.2">
      <c r="A165" s="4">
        <f t="shared" si="31"/>
        <v>139</v>
      </c>
      <c r="B165" s="6">
        <f t="shared" si="22"/>
        <v>20.96140842470577</v>
      </c>
      <c r="C165" s="6">
        <f t="shared" si="23"/>
        <v>1019.0385915752943</v>
      </c>
      <c r="D165" s="6">
        <f t="shared" si="24"/>
        <v>2574.3457098028375</v>
      </c>
      <c r="E165" s="6">
        <f t="shared" si="25"/>
        <v>130.90943302314068</v>
      </c>
      <c r="F165" s="6">
        <f t="shared" si="26"/>
        <v>419.09056697685935</v>
      </c>
      <c r="G165" s="6">
        <f t="shared" si="27"/>
        <v>15290.041395800023</v>
      </c>
      <c r="H165" s="6">
        <f t="shared" si="28"/>
        <v>17864.387105602858</v>
      </c>
      <c r="I165" s="6">
        <f t="shared" si="29"/>
        <v>188673.06963307288</v>
      </c>
      <c r="J165" s="6">
        <f t="shared" si="30"/>
        <v>170808.68252747002</v>
      </c>
    </row>
    <row r="166" spans="1:10" x14ac:dyDescent="0.2">
      <c r="A166" s="4">
        <f t="shared" si="31"/>
        <v>140</v>
      </c>
      <c r="B166" s="6">
        <f t="shared" si="22"/>
        <v>15.017016640516553</v>
      </c>
      <c r="C166" s="6">
        <f t="shared" si="23"/>
        <v>1024.9829833594833</v>
      </c>
      <c r="D166" s="6">
        <f t="shared" si="24"/>
        <v>1549.3627264433542</v>
      </c>
      <c r="E166" s="6">
        <f t="shared" si="25"/>
        <v>127.41701163166685</v>
      </c>
      <c r="F166" s="6">
        <f t="shared" si="26"/>
        <v>422.58298836833313</v>
      </c>
      <c r="G166" s="6">
        <f t="shared" si="27"/>
        <v>14867.45840743169</v>
      </c>
      <c r="H166" s="6">
        <f t="shared" si="28"/>
        <v>16416.821133875044</v>
      </c>
      <c r="I166" s="6">
        <f t="shared" si="29"/>
        <v>188984.67854705476</v>
      </c>
      <c r="J166" s="6">
        <f t="shared" si="30"/>
        <v>172567.85741317971</v>
      </c>
    </row>
    <row r="167" spans="1:10" x14ac:dyDescent="0.2">
      <c r="A167" s="4">
        <f t="shared" si="31"/>
        <v>141</v>
      </c>
      <c r="B167" s="6">
        <f t="shared" si="22"/>
        <v>9.0379492375862327</v>
      </c>
      <c r="C167" s="6">
        <f t="shared" si="23"/>
        <v>1030.9620507624138</v>
      </c>
      <c r="D167" s="6">
        <f t="shared" si="24"/>
        <v>518.40067568094037</v>
      </c>
      <c r="E167" s="6">
        <f t="shared" si="25"/>
        <v>123.89548672859742</v>
      </c>
      <c r="F167" s="6">
        <f t="shared" si="26"/>
        <v>426.1045132714026</v>
      </c>
      <c r="G167" s="6">
        <f t="shared" si="27"/>
        <v>14441.353894160287</v>
      </c>
      <c r="H167" s="6">
        <f t="shared" si="28"/>
        <v>14959.754569841229</v>
      </c>
      <c r="I167" s="6">
        <f t="shared" si="29"/>
        <v>189296.80210849247</v>
      </c>
      <c r="J167" s="6">
        <f t="shared" si="30"/>
        <v>174337.04753865124</v>
      </c>
    </row>
    <row r="168" spans="1:10" x14ac:dyDescent="0.2">
      <c r="A168" s="4">
        <f t="shared" si="31"/>
        <v>142</v>
      </c>
      <c r="B168" s="6">
        <f t="shared" si="22"/>
        <v>3.0240039414721522</v>
      </c>
      <c r="C168" s="6">
        <f t="shared" si="23"/>
        <v>515.37667173946818</v>
      </c>
      <c r="D168" s="6">
        <f t="shared" si="24"/>
        <v>3.0240039414721878</v>
      </c>
      <c r="E168" s="6">
        <f t="shared" si="25"/>
        <v>120.34461578466906</v>
      </c>
      <c r="F168" s="6">
        <f t="shared" si="26"/>
        <v>429.65538421533097</v>
      </c>
      <c r="G168" s="6">
        <f t="shared" si="27"/>
        <v>14011.698509944956</v>
      </c>
      <c r="H168" s="6">
        <f t="shared" si="28"/>
        <v>14014.722513886429</v>
      </c>
      <c r="I168" s="6">
        <f t="shared" si="29"/>
        <v>189609.44116736815</v>
      </c>
      <c r="J168" s="6">
        <f t="shared" si="30"/>
        <v>175594.71865348172</v>
      </c>
    </row>
    <row r="169" spans="1:10" x14ac:dyDescent="0.2">
      <c r="A169" s="4">
        <f t="shared" si="31"/>
        <v>143</v>
      </c>
      <c r="B169" s="6">
        <f t="shared" si="22"/>
        <v>1.7640022991921096E-2</v>
      </c>
      <c r="C169" s="6">
        <f t="shared" si="23"/>
        <v>3.0063639184802669</v>
      </c>
      <c r="D169" s="6">
        <f t="shared" si="24"/>
        <v>1.7640022991920912E-2</v>
      </c>
      <c r="E169" s="6">
        <f t="shared" si="25"/>
        <v>116.76415424954129</v>
      </c>
      <c r="F169" s="6">
        <f t="shared" si="26"/>
        <v>433.23584575045868</v>
      </c>
      <c r="G169" s="6">
        <f t="shared" si="27"/>
        <v>13578.462664194498</v>
      </c>
      <c r="H169" s="6">
        <f t="shared" si="28"/>
        <v>13578.48030421749</v>
      </c>
      <c r="I169" s="6">
        <f t="shared" si="29"/>
        <v>189922.59657506773</v>
      </c>
      <c r="J169" s="6">
        <f t="shared" si="30"/>
        <v>176344.11627085024</v>
      </c>
    </row>
    <row r="170" spans="1:10" x14ac:dyDescent="0.2">
      <c r="A170" s="4">
        <f t="shared" si="31"/>
        <v>144</v>
      </c>
      <c r="B170" s="6">
        <f t="shared" si="22"/>
        <v>1.0290013411953866E-4</v>
      </c>
      <c r="C170" s="6">
        <f t="shared" si="23"/>
        <v>1.7537122857801374E-2</v>
      </c>
      <c r="D170" s="6">
        <f t="shared" si="24"/>
        <v>1.0290013411953791E-4</v>
      </c>
      <c r="E170" s="6">
        <f t="shared" si="25"/>
        <v>113.15385553495415</v>
      </c>
      <c r="F170" s="6">
        <f t="shared" si="26"/>
        <v>436.84614446504588</v>
      </c>
      <c r="G170" s="6">
        <f t="shared" si="27"/>
        <v>13141.616519729452</v>
      </c>
      <c r="H170" s="6">
        <f t="shared" si="28"/>
        <v>13141.616622629586</v>
      </c>
      <c r="I170" s="6">
        <f t="shared" si="29"/>
        <v>190236.26918438324</v>
      </c>
      <c r="J170" s="6">
        <f t="shared" si="30"/>
        <v>177094.65256175367</v>
      </c>
    </row>
    <row r="171" spans="1:10" x14ac:dyDescent="0.2">
      <c r="A171" s="4">
        <f t="shared" si="31"/>
        <v>145</v>
      </c>
      <c r="B171" s="6">
        <f t="shared" si="22"/>
        <v>6.0025078236397119E-7</v>
      </c>
      <c r="C171" s="6">
        <f t="shared" si="23"/>
        <v>1.0229988333717395E-4</v>
      </c>
      <c r="D171" s="6">
        <f t="shared" si="24"/>
        <v>6.0025078236396537E-7</v>
      </c>
      <c r="E171" s="6">
        <f t="shared" si="25"/>
        <v>109.51347099774543</v>
      </c>
      <c r="F171" s="6">
        <f t="shared" si="26"/>
        <v>440.48652900225454</v>
      </c>
      <c r="G171" s="6">
        <f t="shared" si="27"/>
        <v>12701.129990727197</v>
      </c>
      <c r="H171" s="6">
        <f t="shared" si="28"/>
        <v>12701.129991327447</v>
      </c>
      <c r="I171" s="6">
        <f t="shared" si="29"/>
        <v>190550.45984951523</v>
      </c>
      <c r="J171" s="6">
        <f t="shared" si="30"/>
        <v>177849.32985818779</v>
      </c>
    </row>
    <row r="172" spans="1:10" x14ac:dyDescent="0.2">
      <c r="A172" s="4">
        <f t="shared" si="31"/>
        <v>146</v>
      </c>
      <c r="B172" s="6">
        <f t="shared" si="22"/>
        <v>3.5014628971231313E-9</v>
      </c>
      <c r="C172" s="6">
        <f t="shared" si="23"/>
        <v>5.9674931946684222E-7</v>
      </c>
      <c r="D172" s="6">
        <f t="shared" si="24"/>
        <v>3.5014628971231483E-9</v>
      </c>
      <c r="E172" s="6">
        <f t="shared" si="25"/>
        <v>105.84274992272664</v>
      </c>
      <c r="F172" s="6">
        <f t="shared" si="26"/>
        <v>444.15725007727337</v>
      </c>
      <c r="G172" s="6">
        <f t="shared" si="27"/>
        <v>12256.972740649924</v>
      </c>
      <c r="H172" s="6">
        <f t="shared" si="28"/>
        <v>12256.972740653426</v>
      </c>
      <c r="I172" s="6">
        <f t="shared" si="29"/>
        <v>190865.16942607498</v>
      </c>
      <c r="J172" s="6">
        <f t="shared" si="30"/>
        <v>178608.19668542154</v>
      </c>
    </row>
    <row r="173" spans="1:10" x14ac:dyDescent="0.2">
      <c r="A173" s="4">
        <f t="shared" si="31"/>
        <v>147</v>
      </c>
      <c r="B173" s="6">
        <f t="shared" si="22"/>
        <v>2.0425200233218367E-11</v>
      </c>
      <c r="C173" s="6">
        <f t="shared" si="23"/>
        <v>3.4810376968899298E-9</v>
      </c>
      <c r="D173" s="6">
        <f t="shared" si="24"/>
        <v>2.0425200233218425E-11</v>
      </c>
      <c r="E173" s="6">
        <f t="shared" si="25"/>
        <v>102.14143950541603</v>
      </c>
      <c r="F173" s="6">
        <f t="shared" si="26"/>
        <v>447.85856049458397</v>
      </c>
      <c r="G173" s="6">
        <f t="shared" si="27"/>
        <v>11809.11418015534</v>
      </c>
      <c r="H173" s="6">
        <f t="shared" si="28"/>
        <v>11809.11418015536</v>
      </c>
      <c r="I173" s="6">
        <f t="shared" si="29"/>
        <v>191180.39877108691</v>
      </c>
      <c r="J173" s="6">
        <f t="shared" si="30"/>
        <v>179371.28459093155</v>
      </c>
    </row>
    <row r="174" spans="1:10" x14ac:dyDescent="0.2">
      <c r="A174" s="4">
        <f t="shared" si="31"/>
        <v>148</v>
      </c>
      <c r="B174" s="6">
        <f t="shared" si="22"/>
        <v>1.1914700136044083E-13</v>
      </c>
      <c r="C174" s="6">
        <f t="shared" si="23"/>
        <v>2.0306053231857984E-11</v>
      </c>
      <c r="D174" s="6">
        <f t="shared" si="24"/>
        <v>1.1914700136044133E-13</v>
      </c>
      <c r="E174" s="6">
        <f t="shared" si="25"/>
        <v>98.40928483462784</v>
      </c>
      <c r="F174" s="6">
        <f t="shared" si="26"/>
        <v>451.59071516537216</v>
      </c>
      <c r="G174" s="6">
        <f t="shared" si="27"/>
        <v>11357.523464989968</v>
      </c>
      <c r="H174" s="6">
        <f t="shared" si="28"/>
        <v>11357.523464989968</v>
      </c>
      <c r="I174" s="6">
        <f t="shared" si="29"/>
        <v>191496.14874299089</v>
      </c>
      <c r="J174" s="6">
        <f t="shared" si="30"/>
        <v>180138.62527800092</v>
      </c>
    </row>
    <row r="175" spans="1:10" x14ac:dyDescent="0.2">
      <c r="A175" s="4">
        <f t="shared" si="31"/>
        <v>149</v>
      </c>
      <c r="B175" s="6">
        <f t="shared" si="22"/>
        <v>6.9502417460257448E-16</v>
      </c>
      <c r="C175" s="6">
        <f t="shared" si="23"/>
        <v>1.1845197718583875E-13</v>
      </c>
      <c r="D175" s="6">
        <f t="shared" si="24"/>
        <v>6.9502417460258454E-16</v>
      </c>
      <c r="E175" s="6">
        <f t="shared" si="25"/>
        <v>94.646028874916396</v>
      </c>
      <c r="F175" s="6">
        <f t="shared" si="26"/>
        <v>455.3539711250836</v>
      </c>
      <c r="G175" s="6">
        <f t="shared" si="27"/>
        <v>10902.169493864885</v>
      </c>
      <c r="H175" s="6">
        <f t="shared" si="28"/>
        <v>10902.169493864885</v>
      </c>
      <c r="I175" s="6">
        <f t="shared" si="29"/>
        <v>191812.42020164453</v>
      </c>
      <c r="J175" s="6">
        <f t="shared" si="30"/>
        <v>180910.25070777966</v>
      </c>
    </row>
    <row r="176" spans="1:10" x14ac:dyDescent="0.2">
      <c r="A176" s="4">
        <f t="shared" si="31"/>
        <v>150</v>
      </c>
      <c r="B176" s="6">
        <f t="shared" si="22"/>
        <v>4.0543076851817436E-18</v>
      </c>
      <c r="C176" s="6">
        <f t="shared" si="23"/>
        <v>6.9096986691740284E-16</v>
      </c>
      <c r="D176" s="6">
        <f t="shared" si="24"/>
        <v>4.0543076851816958E-18</v>
      </c>
      <c r="E176" s="6">
        <f t="shared" si="25"/>
        <v>90.851412448874044</v>
      </c>
      <c r="F176" s="6">
        <f t="shared" si="26"/>
        <v>459.14858755112596</v>
      </c>
      <c r="G176" s="6">
        <f t="shared" si="27"/>
        <v>10443.020906313759</v>
      </c>
      <c r="H176" s="6">
        <f t="shared" si="28"/>
        <v>10443.020906313759</v>
      </c>
      <c r="I176" s="6">
        <f t="shared" si="29"/>
        <v>192129.21400832562</v>
      </c>
      <c r="J176" s="6">
        <f t="shared" si="30"/>
        <v>181686.19310201186</v>
      </c>
    </row>
    <row r="177" spans="1:10" x14ac:dyDescent="0.2">
      <c r="A177" s="4">
        <f t="shared" si="31"/>
        <v>151</v>
      </c>
      <c r="B177" s="6">
        <f t="shared" si="22"/>
        <v>2.3650128163559892E-20</v>
      </c>
      <c r="C177" s="6">
        <f t="shared" si="23"/>
        <v>4.0306575570181355E-18</v>
      </c>
      <c r="D177" s="6">
        <f t="shared" si="24"/>
        <v>2.3650128163560262E-20</v>
      </c>
      <c r="E177" s="6">
        <f t="shared" si="25"/>
        <v>87.025174219281325</v>
      </c>
      <c r="F177" s="6">
        <f t="shared" si="26"/>
        <v>462.97482578071867</v>
      </c>
      <c r="G177" s="6">
        <f t="shared" si="27"/>
        <v>9980.0460805330404</v>
      </c>
      <c r="H177" s="6">
        <f t="shared" si="28"/>
        <v>9980.0460805330404</v>
      </c>
      <c r="I177" s="6">
        <f t="shared" si="29"/>
        <v>192446.53102573441</v>
      </c>
      <c r="J177" s="6">
        <f t="shared" si="30"/>
        <v>182466.48494520137</v>
      </c>
    </row>
    <row r="178" spans="1:10" x14ac:dyDescent="0.2">
      <c r="A178" s="4">
        <f t="shared" si="31"/>
        <v>152</v>
      </c>
      <c r="B178" s="6">
        <f t="shared" si="22"/>
        <v>1.3795908095410154E-22</v>
      </c>
      <c r="C178" s="6">
        <f t="shared" si="23"/>
        <v>2.3512169082606161E-20</v>
      </c>
      <c r="D178" s="6">
        <f t="shared" si="24"/>
        <v>1.3795908095410052E-22</v>
      </c>
      <c r="E178" s="6">
        <f t="shared" si="25"/>
        <v>83.167050671108669</v>
      </c>
      <c r="F178" s="6">
        <f t="shared" si="26"/>
        <v>466.83294932889135</v>
      </c>
      <c r="G178" s="6">
        <f t="shared" si="27"/>
        <v>9513.2131312041492</v>
      </c>
      <c r="H178" s="6">
        <f t="shared" si="28"/>
        <v>9513.2131312041492</v>
      </c>
      <c r="I178" s="6">
        <f t="shared" si="29"/>
        <v>192764.37211799592</v>
      </c>
      <c r="J178" s="6">
        <f t="shared" si="30"/>
        <v>183251.15898679176</v>
      </c>
    </row>
    <row r="179" spans="1:10" x14ac:dyDescent="0.2">
      <c r="A179" s="4">
        <f t="shared" si="31"/>
        <v>153</v>
      </c>
      <c r="B179" s="6">
        <f t="shared" si="22"/>
        <v>8.0476130556558639E-25</v>
      </c>
      <c r="C179" s="6">
        <f t="shared" si="23"/>
        <v>1.3715431964853495E-22</v>
      </c>
      <c r="D179" s="6">
        <f t="shared" si="24"/>
        <v>8.047613055655795E-25</v>
      </c>
      <c r="E179" s="6">
        <f t="shared" si="25"/>
        <v>79.276776093367914</v>
      </c>
      <c r="F179" s="6">
        <f t="shared" si="26"/>
        <v>470.72322390663209</v>
      </c>
      <c r="G179" s="6">
        <f t="shared" si="27"/>
        <v>9042.4899072975168</v>
      </c>
      <c r="H179" s="6">
        <f t="shared" si="28"/>
        <v>9042.4899072975168</v>
      </c>
      <c r="I179" s="6">
        <f t="shared" si="29"/>
        <v>193082.73815066239</v>
      </c>
      <c r="J179" s="6">
        <f t="shared" si="30"/>
        <v>184040.24824336488</v>
      </c>
    </row>
    <row r="180" spans="1:10" x14ac:dyDescent="0.2">
      <c r="A180" s="4">
        <f t="shared" si="31"/>
        <v>154</v>
      </c>
      <c r="B180" s="6">
        <f t="shared" si="22"/>
        <v>4.6944409491325475E-27</v>
      </c>
      <c r="C180" s="6">
        <f t="shared" si="23"/>
        <v>8.0006686461644693E-25</v>
      </c>
      <c r="D180" s="6">
        <f t="shared" si="24"/>
        <v>4.6944409491325654E-27</v>
      </c>
      <c r="E180" s="6">
        <f t="shared" si="25"/>
        <v>75.354082560812643</v>
      </c>
      <c r="F180" s="6">
        <f t="shared" si="26"/>
        <v>474.64591743918737</v>
      </c>
      <c r="G180" s="6">
        <f t="shared" si="27"/>
        <v>8567.8439898583292</v>
      </c>
      <c r="H180" s="6">
        <f t="shared" si="28"/>
        <v>8567.8439898583292</v>
      </c>
      <c r="I180" s="6">
        <f t="shared" si="29"/>
        <v>193401.62999071559</v>
      </c>
      <c r="J180" s="6">
        <f t="shared" si="30"/>
        <v>184833.78600085728</v>
      </c>
    </row>
    <row r="181" spans="1:10" x14ac:dyDescent="0.2">
      <c r="A181" s="4">
        <f t="shared" si="31"/>
        <v>155</v>
      </c>
      <c r="B181" s="6">
        <f t="shared" si="22"/>
        <v>2.7384238869939967E-29</v>
      </c>
      <c r="C181" s="6">
        <f t="shared" si="23"/>
        <v>4.6670567102626257E-27</v>
      </c>
      <c r="D181" s="6">
        <f t="shared" si="24"/>
        <v>2.7384238869939726E-29</v>
      </c>
      <c r="E181" s="6">
        <f t="shared" si="25"/>
        <v>71.398699915486077</v>
      </c>
      <c r="F181" s="6">
        <f t="shared" si="26"/>
        <v>478.60130008451392</v>
      </c>
      <c r="G181" s="6">
        <f t="shared" si="27"/>
        <v>8089.2426897738151</v>
      </c>
      <c r="H181" s="6">
        <f t="shared" si="28"/>
        <v>8089.2426897738151</v>
      </c>
      <c r="I181" s="6">
        <f t="shared" si="29"/>
        <v>193721.04850656915</v>
      </c>
      <c r="J181" s="6">
        <f t="shared" si="30"/>
        <v>185631.80581679533</v>
      </c>
    </row>
    <row r="182" spans="1:10" x14ac:dyDescent="0.2">
      <c r="A182" s="4">
        <f t="shared" si="31"/>
        <v>156</v>
      </c>
      <c r="B182" s="6">
        <f t="shared" si="22"/>
        <v>1.5974139340798174E-31</v>
      </c>
      <c r="C182" s="6">
        <f t="shared" si="23"/>
        <v>2.7224497476531745E-29</v>
      </c>
      <c r="D182" s="6">
        <f t="shared" si="24"/>
        <v>1.5974139340798106E-31</v>
      </c>
      <c r="E182" s="6">
        <f t="shared" si="25"/>
        <v>67.410355748115123</v>
      </c>
      <c r="F182" s="6">
        <f t="shared" si="26"/>
        <v>482.58964425188486</v>
      </c>
      <c r="G182" s="6">
        <f t="shared" si="27"/>
        <v>7606.6530455219299</v>
      </c>
      <c r="H182" s="6">
        <f t="shared" si="28"/>
        <v>7606.6530455219299</v>
      </c>
      <c r="I182" s="6">
        <f t="shared" si="29"/>
        <v>194040.99456807098</v>
      </c>
      <c r="J182" s="6">
        <f t="shared" si="30"/>
        <v>186434.34152254905</v>
      </c>
    </row>
    <row r="183" spans="1:10" x14ac:dyDescent="0.2">
      <c r="A183" s="4">
        <f t="shared" si="31"/>
        <v>157</v>
      </c>
      <c r="B183" s="6">
        <f t="shared" si="22"/>
        <v>9.3182479487988949E-34</v>
      </c>
      <c r="C183" s="6">
        <f t="shared" si="23"/>
        <v>1.5880956861310117E-31</v>
      </c>
      <c r="D183" s="6">
        <f t="shared" si="24"/>
        <v>9.3182479487989274E-34</v>
      </c>
      <c r="E183" s="6">
        <f t="shared" si="25"/>
        <v>63.388775379349418</v>
      </c>
      <c r="F183" s="6">
        <f t="shared" si="26"/>
        <v>486.6112246206506</v>
      </c>
      <c r="G183" s="6">
        <f t="shared" si="27"/>
        <v>7120.0418209012796</v>
      </c>
      <c r="H183" s="6">
        <f t="shared" si="28"/>
        <v>7120.0418209012796</v>
      </c>
      <c r="I183" s="6">
        <f t="shared" si="29"/>
        <v>194361.4690465056</v>
      </c>
      <c r="J183" s="6">
        <f t="shared" si="30"/>
        <v>187241.42722560433</v>
      </c>
    </row>
    <row r="184" spans="1:10" x14ac:dyDescent="0.2">
      <c r="A184" s="4">
        <f t="shared" si="31"/>
        <v>158</v>
      </c>
      <c r="B184" s="6">
        <f t="shared" si="22"/>
        <v>5.4356446367993742E-36</v>
      </c>
      <c r="C184" s="6">
        <f t="shared" si="23"/>
        <v>9.2638915024309335E-34</v>
      </c>
      <c r="D184" s="6">
        <f t="shared" si="24"/>
        <v>5.4356446367993903E-36</v>
      </c>
      <c r="E184" s="6">
        <f t="shared" si="25"/>
        <v>59.333681840843994</v>
      </c>
      <c r="F184" s="6">
        <f t="shared" si="26"/>
        <v>490.66631815915599</v>
      </c>
      <c r="G184" s="6">
        <f t="shared" si="27"/>
        <v>6629.3755027421239</v>
      </c>
      <c r="H184" s="6">
        <f t="shared" si="28"/>
        <v>6629.3755027421239</v>
      </c>
      <c r="I184" s="6">
        <f t="shared" si="29"/>
        <v>194682.47281459655</v>
      </c>
      <c r="J184" s="6">
        <f t="shared" si="30"/>
        <v>188053.09731185442</v>
      </c>
    </row>
    <row r="185" spans="1:10" x14ac:dyDescent="0.2">
      <c r="A185" s="4">
        <f t="shared" si="31"/>
        <v>159</v>
      </c>
      <c r="B185" s="6">
        <f t="shared" si="22"/>
        <v>3.1707927047996443E-38</v>
      </c>
      <c r="C185" s="6">
        <f t="shared" si="23"/>
        <v>5.4039367097513938E-36</v>
      </c>
      <c r="D185" s="6">
        <f t="shared" si="24"/>
        <v>3.1707927047996443E-38</v>
      </c>
      <c r="E185" s="6">
        <f t="shared" si="25"/>
        <v>55.244795856184368</v>
      </c>
      <c r="F185" s="6">
        <f t="shared" si="26"/>
        <v>494.7552041438156</v>
      </c>
      <c r="G185" s="6">
        <f t="shared" si="27"/>
        <v>6134.6202985983082</v>
      </c>
      <c r="H185" s="6">
        <f t="shared" si="28"/>
        <v>6134.6202985983082</v>
      </c>
      <c r="I185" s="6">
        <f t="shared" si="29"/>
        <v>195004.00674650873</v>
      </c>
      <c r="J185" s="6">
        <f t="shared" si="30"/>
        <v>188869.38644791042</v>
      </c>
    </row>
    <row r="186" spans="1:10" x14ac:dyDescent="0.2">
      <c r="A186" s="4">
        <f t="shared" si="31"/>
        <v>160</v>
      </c>
      <c r="B186" s="6">
        <f t="shared" si="22"/>
        <v>1.8496290777997924E-40</v>
      </c>
      <c r="C186" s="6">
        <f t="shared" si="23"/>
        <v>3.1522964140216463E-38</v>
      </c>
      <c r="D186" s="6">
        <f t="shared" si="24"/>
        <v>1.8496290777998002E-40</v>
      </c>
      <c r="E186" s="6">
        <f t="shared" si="25"/>
        <v>51.121835821652567</v>
      </c>
      <c r="F186" s="6">
        <f t="shared" si="26"/>
        <v>498.87816417834745</v>
      </c>
      <c r="G186" s="6">
        <f t="shared" si="27"/>
        <v>5635.7421344199611</v>
      </c>
      <c r="H186" s="6">
        <f t="shared" si="28"/>
        <v>5635.7421344199611</v>
      </c>
      <c r="I186" s="6">
        <f t="shared" si="29"/>
        <v>195326.07171785081</v>
      </c>
      <c r="J186" s="6">
        <f t="shared" si="30"/>
        <v>189690.32958343084</v>
      </c>
    </row>
    <row r="187" spans="1:10" x14ac:dyDescent="0.2">
      <c r="A187" s="4">
        <f t="shared" si="31"/>
        <v>161</v>
      </c>
      <c r="B187" s="6">
        <f t="shared" si="22"/>
        <v>1.0789502953832168E-42</v>
      </c>
      <c r="C187" s="6">
        <f t="shared" si="23"/>
        <v>1.8388395748459682E-40</v>
      </c>
      <c r="D187" s="6">
        <f t="shared" si="24"/>
        <v>1.0789502953831999E-42</v>
      </c>
      <c r="E187" s="6">
        <f t="shared" si="25"/>
        <v>46.964517786833007</v>
      </c>
      <c r="F187" s="6">
        <f t="shared" si="26"/>
        <v>503.03548221316697</v>
      </c>
      <c r="G187" s="6">
        <f t="shared" si="27"/>
        <v>5132.7066522067944</v>
      </c>
      <c r="H187" s="6">
        <f t="shared" si="28"/>
        <v>5132.7066522067944</v>
      </c>
      <c r="I187" s="6">
        <f t="shared" si="29"/>
        <v>195648.66860567755</v>
      </c>
      <c r="J187" s="6">
        <f t="shared" si="30"/>
        <v>190515.96195347075</v>
      </c>
    </row>
    <row r="188" spans="1:10" x14ac:dyDescent="0.2">
      <c r="A188" s="4">
        <f t="shared" si="31"/>
        <v>162</v>
      </c>
      <c r="B188" s="6">
        <f t="shared" si="22"/>
        <v>6.2938767230686668E-45</v>
      </c>
      <c r="C188" s="6">
        <f t="shared" si="23"/>
        <v>1.0726564186601313E-42</v>
      </c>
      <c r="D188" s="6">
        <f t="shared" si="24"/>
        <v>6.2938767230686407E-45</v>
      </c>
      <c r="E188" s="6">
        <f t="shared" si="25"/>
        <v>42.772555435056617</v>
      </c>
      <c r="F188" s="6">
        <f t="shared" si="26"/>
        <v>507.22744456494337</v>
      </c>
      <c r="G188" s="6">
        <f t="shared" si="27"/>
        <v>4625.4792076418507</v>
      </c>
      <c r="H188" s="6">
        <f t="shared" si="28"/>
        <v>4625.4792076418507</v>
      </c>
      <c r="I188" s="6">
        <f t="shared" si="29"/>
        <v>195971.79828849228</v>
      </c>
      <c r="J188" s="6">
        <f t="shared" si="30"/>
        <v>191346.31908085043</v>
      </c>
    </row>
    <row r="189" spans="1:10" x14ac:dyDescent="0.2">
      <c r="A189" s="4">
        <f t="shared" si="31"/>
        <v>163</v>
      </c>
      <c r="B189" s="6">
        <f t="shared" si="22"/>
        <v>3.6714280884567074E-47</v>
      </c>
      <c r="C189" s="6">
        <f t="shared" si="23"/>
        <v>6.2571624421840733E-45</v>
      </c>
      <c r="D189" s="6">
        <f t="shared" si="24"/>
        <v>3.6714280884567419E-47</v>
      </c>
      <c r="E189" s="6">
        <f t="shared" si="25"/>
        <v>38.545660063682092</v>
      </c>
      <c r="F189" s="6">
        <f t="shared" si="26"/>
        <v>511.45433993631792</v>
      </c>
      <c r="G189" s="6">
        <f t="shared" si="27"/>
        <v>4114.0248677055324</v>
      </c>
      <c r="H189" s="6">
        <f t="shared" si="28"/>
        <v>4114.0248677055324</v>
      </c>
      <c r="I189" s="6">
        <f t="shared" si="29"/>
        <v>196295.46164624923</v>
      </c>
      <c r="J189" s="6">
        <f t="shared" si="30"/>
        <v>192181.43677854369</v>
      </c>
    </row>
    <row r="190" spans="1:10" x14ac:dyDescent="0.2">
      <c r="A190" s="4">
        <f t="shared" si="31"/>
        <v>164</v>
      </c>
      <c r="B190" s="6">
        <f t="shared" si="22"/>
        <v>2.1416663849330995E-49</v>
      </c>
      <c r="C190" s="6">
        <f t="shared" si="23"/>
        <v>3.650011424607411E-47</v>
      </c>
      <c r="D190" s="6">
        <f t="shared" si="24"/>
        <v>2.1416663849330949E-49</v>
      </c>
      <c r="E190" s="6">
        <f t="shared" si="25"/>
        <v>34.283540564212771</v>
      </c>
      <c r="F190" s="6">
        <f t="shared" si="26"/>
        <v>515.71645943578721</v>
      </c>
      <c r="G190" s="6">
        <f t="shared" si="27"/>
        <v>3598.3084082697451</v>
      </c>
      <c r="H190" s="6">
        <f t="shared" si="28"/>
        <v>3598.3084082697451</v>
      </c>
      <c r="I190" s="6">
        <f t="shared" si="29"/>
        <v>196619.65956035597</v>
      </c>
      <c r="J190" s="6">
        <f t="shared" si="30"/>
        <v>193021.35115208622</v>
      </c>
    </row>
    <row r="191" spans="1:10" x14ac:dyDescent="0.2">
      <c r="A191" s="4">
        <f t="shared" si="31"/>
        <v>165</v>
      </c>
      <c r="B191" s="6">
        <f t="shared" si="22"/>
        <v>1.249305391210972E-51</v>
      </c>
      <c r="C191" s="6">
        <f t="shared" si="23"/>
        <v>2.1291733310209851E-49</v>
      </c>
      <c r="D191" s="6">
        <f t="shared" si="24"/>
        <v>1.2493053912109832E-51</v>
      </c>
      <c r="E191" s="6">
        <f t="shared" si="25"/>
        <v>29.985903402247875</v>
      </c>
      <c r="F191" s="6">
        <f t="shared" si="26"/>
        <v>520.01409659775209</v>
      </c>
      <c r="G191" s="6">
        <f t="shared" si="27"/>
        <v>3078.294311671993</v>
      </c>
      <c r="H191" s="6">
        <f t="shared" si="28"/>
        <v>3078.294311671993</v>
      </c>
      <c r="I191" s="6">
        <f t="shared" si="29"/>
        <v>196944.39291367578</v>
      </c>
      <c r="J191" s="6">
        <f t="shared" si="30"/>
        <v>193866.0986020038</v>
      </c>
    </row>
    <row r="192" spans="1:10" x14ac:dyDescent="0.2">
      <c r="A192" s="4">
        <f t="shared" si="31"/>
        <v>166</v>
      </c>
      <c r="B192" s="6">
        <f t="shared" si="22"/>
        <v>7.2876147820640692E-54</v>
      </c>
      <c r="C192" s="6">
        <f t="shared" si="23"/>
        <v>1.2420177764289192E-51</v>
      </c>
      <c r="D192" s="6">
        <f t="shared" si="24"/>
        <v>7.2876147820639973E-54</v>
      </c>
      <c r="E192" s="6">
        <f t="shared" si="25"/>
        <v>25.65245259726661</v>
      </c>
      <c r="F192" s="6">
        <f t="shared" si="26"/>
        <v>524.34754740273343</v>
      </c>
      <c r="G192" s="6">
        <f t="shared" si="27"/>
        <v>2553.9467642692598</v>
      </c>
      <c r="H192" s="6">
        <f t="shared" si="28"/>
        <v>2553.9467642692598</v>
      </c>
      <c r="I192" s="6">
        <f t="shared" si="29"/>
        <v>197269.66259053003</v>
      </c>
      <c r="J192" s="6">
        <f t="shared" si="30"/>
        <v>194715.71582626077</v>
      </c>
    </row>
    <row r="193" spans="1:10" x14ac:dyDescent="0.2">
      <c r="A193" s="4">
        <f t="shared" si="31"/>
        <v>167</v>
      </c>
      <c r="B193" s="6">
        <f t="shared" si="22"/>
        <v>4.2511086228706657E-56</v>
      </c>
      <c r="C193" s="6">
        <f t="shared" si="23"/>
        <v>7.245103695835291E-54</v>
      </c>
      <c r="D193" s="6">
        <f t="shared" si="24"/>
        <v>4.2511086228706249E-56</v>
      </c>
      <c r="E193" s="6">
        <f t="shared" si="25"/>
        <v>21.282889702243832</v>
      </c>
      <c r="F193" s="6">
        <f t="shared" si="26"/>
        <v>528.71711029775622</v>
      </c>
      <c r="G193" s="6">
        <f t="shared" si="27"/>
        <v>2025.2296539715035</v>
      </c>
      <c r="H193" s="6">
        <f t="shared" si="28"/>
        <v>2025.2296539715035</v>
      </c>
      <c r="I193" s="6">
        <f t="shared" si="29"/>
        <v>197595.46947670067</v>
      </c>
      <c r="J193" s="6">
        <f t="shared" si="30"/>
        <v>195570.23982272917</v>
      </c>
    </row>
    <row r="194" spans="1:10" x14ac:dyDescent="0.2">
      <c r="A194" s="4">
        <f t="shared" si="31"/>
        <v>168</v>
      </c>
      <c r="B194" s="6">
        <f t="shared" si="22"/>
        <v>2.479813363341198E-58</v>
      </c>
      <c r="C194" s="6">
        <f t="shared" si="23"/>
        <v>4.226310489237213E-56</v>
      </c>
      <c r="D194" s="6">
        <f t="shared" si="24"/>
        <v>2.479813363341193E-58</v>
      </c>
      <c r="E194" s="6">
        <f t="shared" si="25"/>
        <v>16.876913783095862</v>
      </c>
      <c r="F194" s="6">
        <f t="shared" si="26"/>
        <v>533.12308621690408</v>
      </c>
      <c r="G194" s="6">
        <f t="shared" si="27"/>
        <v>1492.1065677545994</v>
      </c>
      <c r="H194" s="6">
        <f t="shared" si="28"/>
        <v>1492.1065677545994</v>
      </c>
      <c r="I194" s="6">
        <f t="shared" si="29"/>
        <v>197921.81445943253</v>
      </c>
      <c r="J194" s="6">
        <f t="shared" si="30"/>
        <v>196429.70789167791</v>
      </c>
    </row>
    <row r="195" spans="1:10" x14ac:dyDescent="0.2">
      <c r="A195" s="4">
        <f t="shared" si="31"/>
        <v>169</v>
      </c>
      <c r="B195" s="6">
        <f t="shared" si="22"/>
        <v>1.4465577952823627E-60</v>
      </c>
      <c r="C195" s="6">
        <f t="shared" si="23"/>
        <v>2.4653477853883694E-58</v>
      </c>
      <c r="D195" s="6">
        <f t="shared" si="24"/>
        <v>1.446557795282365E-60</v>
      </c>
      <c r="E195" s="6">
        <f t="shared" si="25"/>
        <v>12.434221397954994</v>
      </c>
      <c r="F195" s="6">
        <f t="shared" si="26"/>
        <v>537.56577860204504</v>
      </c>
      <c r="G195" s="6">
        <f t="shared" si="27"/>
        <v>954.54078915255434</v>
      </c>
      <c r="H195" s="6">
        <f t="shared" si="28"/>
        <v>954.54078915255434</v>
      </c>
      <c r="I195" s="6">
        <f t="shared" si="29"/>
        <v>198248.69842743585</v>
      </c>
      <c r="J195" s="6">
        <f t="shared" si="30"/>
        <v>197294.1576382833</v>
      </c>
    </row>
    <row r="196" spans="1:10" x14ac:dyDescent="0.2">
      <c r="A196" s="4">
        <f t="shared" si="31"/>
        <v>170</v>
      </c>
      <c r="B196" s="6">
        <f t="shared" si="22"/>
        <v>8.4382538058137964E-63</v>
      </c>
      <c r="C196" s="6">
        <f t="shared" si="23"/>
        <v>1.4381195414765511E-60</v>
      </c>
      <c r="D196" s="6">
        <f t="shared" si="24"/>
        <v>8.4382538058138472E-63</v>
      </c>
      <c r="E196" s="6">
        <f t="shared" si="25"/>
        <v>7.9545065762712861</v>
      </c>
      <c r="F196" s="6">
        <f t="shared" si="26"/>
        <v>542.04549342372866</v>
      </c>
      <c r="G196" s="6">
        <f t="shared" si="27"/>
        <v>412.49529572882568</v>
      </c>
      <c r="H196" s="6">
        <f t="shared" si="28"/>
        <v>412.49529572882568</v>
      </c>
      <c r="I196" s="6">
        <f t="shared" si="29"/>
        <v>198576.12227088862</v>
      </c>
      <c r="J196" s="6">
        <f t="shared" si="30"/>
        <v>198163.6269751598</v>
      </c>
    </row>
    <row r="197" spans="1:10" x14ac:dyDescent="0.2">
      <c r="A197" s="4">
        <f t="shared" si="31"/>
        <v>171</v>
      </c>
      <c r="B197" s="6">
        <f t="shared" si="22"/>
        <v>4.9223147200580777E-65</v>
      </c>
      <c r="C197" s="6">
        <f t="shared" si="23"/>
        <v>8.389030658613266E-63</v>
      </c>
      <c r="D197" s="6">
        <f t="shared" si="24"/>
        <v>4.9223147200581207E-65</v>
      </c>
      <c r="E197" s="6">
        <f t="shared" si="25"/>
        <v>3.4374607977402141</v>
      </c>
      <c r="F197" s="6">
        <f t="shared" si="26"/>
        <v>409.05783493108549</v>
      </c>
      <c r="G197" s="6">
        <f t="shared" si="27"/>
        <v>3.4374607977401865</v>
      </c>
      <c r="H197" s="6">
        <f t="shared" si="28"/>
        <v>3.4374607977401865</v>
      </c>
      <c r="I197" s="6">
        <f t="shared" si="29"/>
        <v>198904.08688143906</v>
      </c>
      <c r="J197" s="6">
        <f t="shared" si="30"/>
        <v>198900.6494206413</v>
      </c>
    </row>
    <row r="198" spans="1:10" x14ac:dyDescent="0.2">
      <c r="A198" s="4">
        <f t="shared" si="31"/>
        <v>172</v>
      </c>
      <c r="B198" s="6">
        <f t="shared" si="22"/>
        <v>2.8713502533672372E-67</v>
      </c>
      <c r="C198" s="6">
        <f t="shared" si="23"/>
        <v>4.8936012175244481E-65</v>
      </c>
      <c r="D198" s="6">
        <f t="shared" si="24"/>
        <v>2.8713502533672596E-67</v>
      </c>
      <c r="E198" s="6">
        <f t="shared" si="25"/>
        <v>2.8645506647834888E-2</v>
      </c>
      <c r="F198" s="6">
        <f t="shared" si="26"/>
        <v>3.4088152910923517</v>
      </c>
      <c r="G198" s="6">
        <f t="shared" si="27"/>
        <v>2.8645506647834829E-2</v>
      </c>
      <c r="H198" s="6">
        <f t="shared" si="28"/>
        <v>2.8645506647834829E-2</v>
      </c>
      <c r="I198" s="6">
        <f t="shared" si="29"/>
        <v>199232.59315220796</v>
      </c>
      <c r="J198" s="6">
        <f t="shared" si="30"/>
        <v>199232.56450670131</v>
      </c>
    </row>
    <row r="199" spans="1:10" x14ac:dyDescent="0.2">
      <c r="A199" s="4">
        <f t="shared" si="31"/>
        <v>173</v>
      </c>
      <c r="B199" s="6">
        <f t="shared" si="22"/>
        <v>1.6749543144642348E-69</v>
      </c>
      <c r="C199" s="6">
        <f t="shared" si="23"/>
        <v>2.8546007102226171E-67</v>
      </c>
      <c r="D199" s="6">
        <f t="shared" si="24"/>
        <v>1.6749543144642449E-69</v>
      </c>
      <c r="E199" s="6">
        <f t="shared" si="25"/>
        <v>2.3871255539862358E-4</v>
      </c>
      <c r="F199" s="6">
        <f t="shared" si="26"/>
        <v>2.8406794092436204E-2</v>
      </c>
      <c r="G199" s="6">
        <f t="shared" si="27"/>
        <v>2.3871255539862496E-4</v>
      </c>
      <c r="H199" s="6">
        <f t="shared" si="28"/>
        <v>2.3871255539862496E-4</v>
      </c>
      <c r="I199" s="6">
        <f t="shared" si="29"/>
        <v>199561.64197779124</v>
      </c>
      <c r="J199" s="6">
        <f t="shared" si="30"/>
        <v>199561.64173907868</v>
      </c>
    </row>
    <row r="200" spans="1:10" x14ac:dyDescent="0.2">
      <c r="A200" s="4">
        <f t="shared" si="31"/>
        <v>174</v>
      </c>
      <c r="B200" s="6">
        <f t="shared" si="22"/>
        <v>9.7705668343747611E-72</v>
      </c>
      <c r="C200" s="6">
        <f t="shared" si="23"/>
        <v>1.66518374762987E-69</v>
      </c>
      <c r="D200" s="6">
        <f t="shared" si="24"/>
        <v>9.7705668343748817E-72</v>
      </c>
      <c r="E200" s="6">
        <f t="shared" si="25"/>
        <v>1.9892712949885412E-6</v>
      </c>
      <c r="F200" s="6">
        <f t="shared" si="26"/>
        <v>2.3672328410363641E-4</v>
      </c>
      <c r="G200" s="6">
        <f t="shared" si="27"/>
        <v>1.9892712949885467E-6</v>
      </c>
      <c r="H200" s="6">
        <f t="shared" si="28"/>
        <v>1.9892712949885467E-6</v>
      </c>
      <c r="I200" s="6">
        <f t="shared" si="29"/>
        <v>199891.23425426226</v>
      </c>
      <c r="J200" s="6">
        <f t="shared" si="30"/>
        <v>199891.23425227299</v>
      </c>
    </row>
    <row r="201" spans="1:10" x14ac:dyDescent="0.2">
      <c r="A201" s="4">
        <f t="shared" si="31"/>
        <v>175</v>
      </c>
      <c r="B201" s="6">
        <f t="shared" si="22"/>
        <v>5.6994973200520146E-74</v>
      </c>
      <c r="C201" s="6">
        <f t="shared" si="23"/>
        <v>9.7135718611743611E-72</v>
      </c>
      <c r="D201" s="6">
        <f t="shared" si="24"/>
        <v>5.699497320052068E-74</v>
      </c>
      <c r="E201" s="6">
        <f t="shared" si="25"/>
        <v>1.6577260791571222E-8</v>
      </c>
      <c r="F201" s="6">
        <f t="shared" si="26"/>
        <v>1.9726940341969753E-6</v>
      </c>
      <c r="G201" s="6">
        <f t="shared" si="27"/>
        <v>1.6577260791571421E-8</v>
      </c>
      <c r="H201" s="6">
        <f t="shared" si="28"/>
        <v>1.6577260791571421E-8</v>
      </c>
      <c r="I201" s="6">
        <f t="shared" si="29"/>
        <v>200221.37087917436</v>
      </c>
      <c r="J201" s="6">
        <f t="shared" si="30"/>
        <v>200221.37087915777</v>
      </c>
    </row>
    <row r="202" spans="1:10" x14ac:dyDescent="0.2">
      <c r="A202" s="4">
        <f t="shared" si="31"/>
        <v>176</v>
      </c>
      <c r="B202" s="6">
        <f t="shared" si="22"/>
        <v>3.3247067700303728E-76</v>
      </c>
      <c r="C202" s="6">
        <f t="shared" si="23"/>
        <v>5.6662502523517641E-74</v>
      </c>
      <c r="D202" s="6">
        <f t="shared" si="24"/>
        <v>3.3247067700303845E-76</v>
      </c>
      <c r="E202" s="6">
        <f t="shared" si="25"/>
        <v>1.3814383992976184E-10</v>
      </c>
      <c r="F202" s="6">
        <f t="shared" si="26"/>
        <v>1.6439116951641658E-8</v>
      </c>
      <c r="G202" s="6">
        <f t="shared" si="27"/>
        <v>1.3814383992976228E-10</v>
      </c>
      <c r="H202" s="6">
        <f t="shared" si="28"/>
        <v>1.3814383992976228E-10</v>
      </c>
      <c r="I202" s="6">
        <f t="shared" si="29"/>
        <v>200552.05275156323</v>
      </c>
      <c r="J202" s="6">
        <f t="shared" si="30"/>
        <v>200552.05275156308</v>
      </c>
    </row>
    <row r="203" spans="1:10" x14ac:dyDescent="0.2">
      <c r="A203" s="4">
        <f t="shared" si="31"/>
        <v>177</v>
      </c>
      <c r="B203" s="6">
        <f t="shared" si="22"/>
        <v>1.9394122825177244E-78</v>
      </c>
      <c r="C203" s="6">
        <f t="shared" si="23"/>
        <v>3.3053126472052071E-76</v>
      </c>
      <c r="D203" s="6">
        <f t="shared" si="24"/>
        <v>1.9394122825177431E-78</v>
      </c>
      <c r="E203" s="6">
        <f t="shared" si="25"/>
        <v>1.1511986660813524E-12</v>
      </c>
      <c r="F203" s="6">
        <f t="shared" si="26"/>
        <v>1.3699264126368094E-10</v>
      </c>
      <c r="G203" s="6">
        <f t="shared" si="27"/>
        <v>1.1511986660813437E-12</v>
      </c>
      <c r="H203" s="6">
        <f t="shared" si="28"/>
        <v>1.1511986660813437E-12</v>
      </c>
      <c r="I203" s="6">
        <f t="shared" si="29"/>
        <v>200883.28077194942</v>
      </c>
      <c r="J203" s="6">
        <f t="shared" si="30"/>
        <v>200883.28077194942</v>
      </c>
    </row>
    <row r="204" spans="1:10" x14ac:dyDescent="0.2">
      <c r="A204" s="4">
        <f t="shared" si="31"/>
        <v>178</v>
      </c>
      <c r="B204" s="6">
        <f t="shared" si="22"/>
        <v>1.1313238314686835E-80</v>
      </c>
      <c r="C204" s="6">
        <f t="shared" si="23"/>
        <v>1.9280990442030563E-78</v>
      </c>
      <c r="D204" s="6">
        <f t="shared" si="24"/>
        <v>1.1313238314686825E-80</v>
      </c>
      <c r="E204" s="6">
        <f t="shared" si="25"/>
        <v>9.5933222173445315E-15</v>
      </c>
      <c r="F204" s="6">
        <f t="shared" si="26"/>
        <v>1.1416053438639992E-12</v>
      </c>
      <c r="G204" s="6">
        <f t="shared" si="27"/>
        <v>9.5933222173444905E-15</v>
      </c>
      <c r="H204" s="6">
        <f t="shared" si="28"/>
        <v>9.5933222173444905E-15</v>
      </c>
      <c r="I204" s="6">
        <f t="shared" si="29"/>
        <v>201215.05584234075</v>
      </c>
      <c r="J204" s="6">
        <f t="shared" si="30"/>
        <v>201215.05584234075</v>
      </c>
    </row>
    <row r="205" spans="1:10" x14ac:dyDescent="0.2">
      <c r="A205" s="4">
        <f t="shared" si="31"/>
        <v>179</v>
      </c>
      <c r="B205" s="6">
        <f t="shared" si="22"/>
        <v>6.5993890169006485E-83</v>
      </c>
      <c r="C205" s="6">
        <f t="shared" si="23"/>
        <v>1.1247244424517818E-80</v>
      </c>
      <c r="D205" s="6">
        <f t="shared" si="24"/>
        <v>6.5993890169007304E-83</v>
      </c>
      <c r="E205" s="6">
        <f t="shared" si="25"/>
        <v>7.9944351811204083E-17</v>
      </c>
      <c r="F205" s="6">
        <f t="shared" si="26"/>
        <v>9.5133778655332861E-15</v>
      </c>
      <c r="G205" s="6">
        <f t="shared" si="27"/>
        <v>7.9944351811204403E-17</v>
      </c>
      <c r="H205" s="6">
        <f t="shared" si="28"/>
        <v>7.9944351811204403E-17</v>
      </c>
      <c r="I205" s="6">
        <f t="shared" si="29"/>
        <v>201547.37886623479</v>
      </c>
      <c r="J205" s="6">
        <f t="shared" si="30"/>
        <v>201547.37886623479</v>
      </c>
    </row>
    <row r="206" spans="1:10" x14ac:dyDescent="0.2">
      <c r="A206" s="4">
        <f t="shared" si="31"/>
        <v>180</v>
      </c>
      <c r="B206" s="6">
        <f t="shared" si="22"/>
        <v>3.849643593192093E-85</v>
      </c>
      <c r="C206" s="6">
        <f t="shared" si="23"/>
        <v>6.5608925809688092E-83</v>
      </c>
      <c r="D206" s="6">
        <f t="shared" si="24"/>
        <v>3.8496435931921279E-85</v>
      </c>
      <c r="E206" s="6">
        <f t="shared" si="25"/>
        <v>6.6620293176003666E-19</v>
      </c>
      <c r="F206" s="6">
        <f t="shared" si="26"/>
        <v>7.9278148879444362E-17</v>
      </c>
      <c r="G206" s="6">
        <f t="shared" si="27"/>
        <v>6.662029317600408E-19</v>
      </c>
      <c r="H206" s="6">
        <f t="shared" si="28"/>
        <v>6.662029317600408E-19</v>
      </c>
      <c r="I206" s="6">
        <f t="shared" si="29"/>
        <v>201880.2507486213</v>
      </c>
      <c r="J206" s="6">
        <f t="shared" si="30"/>
        <v>201880.2507486213</v>
      </c>
    </row>
    <row r="207" spans="1:10" x14ac:dyDescent="0.2">
      <c r="A207" s="4">
        <f t="shared" si="31"/>
        <v>181</v>
      </c>
      <c r="B207" s="6">
        <f t="shared" si="22"/>
        <v>2.2456254293620748E-87</v>
      </c>
      <c r="C207" s="6">
        <f t="shared" si="23"/>
        <v>3.8271873388985071E-85</v>
      </c>
      <c r="D207" s="6">
        <f t="shared" si="24"/>
        <v>2.2456254293620815E-87</v>
      </c>
      <c r="E207" s="6">
        <f t="shared" si="25"/>
        <v>5.5516910980003401E-21</v>
      </c>
      <c r="F207" s="6">
        <f t="shared" si="26"/>
        <v>6.6065124066204045E-19</v>
      </c>
      <c r="G207" s="6">
        <f t="shared" si="27"/>
        <v>5.5516910980003529E-21</v>
      </c>
      <c r="H207" s="6">
        <f t="shared" si="28"/>
        <v>5.5516910980003529E-21</v>
      </c>
      <c r="I207" s="6">
        <f t="shared" si="29"/>
        <v>202213.6723959847</v>
      </c>
      <c r="J207" s="6">
        <f t="shared" si="30"/>
        <v>202213.6723959847</v>
      </c>
    </row>
    <row r="208" spans="1:10" x14ac:dyDescent="0.2">
      <c r="A208" s="4">
        <f t="shared" si="31"/>
        <v>182</v>
      </c>
      <c r="B208" s="6">
        <f t="shared" si="22"/>
        <v>1.3099481671278808E-89</v>
      </c>
      <c r="C208" s="6">
        <f t="shared" si="23"/>
        <v>2.2325259476908027E-87</v>
      </c>
      <c r="D208" s="6">
        <f t="shared" si="24"/>
        <v>1.3099481671278707E-89</v>
      </c>
      <c r="E208" s="6">
        <f t="shared" si="25"/>
        <v>4.6264092483336271E-23</v>
      </c>
      <c r="F208" s="6">
        <f t="shared" si="26"/>
        <v>5.5054270055170166E-21</v>
      </c>
      <c r="G208" s="6">
        <f t="shared" si="27"/>
        <v>4.6264092483336224E-23</v>
      </c>
      <c r="H208" s="6">
        <f t="shared" si="28"/>
        <v>4.6264092483336224E-23</v>
      </c>
      <c r="I208" s="6">
        <f t="shared" si="29"/>
        <v>202547.64471630653</v>
      </c>
      <c r="J208" s="6">
        <f t="shared" si="30"/>
        <v>202547.64471630653</v>
      </c>
    </row>
    <row r="209" spans="1:10" x14ac:dyDescent="0.2">
      <c r="A209" s="4">
        <f t="shared" si="31"/>
        <v>183</v>
      </c>
      <c r="B209" s="6">
        <f t="shared" si="22"/>
        <v>7.6413643082459128E-92</v>
      </c>
      <c r="C209" s="6">
        <f t="shared" si="23"/>
        <v>1.3023068028196248E-89</v>
      </c>
      <c r="D209" s="6">
        <f t="shared" si="24"/>
        <v>7.6413643082459428E-92</v>
      </c>
      <c r="E209" s="6">
        <f t="shared" si="25"/>
        <v>3.8553410402780187E-25</v>
      </c>
      <c r="F209" s="6">
        <f t="shared" si="26"/>
        <v>4.5878558379308421E-23</v>
      </c>
      <c r="G209" s="6">
        <f t="shared" si="27"/>
        <v>3.8553410402780265E-25</v>
      </c>
      <c r="H209" s="6">
        <f t="shared" si="28"/>
        <v>3.8553410402780265E-25</v>
      </c>
      <c r="I209" s="6">
        <f t="shared" si="29"/>
        <v>202882.16861906796</v>
      </c>
      <c r="J209" s="6">
        <f t="shared" si="30"/>
        <v>202882.16861906796</v>
      </c>
    </row>
    <row r="210" spans="1:10" x14ac:dyDescent="0.2">
      <c r="A210" s="4">
        <f t="shared" si="31"/>
        <v>184</v>
      </c>
      <c r="B210" s="6">
        <f t="shared" si="22"/>
        <v>4.4574625131434667E-94</v>
      </c>
      <c r="C210" s="6">
        <f t="shared" si="23"/>
        <v>7.596789683114508E-92</v>
      </c>
      <c r="D210" s="6">
        <f t="shared" si="24"/>
        <v>4.4574625131434757E-94</v>
      </c>
      <c r="E210" s="6">
        <f t="shared" si="25"/>
        <v>3.2127842002316887E-27</v>
      </c>
      <c r="F210" s="6">
        <f t="shared" si="26"/>
        <v>3.8232131982757096E-25</v>
      </c>
      <c r="G210" s="6">
        <f t="shared" si="27"/>
        <v>3.2127842002316826E-27</v>
      </c>
      <c r="H210" s="6">
        <f t="shared" si="28"/>
        <v>3.2127842002316826E-27</v>
      </c>
      <c r="I210" s="6">
        <f t="shared" si="29"/>
        <v>203217.24501525224</v>
      </c>
      <c r="J210" s="6">
        <f t="shared" si="30"/>
        <v>203217.24501525224</v>
      </c>
    </row>
    <row r="211" spans="1:10" x14ac:dyDescent="0.2">
      <c r="A211" s="4">
        <f t="shared" si="31"/>
        <v>185</v>
      </c>
      <c r="B211" s="6">
        <f t="shared" si="22"/>
        <v>2.600186466000361E-96</v>
      </c>
      <c r="C211" s="6">
        <f t="shared" si="23"/>
        <v>4.4314606484834723E-94</v>
      </c>
      <c r="D211" s="6">
        <f t="shared" si="24"/>
        <v>2.6001864660003381E-96</v>
      </c>
      <c r="E211" s="6">
        <f t="shared" si="25"/>
        <v>2.6773201668597354E-29</v>
      </c>
      <c r="F211" s="6">
        <f t="shared" si="26"/>
        <v>3.1860109985630853E-27</v>
      </c>
      <c r="G211" s="6">
        <f t="shared" si="27"/>
        <v>2.6773201668597331E-29</v>
      </c>
      <c r="H211" s="6">
        <f t="shared" si="28"/>
        <v>2.6773201668597331E-29</v>
      </c>
      <c r="I211" s="6">
        <f t="shared" si="29"/>
        <v>203552.87481734715</v>
      </c>
      <c r="J211" s="6">
        <f t="shared" si="30"/>
        <v>203552.87481734715</v>
      </c>
    </row>
    <row r="212" spans="1:10" x14ac:dyDescent="0.2">
      <c r="A212" s="4">
        <f t="shared" si="31"/>
        <v>186</v>
      </c>
      <c r="B212" s="6">
        <f t="shared" si="22"/>
        <v>1.5167754385001972E-98</v>
      </c>
      <c r="C212" s="6">
        <f t="shared" si="23"/>
        <v>2.5850187116153362E-96</v>
      </c>
      <c r="D212" s="6">
        <f t="shared" si="24"/>
        <v>1.5167754385001878E-98</v>
      </c>
      <c r="E212" s="6">
        <f t="shared" si="25"/>
        <v>2.2311001390497775E-31</v>
      </c>
      <c r="F212" s="6">
        <f t="shared" si="26"/>
        <v>2.6550091654692355E-29</v>
      </c>
      <c r="G212" s="6">
        <f t="shared" si="27"/>
        <v>2.2311001390497626E-31</v>
      </c>
      <c r="H212" s="6">
        <f t="shared" si="28"/>
        <v>2.2311001390497626E-31</v>
      </c>
      <c r="I212" s="6">
        <f t="shared" si="29"/>
        <v>203889.0589393476</v>
      </c>
      <c r="J212" s="6">
        <f t="shared" si="30"/>
        <v>203889.0589393476</v>
      </c>
    </row>
    <row r="213" spans="1:10" x14ac:dyDescent="0.2">
      <c r="A213" s="4">
        <f t="shared" si="31"/>
        <v>187</v>
      </c>
      <c r="B213" s="6">
        <f t="shared" si="22"/>
        <v>8.8478567245844294E-101</v>
      </c>
      <c r="C213" s="6">
        <f t="shared" si="23"/>
        <v>1.5079275817756034E-98</v>
      </c>
      <c r="D213" s="6">
        <f t="shared" si="24"/>
        <v>8.8478567245844333E-101</v>
      </c>
      <c r="E213" s="6">
        <f t="shared" si="25"/>
        <v>1.8592501158748023E-33</v>
      </c>
      <c r="F213" s="6">
        <f t="shared" si="26"/>
        <v>2.2125076378910144E-31</v>
      </c>
      <c r="G213" s="6">
        <f t="shared" si="27"/>
        <v>1.8592501158748197E-33</v>
      </c>
      <c r="H213" s="6">
        <f t="shared" si="28"/>
        <v>1.8592501158748197E-33</v>
      </c>
      <c r="I213" s="6">
        <f t="shared" si="29"/>
        <v>204225.79829675794</v>
      </c>
      <c r="J213" s="6">
        <f t="shared" si="30"/>
        <v>204225.79829675794</v>
      </c>
    </row>
    <row r="214" spans="1:10" x14ac:dyDescent="0.2">
      <c r="A214" s="4">
        <f t="shared" si="31"/>
        <v>188</v>
      </c>
      <c r="B214" s="6">
        <f t="shared" si="22"/>
        <v>5.1612497560075858E-103</v>
      </c>
      <c r="C214" s="6">
        <f t="shared" si="23"/>
        <v>8.7962442270243575E-101</v>
      </c>
      <c r="D214" s="6">
        <f t="shared" si="24"/>
        <v>5.1612497560075759E-103</v>
      </c>
      <c r="E214" s="6">
        <f t="shared" si="25"/>
        <v>1.5493750965623498E-35</v>
      </c>
      <c r="F214" s="6">
        <f t="shared" si="26"/>
        <v>1.8437563649091962E-33</v>
      </c>
      <c r="G214" s="6">
        <f t="shared" si="27"/>
        <v>1.5493750965623498E-35</v>
      </c>
      <c r="H214" s="6">
        <f t="shared" si="28"/>
        <v>1.5493750965623498E-35</v>
      </c>
      <c r="I214" s="6">
        <f t="shared" si="29"/>
        <v>204563.09380659461</v>
      </c>
      <c r="J214" s="6">
        <f t="shared" si="30"/>
        <v>204563.09380659461</v>
      </c>
    </row>
    <row r="215" spans="1:10" x14ac:dyDescent="0.2">
      <c r="A215" s="4">
        <f t="shared" si="31"/>
        <v>189</v>
      </c>
      <c r="B215" s="6">
        <f t="shared" si="22"/>
        <v>3.0107290243377526E-105</v>
      </c>
      <c r="C215" s="6">
        <f t="shared" si="23"/>
        <v>5.1311424657641983E-103</v>
      </c>
      <c r="D215" s="6">
        <f t="shared" si="24"/>
        <v>3.0107290243377592E-105</v>
      </c>
      <c r="E215" s="6">
        <f t="shared" si="25"/>
        <v>1.2911459138019582E-37</v>
      </c>
      <c r="F215" s="6">
        <f t="shared" si="26"/>
        <v>1.5364636374243303E-35</v>
      </c>
      <c r="G215" s="6">
        <f t="shared" si="27"/>
        <v>1.2911459138019457E-37</v>
      </c>
      <c r="H215" s="6">
        <f t="shared" si="28"/>
        <v>1.2911459138019457E-37</v>
      </c>
      <c r="I215" s="6">
        <f t="shared" si="29"/>
        <v>204900.94638738854</v>
      </c>
      <c r="J215" s="6">
        <f t="shared" si="30"/>
        <v>204900.94638738854</v>
      </c>
    </row>
    <row r="216" spans="1:10" x14ac:dyDescent="0.2">
      <c r="A216" s="4">
        <f t="shared" si="31"/>
        <v>190</v>
      </c>
      <c r="B216" s="6">
        <f t="shared" si="22"/>
        <v>1.7562585975303596E-107</v>
      </c>
      <c r="C216" s="6">
        <f t="shared" si="23"/>
        <v>2.9931664383624555E-105</v>
      </c>
      <c r="D216" s="6">
        <f t="shared" si="24"/>
        <v>1.7562585975303766E-107</v>
      </c>
      <c r="E216" s="6">
        <f t="shared" si="25"/>
        <v>1.0759549281682881E-39</v>
      </c>
      <c r="F216" s="6">
        <f t="shared" si="26"/>
        <v>1.2803863645202627E-37</v>
      </c>
      <c r="G216" s="6">
        <f t="shared" si="27"/>
        <v>1.0759549281682964E-39</v>
      </c>
      <c r="H216" s="6">
        <f t="shared" si="28"/>
        <v>1.0759549281682964E-39</v>
      </c>
      <c r="I216" s="6">
        <f t="shared" si="29"/>
        <v>205239.35695918772</v>
      </c>
      <c r="J216" s="6">
        <f t="shared" si="30"/>
        <v>205239.35695918772</v>
      </c>
    </row>
    <row r="217" spans="1:10" x14ac:dyDescent="0.2">
      <c r="A217" s="4">
        <f t="shared" si="31"/>
        <v>191</v>
      </c>
      <c r="B217" s="6">
        <f t="shared" si="22"/>
        <v>1.0244841818927197E-109</v>
      </c>
      <c r="C217" s="6">
        <f t="shared" si="23"/>
        <v>1.7460137557114493E-107</v>
      </c>
      <c r="D217" s="6">
        <f t="shared" si="24"/>
        <v>1.0244841818927241E-109</v>
      </c>
      <c r="E217" s="6">
        <f t="shared" si="25"/>
        <v>8.9662910680691365E-42</v>
      </c>
      <c r="F217" s="6">
        <f t="shared" si="26"/>
        <v>1.0669886371002273E-39</v>
      </c>
      <c r="G217" s="6">
        <f t="shared" si="27"/>
        <v>8.9662910680690715E-42</v>
      </c>
      <c r="H217" s="6">
        <f t="shared" si="28"/>
        <v>8.9662910680690715E-42</v>
      </c>
      <c r="I217" s="6">
        <f t="shared" si="29"/>
        <v>205578.32644355964</v>
      </c>
      <c r="J217" s="6">
        <f t="shared" si="30"/>
        <v>205578.32644355964</v>
      </c>
    </row>
    <row r="218" spans="1:10" x14ac:dyDescent="0.2">
      <c r="A218" s="4">
        <f t="shared" si="31"/>
        <v>192</v>
      </c>
      <c r="B218" s="6">
        <f t="shared" si="22"/>
        <v>5.9761577277075572E-112</v>
      </c>
      <c r="C218" s="6">
        <f t="shared" si="23"/>
        <v>1.0185080241650166E-109</v>
      </c>
      <c r="D218" s="6">
        <f t="shared" si="24"/>
        <v>5.9761577277075526E-112</v>
      </c>
      <c r="E218" s="6">
        <f t="shared" si="25"/>
        <v>7.4719092233908927E-44</v>
      </c>
      <c r="F218" s="6">
        <f t="shared" si="26"/>
        <v>8.8915719758351631E-42</v>
      </c>
      <c r="G218" s="6">
        <f t="shared" si="27"/>
        <v>7.4719092233908419E-44</v>
      </c>
      <c r="H218" s="6">
        <f t="shared" si="28"/>
        <v>7.4719092233908419E-44</v>
      </c>
      <c r="I218" s="6">
        <f t="shared" si="29"/>
        <v>205917.85576359386</v>
      </c>
      <c r="J218" s="6">
        <f t="shared" si="30"/>
        <v>205917.85576359386</v>
      </c>
    </row>
    <row r="219" spans="1:10" x14ac:dyDescent="0.2">
      <c r="A219" s="4">
        <f t="shared" si="31"/>
        <v>193</v>
      </c>
      <c r="B219" s="6">
        <f t="shared" ref="B219:B282" si="32">$E$10/12*D218</f>
        <v>3.4860920078294058E-114</v>
      </c>
      <c r="C219" s="6">
        <f t="shared" ref="C219:C282" si="33">IF(D218&lt;($E$11-B219),D218-B219,$E$11-B219)</f>
        <v>5.9412968076292589E-112</v>
      </c>
      <c r="D219" s="6">
        <f t="shared" si="24"/>
        <v>3.4860920078293712E-114</v>
      </c>
      <c r="E219" s="6">
        <f t="shared" si="25"/>
        <v>6.2265910194923683E-46</v>
      </c>
      <c r="F219" s="6">
        <f t="shared" si="26"/>
        <v>7.4096433131959181E-44</v>
      </c>
      <c r="G219" s="6">
        <f t="shared" si="27"/>
        <v>6.2265910194923815E-46</v>
      </c>
      <c r="H219" s="6">
        <f t="shared" si="28"/>
        <v>6.2265910194923815E-46</v>
      </c>
      <c r="I219" s="6">
        <f t="shared" si="29"/>
        <v>206257.94584390451</v>
      </c>
      <c r="J219" s="6">
        <f t="shared" si="30"/>
        <v>206257.94584390451</v>
      </c>
    </row>
    <row r="220" spans="1:10" x14ac:dyDescent="0.2">
      <c r="A220" s="4">
        <f t="shared" si="31"/>
        <v>194</v>
      </c>
      <c r="B220" s="6">
        <f t="shared" si="32"/>
        <v>2.0335536712338E-116</v>
      </c>
      <c r="C220" s="6">
        <f t="shared" si="33"/>
        <v>3.4657564711170335E-114</v>
      </c>
      <c r="D220" s="6">
        <f t="shared" ref="D220:D283" si="34">IF(D219&lt;=0,0,D219-C220)</f>
        <v>2.033553671233771E-116</v>
      </c>
      <c r="E220" s="6">
        <f t="shared" ref="E220:E283" si="35">$E$14/12*G219</f>
        <v>5.1888258495769847E-48</v>
      </c>
      <c r="F220" s="6">
        <f t="shared" ref="F220:F283" si="36">IF(G219&lt;($E$15-E220),G219-E220,$E$15-E220)</f>
        <v>6.1747027609966116E-46</v>
      </c>
      <c r="G220" s="6">
        <f t="shared" ref="G220:G283" si="37">IF(G219&lt;=0,0,G219-F220)</f>
        <v>5.188825849576995E-48</v>
      </c>
      <c r="H220" s="6">
        <f t="shared" ref="H220:H283" si="38">G220+D220</f>
        <v>5.188825849576995E-48</v>
      </c>
      <c r="I220" s="6">
        <f t="shared" ref="I220:I283" si="39">I219*(1+(((1+$E$7)^(1/12))-1))</f>
        <v>206598.59761063277</v>
      </c>
      <c r="J220" s="6">
        <f t="shared" ref="J220:J283" si="40">I220-H220</f>
        <v>206598.59761063277</v>
      </c>
    </row>
    <row r="221" spans="1:10" x14ac:dyDescent="0.2">
      <c r="A221" s="4">
        <f t="shared" ref="A221:A284" si="41">A220+1</f>
        <v>195</v>
      </c>
      <c r="B221" s="6">
        <f t="shared" si="32"/>
        <v>1.1862396415530332E-118</v>
      </c>
      <c r="C221" s="6">
        <f t="shared" si="33"/>
        <v>2.0216912748182407E-116</v>
      </c>
      <c r="D221" s="6">
        <f t="shared" si="34"/>
        <v>1.1862396415530312E-118</v>
      </c>
      <c r="E221" s="6">
        <f t="shared" si="35"/>
        <v>4.3240215413141627E-50</v>
      </c>
      <c r="F221" s="6">
        <f t="shared" si="36"/>
        <v>5.1455856341638535E-48</v>
      </c>
      <c r="G221" s="6">
        <f t="shared" si="37"/>
        <v>4.3240215413141503E-50</v>
      </c>
      <c r="H221" s="6">
        <f t="shared" si="38"/>
        <v>4.3240215413141503E-50</v>
      </c>
      <c r="I221" s="6">
        <f t="shared" si="39"/>
        <v>206939.81199144945</v>
      </c>
      <c r="J221" s="6">
        <f t="shared" si="40"/>
        <v>206939.81199144945</v>
      </c>
    </row>
    <row r="222" spans="1:10" x14ac:dyDescent="0.2">
      <c r="A222" s="4">
        <f t="shared" si="41"/>
        <v>196</v>
      </c>
      <c r="B222" s="6">
        <f t="shared" si="32"/>
        <v>6.9197312423926828E-121</v>
      </c>
      <c r="C222" s="6">
        <f t="shared" si="33"/>
        <v>1.1793199103106386E-118</v>
      </c>
      <c r="D222" s="6">
        <f t="shared" si="34"/>
        <v>6.9197312423926381E-121</v>
      </c>
      <c r="E222" s="6">
        <f t="shared" si="35"/>
        <v>3.6033512844284586E-52</v>
      </c>
      <c r="F222" s="6">
        <f t="shared" si="36"/>
        <v>4.2879880284698658E-50</v>
      </c>
      <c r="G222" s="6">
        <f t="shared" si="37"/>
        <v>3.6033512844284586E-52</v>
      </c>
      <c r="H222" s="6">
        <f t="shared" si="38"/>
        <v>3.6033512844284586E-52</v>
      </c>
      <c r="I222" s="6">
        <f t="shared" si="39"/>
        <v>207281.58991555742</v>
      </c>
      <c r="J222" s="6">
        <f t="shared" si="40"/>
        <v>207281.58991555742</v>
      </c>
    </row>
    <row r="223" spans="1:10" x14ac:dyDescent="0.2">
      <c r="A223" s="4">
        <f t="shared" si="41"/>
        <v>197</v>
      </c>
      <c r="B223" s="6">
        <f t="shared" si="32"/>
        <v>4.0365098913957055E-123</v>
      </c>
      <c r="C223" s="6">
        <f t="shared" si="33"/>
        <v>6.8793661434786814E-121</v>
      </c>
      <c r="D223" s="6">
        <f t="shared" si="34"/>
        <v>4.0365098913956666E-123</v>
      </c>
      <c r="E223" s="6">
        <f t="shared" si="35"/>
        <v>3.0027927370237157E-54</v>
      </c>
      <c r="F223" s="6">
        <f t="shared" si="36"/>
        <v>3.5733233570582217E-52</v>
      </c>
      <c r="G223" s="6">
        <f t="shared" si="37"/>
        <v>3.0027927370236908E-54</v>
      </c>
      <c r="H223" s="6">
        <f t="shared" si="38"/>
        <v>3.0027927370236908E-54</v>
      </c>
      <c r="I223" s="6">
        <f t="shared" si="39"/>
        <v>207623.93231369424</v>
      </c>
      <c r="J223" s="6">
        <f t="shared" si="40"/>
        <v>207623.93231369424</v>
      </c>
    </row>
    <row r="224" spans="1:10" x14ac:dyDescent="0.2">
      <c r="A224" s="4">
        <f t="shared" si="41"/>
        <v>198</v>
      </c>
      <c r="B224" s="6">
        <f t="shared" si="32"/>
        <v>2.3546307699808055E-125</v>
      </c>
      <c r="C224" s="6">
        <f t="shared" si="33"/>
        <v>4.0129635836958584E-123</v>
      </c>
      <c r="D224" s="6">
        <f t="shared" si="34"/>
        <v>2.3546307699808162E-125</v>
      </c>
      <c r="E224" s="6">
        <f t="shared" si="35"/>
        <v>2.5023272808530758E-56</v>
      </c>
      <c r="F224" s="6">
        <f t="shared" si="36"/>
        <v>2.9777694642151601E-54</v>
      </c>
      <c r="G224" s="6">
        <f t="shared" si="37"/>
        <v>2.5023272808530641E-56</v>
      </c>
      <c r="H224" s="6">
        <f t="shared" si="38"/>
        <v>2.5023272808530641E-56</v>
      </c>
      <c r="I224" s="6">
        <f t="shared" si="39"/>
        <v>207966.84011813469</v>
      </c>
      <c r="J224" s="6">
        <f t="shared" si="40"/>
        <v>207966.84011813469</v>
      </c>
    </row>
    <row r="225" spans="1:10" x14ac:dyDescent="0.2">
      <c r="A225" s="4">
        <f t="shared" si="41"/>
        <v>199</v>
      </c>
      <c r="B225" s="6">
        <f t="shared" si="32"/>
        <v>1.3735346158221428E-127</v>
      </c>
      <c r="C225" s="6">
        <f t="shared" si="33"/>
        <v>2.3408954238225948E-125</v>
      </c>
      <c r="D225" s="6">
        <f t="shared" si="34"/>
        <v>1.3735346158221463E-127</v>
      </c>
      <c r="E225" s="6">
        <f t="shared" si="35"/>
        <v>2.0852727340442202E-58</v>
      </c>
      <c r="F225" s="6">
        <f t="shared" si="36"/>
        <v>2.481474553512622E-56</v>
      </c>
      <c r="G225" s="6">
        <f t="shared" si="37"/>
        <v>2.085272734044205E-58</v>
      </c>
      <c r="H225" s="6">
        <f t="shared" si="38"/>
        <v>2.085272734044205E-58</v>
      </c>
      <c r="I225" s="6">
        <f t="shared" si="39"/>
        <v>208310.31426269322</v>
      </c>
      <c r="J225" s="6">
        <f t="shared" si="40"/>
        <v>208310.31426269322</v>
      </c>
    </row>
    <row r="226" spans="1:10" x14ac:dyDescent="0.2">
      <c r="A226" s="4">
        <f t="shared" si="41"/>
        <v>200</v>
      </c>
      <c r="B226" s="6">
        <f t="shared" si="32"/>
        <v>8.0122852589625212E-130</v>
      </c>
      <c r="C226" s="6">
        <f t="shared" si="33"/>
        <v>1.3655223305631839E-127</v>
      </c>
      <c r="D226" s="6">
        <f t="shared" si="34"/>
        <v>8.0122852589624299E-130</v>
      </c>
      <c r="E226" s="6">
        <f t="shared" si="35"/>
        <v>1.7377272783701707E-60</v>
      </c>
      <c r="F226" s="6">
        <f t="shared" si="36"/>
        <v>2.0678954612605031E-58</v>
      </c>
      <c r="G226" s="6">
        <f t="shared" si="37"/>
        <v>1.7377272783701826E-60</v>
      </c>
      <c r="H226" s="6">
        <f t="shared" si="38"/>
        <v>1.7377272783701826E-60</v>
      </c>
      <c r="I226" s="6">
        <f t="shared" si="39"/>
        <v>208654.3556827266</v>
      </c>
      <c r="J226" s="6">
        <f t="shared" si="40"/>
        <v>208654.3556827266</v>
      </c>
    </row>
    <row r="227" spans="1:10" x14ac:dyDescent="0.2">
      <c r="A227" s="4">
        <f t="shared" si="41"/>
        <v>201</v>
      </c>
      <c r="B227" s="6">
        <f t="shared" si="32"/>
        <v>4.6738330677280843E-132</v>
      </c>
      <c r="C227" s="6">
        <f t="shared" si="33"/>
        <v>7.9655469282851494E-130</v>
      </c>
      <c r="D227" s="6">
        <f t="shared" si="34"/>
        <v>4.6738330677280542E-132</v>
      </c>
      <c r="E227" s="6">
        <f t="shared" si="35"/>
        <v>1.4481060653084854E-62</v>
      </c>
      <c r="F227" s="6">
        <f t="shared" si="36"/>
        <v>1.7232462177170977E-60</v>
      </c>
      <c r="G227" s="6">
        <f t="shared" si="37"/>
        <v>1.4481060653084873E-62</v>
      </c>
      <c r="H227" s="6">
        <f t="shared" si="38"/>
        <v>1.4481060653084873E-62</v>
      </c>
      <c r="I227" s="6">
        <f t="shared" si="39"/>
        <v>208998.96531513639</v>
      </c>
      <c r="J227" s="6">
        <f t="shared" si="40"/>
        <v>208998.96531513639</v>
      </c>
    </row>
    <row r="228" spans="1:10" x14ac:dyDescent="0.2">
      <c r="A228" s="4">
        <f t="shared" si="41"/>
        <v>202</v>
      </c>
      <c r="B228" s="6">
        <f t="shared" si="32"/>
        <v>2.7264026228413649E-134</v>
      </c>
      <c r="C228" s="6">
        <f t="shared" si="33"/>
        <v>4.6465690414996404E-132</v>
      </c>
      <c r="D228" s="6">
        <f t="shared" si="34"/>
        <v>2.726402622841385E-134</v>
      </c>
      <c r="E228" s="6">
        <f t="shared" si="35"/>
        <v>1.2067550544237394E-64</v>
      </c>
      <c r="F228" s="6">
        <f t="shared" si="36"/>
        <v>1.43603851476425E-62</v>
      </c>
      <c r="G228" s="6">
        <f t="shared" si="37"/>
        <v>1.2067550544237308E-64</v>
      </c>
      <c r="H228" s="6">
        <f t="shared" si="38"/>
        <v>1.2067550544237308E-64</v>
      </c>
      <c r="I228" s="6">
        <f t="shared" si="39"/>
        <v>209344.14409837153</v>
      </c>
      <c r="J228" s="6">
        <f t="shared" si="40"/>
        <v>209344.14409837153</v>
      </c>
    </row>
    <row r="229" spans="1:10" x14ac:dyDescent="0.2">
      <c r="A229" s="4">
        <f t="shared" si="41"/>
        <v>203</v>
      </c>
      <c r="B229" s="6">
        <f t="shared" si="32"/>
        <v>1.590401529990808E-136</v>
      </c>
      <c r="C229" s="6">
        <f t="shared" si="33"/>
        <v>2.710498607541477E-134</v>
      </c>
      <c r="D229" s="6">
        <f t="shared" si="34"/>
        <v>1.5904015299907942E-136</v>
      </c>
      <c r="E229" s="6">
        <f t="shared" si="35"/>
        <v>1.0056292120197756E-66</v>
      </c>
      <c r="F229" s="6">
        <f t="shared" si="36"/>
        <v>1.1966987623035331E-64</v>
      </c>
      <c r="G229" s="6">
        <f t="shared" si="37"/>
        <v>1.0056292120197746E-66</v>
      </c>
      <c r="H229" s="6">
        <f t="shared" si="38"/>
        <v>1.0056292120197746E-66</v>
      </c>
      <c r="I229" s="6">
        <f t="shared" si="39"/>
        <v>209689.89297243088</v>
      </c>
      <c r="J229" s="6">
        <f t="shared" si="40"/>
        <v>209689.89297243088</v>
      </c>
    </row>
    <row r="230" spans="1:10" x14ac:dyDescent="0.2">
      <c r="A230" s="4">
        <f t="shared" si="41"/>
        <v>204</v>
      </c>
      <c r="B230" s="6">
        <f t="shared" si="32"/>
        <v>9.2773422582796341E-139</v>
      </c>
      <c r="C230" s="6">
        <f t="shared" si="33"/>
        <v>1.5811241877325146E-136</v>
      </c>
      <c r="D230" s="6">
        <f t="shared" si="34"/>
        <v>9.277342258279661E-139</v>
      </c>
      <c r="E230" s="6">
        <f t="shared" si="35"/>
        <v>8.3802434334981215E-69</v>
      </c>
      <c r="F230" s="6">
        <f t="shared" si="36"/>
        <v>9.9724896858627649E-67</v>
      </c>
      <c r="G230" s="6">
        <f t="shared" si="37"/>
        <v>8.3802434334980598E-69</v>
      </c>
      <c r="H230" s="6">
        <f t="shared" si="38"/>
        <v>8.3802434334980598E-69</v>
      </c>
      <c r="I230" s="6">
        <f t="shared" si="39"/>
        <v>210036.2128788658</v>
      </c>
      <c r="J230" s="6">
        <f t="shared" si="40"/>
        <v>210036.2128788658</v>
      </c>
    </row>
    <row r="231" spans="1:10" x14ac:dyDescent="0.2">
      <c r="A231" s="4">
        <f t="shared" si="41"/>
        <v>205</v>
      </c>
      <c r="B231" s="6">
        <f t="shared" si="32"/>
        <v>5.4117829839964688E-141</v>
      </c>
      <c r="C231" s="6">
        <f t="shared" si="33"/>
        <v>9.2232244284396965E-139</v>
      </c>
      <c r="D231" s="6">
        <f t="shared" si="34"/>
        <v>5.411782983996449E-141</v>
      </c>
      <c r="E231" s="6">
        <f t="shared" si="35"/>
        <v>6.9835361945817166E-71</v>
      </c>
      <c r="F231" s="6">
        <f t="shared" si="36"/>
        <v>8.3104080715522423E-69</v>
      </c>
      <c r="G231" s="6">
        <f t="shared" si="37"/>
        <v>6.9835361945817439E-71</v>
      </c>
      <c r="H231" s="6">
        <f t="shared" si="38"/>
        <v>6.9835361945817439E-71</v>
      </c>
      <c r="I231" s="6">
        <f t="shared" si="39"/>
        <v>210383.10476078268</v>
      </c>
      <c r="J231" s="6">
        <f t="shared" si="40"/>
        <v>210383.10476078268</v>
      </c>
    </row>
    <row r="232" spans="1:10" x14ac:dyDescent="0.2">
      <c r="A232" s="4">
        <f t="shared" si="41"/>
        <v>206</v>
      </c>
      <c r="B232" s="6">
        <f t="shared" si="32"/>
        <v>3.1568734073312622E-143</v>
      </c>
      <c r="C232" s="6">
        <f t="shared" si="33"/>
        <v>5.3802142499231367E-141</v>
      </c>
      <c r="D232" s="6">
        <f t="shared" si="34"/>
        <v>3.1568734073312339E-143</v>
      </c>
      <c r="E232" s="6">
        <f t="shared" si="35"/>
        <v>5.8196134954847859E-73</v>
      </c>
      <c r="F232" s="6">
        <f t="shared" si="36"/>
        <v>6.9253400596268962E-71</v>
      </c>
      <c r="G232" s="6">
        <f t="shared" si="37"/>
        <v>5.8196134954847759E-73</v>
      </c>
      <c r="H232" s="6">
        <f t="shared" si="38"/>
        <v>5.8196134954847759E-73</v>
      </c>
      <c r="I232" s="6">
        <f t="shared" si="39"/>
        <v>210730.56956284551</v>
      </c>
      <c r="J232" s="6">
        <f t="shared" si="40"/>
        <v>210730.56956284551</v>
      </c>
    </row>
    <row r="233" spans="1:10" x14ac:dyDescent="0.2">
      <c r="A233" s="4">
        <f t="shared" si="41"/>
        <v>207</v>
      </c>
      <c r="B233" s="6">
        <f t="shared" si="32"/>
        <v>1.8415094876098867E-145</v>
      </c>
      <c r="C233" s="6">
        <f t="shared" si="33"/>
        <v>3.1384583124551349E-143</v>
      </c>
      <c r="D233" s="6">
        <f t="shared" si="34"/>
        <v>1.8415094876099077E-145</v>
      </c>
      <c r="E233" s="6">
        <f t="shared" si="35"/>
        <v>4.8496779129039802E-75</v>
      </c>
      <c r="F233" s="6">
        <f t="shared" si="36"/>
        <v>5.7711167163557367E-73</v>
      </c>
      <c r="G233" s="6">
        <f t="shared" si="37"/>
        <v>4.8496779129039212E-75</v>
      </c>
      <c r="H233" s="6">
        <f t="shared" si="38"/>
        <v>4.8496779129039212E-75</v>
      </c>
      <c r="I233" s="6">
        <f t="shared" si="39"/>
        <v>211078.60823127851</v>
      </c>
      <c r="J233" s="6">
        <f t="shared" si="40"/>
        <v>211078.60823127851</v>
      </c>
    </row>
    <row r="234" spans="1:10" x14ac:dyDescent="0.2">
      <c r="A234" s="4">
        <f t="shared" si="41"/>
        <v>208</v>
      </c>
      <c r="B234" s="6">
        <f t="shared" si="32"/>
        <v>1.0742138677724462E-147</v>
      </c>
      <c r="C234" s="6">
        <f t="shared" si="33"/>
        <v>1.8307673489321833E-145</v>
      </c>
      <c r="D234" s="6">
        <f t="shared" si="34"/>
        <v>1.0742138677724419E-147</v>
      </c>
      <c r="E234" s="6">
        <f t="shared" si="35"/>
        <v>4.0413982607532677E-77</v>
      </c>
      <c r="F234" s="6">
        <f t="shared" si="36"/>
        <v>4.8092639302963887E-75</v>
      </c>
      <c r="G234" s="6">
        <f t="shared" si="37"/>
        <v>4.0413982607532546E-77</v>
      </c>
      <c r="H234" s="6">
        <f t="shared" si="38"/>
        <v>4.0413982607532546E-77</v>
      </c>
      <c r="I234" s="6">
        <f t="shared" si="39"/>
        <v>211427.22171386864</v>
      </c>
      <c r="J234" s="6">
        <f t="shared" si="40"/>
        <v>211427.22171386864</v>
      </c>
    </row>
    <row r="235" spans="1:10" x14ac:dyDescent="0.2">
      <c r="A235" s="4">
        <f t="shared" si="41"/>
        <v>209</v>
      </c>
      <c r="B235" s="6">
        <f t="shared" si="32"/>
        <v>6.2662475620059117E-150</v>
      </c>
      <c r="C235" s="6">
        <f t="shared" si="33"/>
        <v>1.0679476202104359E-147</v>
      </c>
      <c r="D235" s="6">
        <f t="shared" si="34"/>
        <v>6.2662475620059518E-150</v>
      </c>
      <c r="E235" s="6">
        <f t="shared" si="35"/>
        <v>3.3678318839610455E-79</v>
      </c>
      <c r="F235" s="6">
        <f t="shared" si="36"/>
        <v>4.0077199419136442E-77</v>
      </c>
      <c r="G235" s="6">
        <f t="shared" si="37"/>
        <v>3.3678318839610455E-79</v>
      </c>
      <c r="H235" s="6">
        <f t="shared" si="38"/>
        <v>3.3678318839610455E-79</v>
      </c>
      <c r="I235" s="6">
        <f t="shared" si="39"/>
        <v>211776.4109599682</v>
      </c>
      <c r="J235" s="6">
        <f t="shared" si="40"/>
        <v>211776.4109599682</v>
      </c>
    </row>
    <row r="236" spans="1:10" x14ac:dyDescent="0.2">
      <c r="A236" s="4">
        <f t="shared" si="41"/>
        <v>210</v>
      </c>
      <c r="B236" s="6">
        <f t="shared" si="32"/>
        <v>3.6553110778368054E-152</v>
      </c>
      <c r="C236" s="6">
        <f t="shared" si="33"/>
        <v>6.2296944512275833E-150</v>
      </c>
      <c r="D236" s="6">
        <f t="shared" si="34"/>
        <v>3.6553110778368486E-152</v>
      </c>
      <c r="E236" s="6">
        <f t="shared" si="35"/>
        <v>2.8065265699675379E-81</v>
      </c>
      <c r="F236" s="6">
        <f t="shared" si="36"/>
        <v>3.3397666182613701E-79</v>
      </c>
      <c r="G236" s="6">
        <f t="shared" si="37"/>
        <v>2.8065265699675379E-81</v>
      </c>
      <c r="H236" s="6">
        <f t="shared" si="38"/>
        <v>2.8065265699675379E-81</v>
      </c>
      <c r="I236" s="6">
        <f t="shared" si="39"/>
        <v>212126.17692049744</v>
      </c>
      <c r="J236" s="6">
        <f t="shared" si="40"/>
        <v>212126.17692049744</v>
      </c>
    </row>
    <row r="237" spans="1:10" x14ac:dyDescent="0.2">
      <c r="A237" s="4">
        <f t="shared" si="41"/>
        <v>211</v>
      </c>
      <c r="B237" s="6">
        <f t="shared" si="32"/>
        <v>2.1322647954048283E-154</v>
      </c>
      <c r="C237" s="6">
        <f t="shared" si="33"/>
        <v>3.6339884298828002E-152</v>
      </c>
      <c r="D237" s="6">
        <f t="shared" si="34"/>
        <v>2.1322647954048459E-154</v>
      </c>
      <c r="E237" s="6">
        <f t="shared" si="35"/>
        <v>2.3387721416396149E-83</v>
      </c>
      <c r="F237" s="6">
        <f t="shared" si="36"/>
        <v>2.7831388485511418E-81</v>
      </c>
      <c r="G237" s="6">
        <f t="shared" si="37"/>
        <v>2.3387721416396149E-83</v>
      </c>
      <c r="H237" s="6">
        <f t="shared" si="38"/>
        <v>2.3387721416396149E-83</v>
      </c>
      <c r="I237" s="6">
        <f t="shared" si="39"/>
        <v>212476.52054794715</v>
      </c>
      <c r="J237" s="6">
        <f t="shared" si="40"/>
        <v>212476.52054794715</v>
      </c>
    </row>
    <row r="238" spans="1:10" x14ac:dyDescent="0.2">
      <c r="A238" s="4">
        <f t="shared" si="41"/>
        <v>212</v>
      </c>
      <c r="B238" s="6">
        <f t="shared" si="32"/>
        <v>1.2438211306528268E-156</v>
      </c>
      <c r="C238" s="6">
        <f t="shared" si="33"/>
        <v>2.1198265840983175E-154</v>
      </c>
      <c r="D238" s="6">
        <f t="shared" si="34"/>
        <v>1.2438211306528431E-156</v>
      </c>
      <c r="E238" s="6">
        <f t="shared" si="35"/>
        <v>1.9489767846996792E-85</v>
      </c>
      <c r="F238" s="6">
        <f t="shared" si="36"/>
        <v>2.3192823737926183E-83</v>
      </c>
      <c r="G238" s="6">
        <f t="shared" si="37"/>
        <v>1.948976784699662E-85</v>
      </c>
      <c r="H238" s="6">
        <f t="shared" si="38"/>
        <v>1.948976784699662E-85</v>
      </c>
      <c r="I238" s="6">
        <f t="shared" si="39"/>
        <v>212827.44279638122</v>
      </c>
      <c r="J238" s="6">
        <f t="shared" si="40"/>
        <v>212827.44279638122</v>
      </c>
    </row>
    <row r="239" spans="1:10" x14ac:dyDescent="0.2">
      <c r="A239" s="4">
        <f t="shared" si="41"/>
        <v>213</v>
      </c>
      <c r="B239" s="6">
        <f t="shared" si="32"/>
        <v>7.2556232621415856E-159</v>
      </c>
      <c r="C239" s="6">
        <f t="shared" si="33"/>
        <v>1.2365655073907015E-156</v>
      </c>
      <c r="D239" s="6">
        <f t="shared" si="34"/>
        <v>7.2556232621415745E-159</v>
      </c>
      <c r="E239" s="6">
        <f t="shared" si="35"/>
        <v>1.6241473205830516E-87</v>
      </c>
      <c r="F239" s="6">
        <f t="shared" si="36"/>
        <v>1.9327353114938314E-85</v>
      </c>
      <c r="G239" s="6">
        <f t="shared" si="37"/>
        <v>1.6241473205830612E-87</v>
      </c>
      <c r="H239" s="6">
        <f t="shared" si="38"/>
        <v>1.6241473205830612E-87</v>
      </c>
      <c r="I239" s="6">
        <f t="shared" si="39"/>
        <v>213178.94462143921</v>
      </c>
      <c r="J239" s="6">
        <f t="shared" si="40"/>
        <v>213178.94462143921</v>
      </c>
    </row>
    <row r="240" spans="1:10" x14ac:dyDescent="0.2">
      <c r="A240" s="4">
        <f t="shared" si="41"/>
        <v>214</v>
      </c>
      <c r="B240" s="6">
        <f t="shared" si="32"/>
        <v>4.2324469029159184E-161</v>
      </c>
      <c r="C240" s="6">
        <f t="shared" si="33"/>
        <v>7.213298793112415E-159</v>
      </c>
      <c r="D240" s="6">
        <f t="shared" si="34"/>
        <v>4.2324469029159508E-161</v>
      </c>
      <c r="E240" s="6">
        <f t="shared" si="35"/>
        <v>1.3534561004858843E-89</v>
      </c>
      <c r="F240" s="6">
        <f t="shared" si="36"/>
        <v>1.6106127595782023E-87</v>
      </c>
      <c r="G240" s="6">
        <f t="shared" si="37"/>
        <v>1.3534561004858918E-89</v>
      </c>
      <c r="H240" s="6">
        <f t="shared" si="38"/>
        <v>1.3534561004858918E-89</v>
      </c>
      <c r="I240" s="6">
        <f t="shared" si="39"/>
        <v>213531.02698033905</v>
      </c>
      <c r="J240" s="6">
        <f t="shared" si="40"/>
        <v>213531.02698033905</v>
      </c>
    </row>
    <row r="241" spans="1:10" x14ac:dyDescent="0.2">
      <c r="A241" s="4">
        <f t="shared" si="41"/>
        <v>215</v>
      </c>
      <c r="B241" s="6">
        <f t="shared" si="32"/>
        <v>2.4689273600343047E-163</v>
      </c>
      <c r="C241" s="6">
        <f t="shared" si="33"/>
        <v>4.2077576293156078E-161</v>
      </c>
      <c r="D241" s="6">
        <f t="shared" si="34"/>
        <v>2.4689273600342973E-163</v>
      </c>
      <c r="E241" s="6">
        <f t="shared" si="35"/>
        <v>1.1278800837382431E-91</v>
      </c>
      <c r="F241" s="6">
        <f t="shared" si="36"/>
        <v>1.3421772996485093E-89</v>
      </c>
      <c r="G241" s="6">
        <f t="shared" si="37"/>
        <v>1.127880083738249E-91</v>
      </c>
      <c r="H241" s="6">
        <f t="shared" si="38"/>
        <v>1.127880083738249E-91</v>
      </c>
      <c r="I241" s="6">
        <f t="shared" si="39"/>
        <v>213883.69083187962</v>
      </c>
      <c r="J241" s="6">
        <f t="shared" si="40"/>
        <v>213883.69083187962</v>
      </c>
    </row>
    <row r="242" spans="1:10" x14ac:dyDescent="0.2">
      <c r="A242" s="4">
        <f t="shared" si="41"/>
        <v>216</v>
      </c>
      <c r="B242" s="6">
        <f t="shared" si="32"/>
        <v>1.4402076266866736E-165</v>
      </c>
      <c r="C242" s="6">
        <f t="shared" si="33"/>
        <v>2.4545252837674307E-163</v>
      </c>
      <c r="D242" s="6">
        <f t="shared" si="34"/>
        <v>1.4402076266866598E-165</v>
      </c>
      <c r="E242" s="6">
        <f t="shared" si="35"/>
        <v>9.3990006978187413E-94</v>
      </c>
      <c r="F242" s="6">
        <f t="shared" si="36"/>
        <v>1.1184810830404303E-91</v>
      </c>
      <c r="G242" s="6">
        <f t="shared" si="37"/>
        <v>9.399000697818687E-94</v>
      </c>
      <c r="H242" s="6">
        <f t="shared" si="38"/>
        <v>9.399000697818687E-94</v>
      </c>
      <c r="I242" s="6">
        <f t="shared" si="39"/>
        <v>214236.93713644324</v>
      </c>
      <c r="J242" s="6">
        <f t="shared" si="40"/>
        <v>214236.93713644324</v>
      </c>
    </row>
    <row r="243" spans="1:10" x14ac:dyDescent="0.2">
      <c r="A243" s="4">
        <f t="shared" si="41"/>
        <v>217</v>
      </c>
      <c r="B243" s="6">
        <f t="shared" si="32"/>
        <v>8.4012111556721829E-168</v>
      </c>
      <c r="C243" s="6">
        <f t="shared" si="33"/>
        <v>1.4318064155309877E-165</v>
      </c>
      <c r="D243" s="6">
        <f t="shared" si="34"/>
        <v>8.4012111556720859E-168</v>
      </c>
      <c r="E243" s="6">
        <f t="shared" si="35"/>
        <v>7.8325005815155723E-96</v>
      </c>
      <c r="F243" s="6">
        <f t="shared" si="36"/>
        <v>9.3206756920035308E-94</v>
      </c>
      <c r="G243" s="6">
        <f t="shared" si="37"/>
        <v>7.8325005815156222E-96</v>
      </c>
      <c r="H243" s="6">
        <f t="shared" si="38"/>
        <v>7.8325005815156222E-96</v>
      </c>
      <c r="I243" s="6">
        <f t="shared" si="39"/>
        <v>214590.76685599846</v>
      </c>
      <c r="J243" s="6">
        <f t="shared" si="40"/>
        <v>214590.76685599846</v>
      </c>
    </row>
    <row r="244" spans="1:10" x14ac:dyDescent="0.2">
      <c r="A244" s="4">
        <f t="shared" si="41"/>
        <v>218</v>
      </c>
      <c r="B244" s="6">
        <f t="shared" si="32"/>
        <v>4.9007065074753837E-170</v>
      </c>
      <c r="C244" s="6">
        <f t="shared" si="33"/>
        <v>8.352204090597332E-168</v>
      </c>
      <c r="D244" s="6">
        <f t="shared" si="34"/>
        <v>4.9007065074753948E-170</v>
      </c>
      <c r="E244" s="6">
        <f t="shared" si="35"/>
        <v>6.5270838179296857E-98</v>
      </c>
      <c r="F244" s="6">
        <f t="shared" si="36"/>
        <v>7.7672297433363257E-96</v>
      </c>
      <c r="G244" s="6">
        <f t="shared" si="37"/>
        <v>6.5270838179296519E-98</v>
      </c>
      <c r="H244" s="6">
        <f t="shared" si="38"/>
        <v>6.5270838179296519E-98</v>
      </c>
      <c r="I244" s="6">
        <f t="shared" si="39"/>
        <v>214945.18095410254</v>
      </c>
      <c r="J244" s="6">
        <f t="shared" si="40"/>
        <v>214945.18095410254</v>
      </c>
    </row>
    <row r="245" spans="1:10" x14ac:dyDescent="0.2">
      <c r="A245" s="4">
        <f t="shared" si="41"/>
        <v>219</v>
      </c>
      <c r="B245" s="6">
        <f t="shared" si="32"/>
        <v>2.8587454626939806E-172</v>
      </c>
      <c r="C245" s="6">
        <f t="shared" si="33"/>
        <v>4.8721190528484547E-170</v>
      </c>
      <c r="D245" s="6">
        <f t="shared" si="34"/>
        <v>2.8587454626940087E-172</v>
      </c>
      <c r="E245" s="6">
        <f t="shared" si="35"/>
        <v>5.4392365149413768E-100</v>
      </c>
      <c r="F245" s="6">
        <f t="shared" si="36"/>
        <v>6.4726914527802376E-98</v>
      </c>
      <c r="G245" s="6">
        <f t="shared" si="37"/>
        <v>5.4392365149414285E-100</v>
      </c>
      <c r="H245" s="6">
        <f t="shared" si="38"/>
        <v>5.4392365149414285E-100</v>
      </c>
      <c r="I245" s="6">
        <f t="shared" si="39"/>
        <v>215300.1803959042</v>
      </c>
      <c r="J245" s="6">
        <f t="shared" si="40"/>
        <v>215300.1803959042</v>
      </c>
    </row>
    <row r="246" spans="1:10" x14ac:dyDescent="0.2">
      <c r="A246" s="4">
        <f t="shared" si="41"/>
        <v>220</v>
      </c>
      <c r="B246" s="6">
        <f t="shared" si="32"/>
        <v>1.6676015199048385E-174</v>
      </c>
      <c r="C246" s="6">
        <f t="shared" si="33"/>
        <v>2.8420694474949606E-172</v>
      </c>
      <c r="D246" s="6">
        <f t="shared" si="34"/>
        <v>1.6676015199048147E-174</v>
      </c>
      <c r="E246" s="6">
        <f t="shared" si="35"/>
        <v>4.5326970957845237E-102</v>
      </c>
      <c r="F246" s="6">
        <f t="shared" si="36"/>
        <v>5.3939095439835836E-100</v>
      </c>
      <c r="G246" s="6">
        <f t="shared" si="37"/>
        <v>4.5326970957844967E-102</v>
      </c>
      <c r="H246" s="6">
        <f t="shared" si="38"/>
        <v>4.5326970957844967E-102</v>
      </c>
      <c r="I246" s="6">
        <f t="shared" si="39"/>
        <v>215655.76614814613</v>
      </c>
      <c r="J246" s="6">
        <f t="shared" si="40"/>
        <v>215655.76614814613</v>
      </c>
    </row>
    <row r="247" spans="1:10" x14ac:dyDescent="0.2">
      <c r="A247" s="4">
        <f t="shared" si="41"/>
        <v>221</v>
      </c>
      <c r="B247" s="6">
        <f t="shared" si="32"/>
        <v>9.7276755327780861E-177</v>
      </c>
      <c r="C247" s="6">
        <f t="shared" si="33"/>
        <v>1.6578738443720366E-174</v>
      </c>
      <c r="D247" s="6">
        <f t="shared" si="34"/>
        <v>9.7276755327780826E-177</v>
      </c>
      <c r="E247" s="6">
        <f t="shared" si="35"/>
        <v>3.7772475798204139E-104</v>
      </c>
      <c r="F247" s="6">
        <f t="shared" si="36"/>
        <v>4.4949246199862926E-102</v>
      </c>
      <c r="G247" s="6">
        <f t="shared" si="37"/>
        <v>3.7772475798204139E-104</v>
      </c>
      <c r="H247" s="6">
        <f t="shared" si="38"/>
        <v>3.7772475798204139E-104</v>
      </c>
      <c r="I247" s="6">
        <f t="shared" si="39"/>
        <v>216011.93917916768</v>
      </c>
      <c r="J247" s="6">
        <f t="shared" si="40"/>
        <v>216011.93917916768</v>
      </c>
    </row>
    <row r="248" spans="1:10" x14ac:dyDescent="0.2">
      <c r="A248" s="4">
        <f t="shared" si="41"/>
        <v>222</v>
      </c>
      <c r="B248" s="6">
        <f t="shared" si="32"/>
        <v>5.6744773941205486E-179</v>
      </c>
      <c r="C248" s="6">
        <f t="shared" si="33"/>
        <v>9.6709307588368774E-177</v>
      </c>
      <c r="D248" s="6">
        <f t="shared" si="34"/>
        <v>5.6744773941205178E-179</v>
      </c>
      <c r="E248" s="6">
        <f t="shared" si="35"/>
        <v>3.1477063165170115E-106</v>
      </c>
      <c r="F248" s="6">
        <f t="shared" si="36"/>
        <v>3.7457705166552435E-104</v>
      </c>
      <c r="G248" s="6">
        <f t="shared" si="37"/>
        <v>3.1477063165170405E-106</v>
      </c>
      <c r="H248" s="6">
        <f t="shared" si="38"/>
        <v>3.1477063165170405E-106</v>
      </c>
      <c r="I248" s="6">
        <f t="shared" si="39"/>
        <v>216368.70045890752</v>
      </c>
      <c r="J248" s="6">
        <f t="shared" si="40"/>
        <v>216368.70045890752</v>
      </c>
    </row>
    <row r="249" spans="1:10" x14ac:dyDescent="0.2">
      <c r="A249" s="4">
        <f t="shared" si="41"/>
        <v>223</v>
      </c>
      <c r="B249" s="6">
        <f t="shared" si="32"/>
        <v>3.3101118132369689E-181</v>
      </c>
      <c r="C249" s="6">
        <f t="shared" si="33"/>
        <v>5.641376275988148E-179</v>
      </c>
      <c r="D249" s="6">
        <f t="shared" si="34"/>
        <v>3.3101118132369769E-181</v>
      </c>
      <c r="E249" s="6">
        <f t="shared" si="35"/>
        <v>2.6230885970975337E-108</v>
      </c>
      <c r="F249" s="6">
        <f t="shared" si="36"/>
        <v>3.1214754305460653E-106</v>
      </c>
      <c r="G249" s="6">
        <f t="shared" si="37"/>
        <v>2.6230885970975273E-108</v>
      </c>
      <c r="H249" s="6">
        <f t="shared" si="38"/>
        <v>2.6230885970975273E-108</v>
      </c>
      <c r="I249" s="6">
        <f t="shared" si="39"/>
        <v>216726.05095890624</v>
      </c>
      <c r="J249" s="6">
        <f t="shared" si="40"/>
        <v>216726.05095890624</v>
      </c>
    </row>
    <row r="250" spans="1:10" x14ac:dyDescent="0.2">
      <c r="A250" s="4">
        <f t="shared" si="41"/>
        <v>224</v>
      </c>
      <c r="B250" s="6">
        <f t="shared" si="32"/>
        <v>1.93089855772157E-183</v>
      </c>
      <c r="C250" s="6">
        <f t="shared" si="33"/>
        <v>3.2908028276597611E-181</v>
      </c>
      <c r="D250" s="6">
        <f t="shared" si="34"/>
        <v>1.9308985577215863E-183</v>
      </c>
      <c r="E250" s="6">
        <f t="shared" si="35"/>
        <v>2.1859071642479393E-110</v>
      </c>
      <c r="F250" s="6">
        <f t="shared" si="36"/>
        <v>2.6012295254550478E-108</v>
      </c>
      <c r="G250" s="6">
        <f t="shared" si="37"/>
        <v>2.185907164247952E-110</v>
      </c>
      <c r="H250" s="6">
        <f t="shared" si="38"/>
        <v>2.185907164247952E-110</v>
      </c>
      <c r="I250" s="6">
        <f t="shared" si="39"/>
        <v>217083.99165230899</v>
      </c>
      <c r="J250" s="6">
        <f t="shared" si="40"/>
        <v>217083.99165230899</v>
      </c>
    </row>
    <row r="251" spans="1:10" x14ac:dyDescent="0.2">
      <c r="A251" s="4">
        <f t="shared" si="41"/>
        <v>225</v>
      </c>
      <c r="B251" s="6">
        <f t="shared" si="32"/>
        <v>1.1263574920042587E-185</v>
      </c>
      <c r="C251" s="6">
        <f t="shared" si="33"/>
        <v>1.9196349828015438E-183</v>
      </c>
      <c r="D251" s="6">
        <f t="shared" si="34"/>
        <v>1.1263574920042442E-185</v>
      </c>
      <c r="E251" s="6">
        <f t="shared" si="35"/>
        <v>1.8215893035399601E-112</v>
      </c>
      <c r="F251" s="6">
        <f t="shared" si="36"/>
        <v>2.1676912712125523E-110</v>
      </c>
      <c r="G251" s="6">
        <f t="shared" si="37"/>
        <v>1.8215893035399718E-112</v>
      </c>
      <c r="H251" s="6">
        <f t="shared" si="38"/>
        <v>1.8215893035399718E-112</v>
      </c>
      <c r="I251" s="6">
        <f t="shared" si="39"/>
        <v>217442.52351386816</v>
      </c>
      <c r="J251" s="6">
        <f t="shared" si="40"/>
        <v>217442.52351386816</v>
      </c>
    </row>
    <row r="252" spans="1:10" x14ac:dyDescent="0.2">
      <c r="A252" s="4">
        <f t="shared" si="41"/>
        <v>226</v>
      </c>
      <c r="B252" s="6">
        <f t="shared" si="32"/>
        <v>6.5704187033580919E-188</v>
      </c>
      <c r="C252" s="6">
        <f t="shared" si="33"/>
        <v>1.119787073300886E-185</v>
      </c>
      <c r="D252" s="6">
        <f t="shared" si="34"/>
        <v>6.5704187033581302E-188</v>
      </c>
      <c r="E252" s="6">
        <f t="shared" si="35"/>
        <v>1.5179910862833098E-114</v>
      </c>
      <c r="F252" s="6">
        <f t="shared" si="36"/>
        <v>1.8064093926771388E-112</v>
      </c>
      <c r="G252" s="6">
        <f t="shared" si="37"/>
        <v>1.5179910862833083E-114</v>
      </c>
      <c r="H252" s="6">
        <f t="shared" si="38"/>
        <v>1.5179910862833083E-114</v>
      </c>
      <c r="I252" s="6">
        <f t="shared" si="39"/>
        <v>217801.64751994601</v>
      </c>
      <c r="J252" s="6">
        <f t="shared" si="40"/>
        <v>217801.64751994601</v>
      </c>
    </row>
    <row r="253" spans="1:10" x14ac:dyDescent="0.2">
      <c r="A253" s="4">
        <f t="shared" si="41"/>
        <v>227</v>
      </c>
      <c r="B253" s="6">
        <f t="shared" si="32"/>
        <v>3.8327442436255762E-190</v>
      </c>
      <c r="C253" s="6">
        <f t="shared" si="33"/>
        <v>6.5320912609218738E-188</v>
      </c>
      <c r="D253" s="6">
        <f t="shared" si="34"/>
        <v>3.8327442436256355E-190</v>
      </c>
      <c r="E253" s="6">
        <f t="shared" si="35"/>
        <v>1.2649925719027569E-116</v>
      </c>
      <c r="F253" s="6">
        <f t="shared" si="36"/>
        <v>1.5053411605642808E-114</v>
      </c>
      <c r="G253" s="6">
        <f t="shared" si="37"/>
        <v>1.2649925719027497E-116</v>
      </c>
      <c r="H253" s="6">
        <f t="shared" si="38"/>
        <v>1.2649925719027497E-116</v>
      </c>
      <c r="I253" s="6">
        <f t="shared" si="39"/>
        <v>218161.36464851737</v>
      </c>
      <c r="J253" s="6">
        <f t="shared" si="40"/>
        <v>218161.36464851737</v>
      </c>
    </row>
    <row r="254" spans="1:10" x14ac:dyDescent="0.2">
      <c r="A254" s="4">
        <f t="shared" si="41"/>
        <v>228</v>
      </c>
      <c r="B254" s="6">
        <f t="shared" si="32"/>
        <v>2.2357674754482876E-192</v>
      </c>
      <c r="C254" s="6">
        <f t="shared" si="33"/>
        <v>3.8103865688711526E-190</v>
      </c>
      <c r="D254" s="6">
        <f t="shared" si="34"/>
        <v>2.2357674754482907E-192</v>
      </c>
      <c r="E254" s="6">
        <f t="shared" si="35"/>
        <v>1.0541604765856248E-118</v>
      </c>
      <c r="F254" s="6">
        <f t="shared" si="36"/>
        <v>1.2544509671368935E-116</v>
      </c>
      <c r="G254" s="6">
        <f t="shared" si="37"/>
        <v>1.054160476585621E-118</v>
      </c>
      <c r="H254" s="6">
        <f t="shared" si="38"/>
        <v>1.054160476585621E-118</v>
      </c>
      <c r="I254" s="6">
        <f t="shared" si="39"/>
        <v>218521.67587917225</v>
      </c>
      <c r="J254" s="6">
        <f t="shared" si="40"/>
        <v>218521.67587917225</v>
      </c>
    </row>
    <row r="255" spans="1:10" x14ac:dyDescent="0.2">
      <c r="A255" s="4">
        <f t="shared" si="41"/>
        <v>229</v>
      </c>
      <c r="B255" s="6">
        <f t="shared" si="32"/>
        <v>1.304197694011503E-194</v>
      </c>
      <c r="C255" s="6">
        <f t="shared" si="33"/>
        <v>2.2227254985081758E-192</v>
      </c>
      <c r="D255" s="6">
        <f t="shared" si="34"/>
        <v>1.3041976940114863E-194</v>
      </c>
      <c r="E255" s="6">
        <f t="shared" si="35"/>
        <v>8.7846706382135084E-121</v>
      </c>
      <c r="F255" s="6">
        <f t="shared" si="36"/>
        <v>1.0453758059474075E-118</v>
      </c>
      <c r="G255" s="6">
        <f t="shared" si="37"/>
        <v>8.7846706382134792E-121</v>
      </c>
      <c r="H255" s="6">
        <f t="shared" si="38"/>
        <v>8.7846706382134792E-121</v>
      </c>
      <c r="I255" s="6">
        <f t="shared" si="39"/>
        <v>218882.58219311858</v>
      </c>
      <c r="J255" s="6">
        <f t="shared" si="40"/>
        <v>218882.58219311858</v>
      </c>
    </row>
    <row r="256" spans="1:10" x14ac:dyDescent="0.2">
      <c r="A256" s="4">
        <f t="shared" si="41"/>
        <v>230</v>
      </c>
      <c r="B256" s="6">
        <f t="shared" si="32"/>
        <v>7.6078198817336705E-197</v>
      </c>
      <c r="C256" s="6">
        <f t="shared" si="33"/>
        <v>1.2965898741297526E-194</v>
      </c>
      <c r="D256" s="6">
        <f t="shared" si="34"/>
        <v>7.6078198817336741E-197</v>
      </c>
      <c r="E256" s="6">
        <f t="shared" si="35"/>
        <v>7.320558865177899E-123</v>
      </c>
      <c r="F256" s="6">
        <f t="shared" si="36"/>
        <v>8.7114650495617008E-121</v>
      </c>
      <c r="G256" s="6">
        <f t="shared" si="37"/>
        <v>7.3205588651778305E-123</v>
      </c>
      <c r="H256" s="6">
        <f t="shared" si="38"/>
        <v>7.3205588651778305E-123</v>
      </c>
      <c r="I256" s="6">
        <f t="shared" si="39"/>
        <v>219244.08457318475</v>
      </c>
      <c r="J256" s="6">
        <f t="shared" si="40"/>
        <v>219244.08457318475</v>
      </c>
    </row>
    <row r="257" spans="1:10" x14ac:dyDescent="0.2">
      <c r="A257" s="4">
        <f t="shared" si="41"/>
        <v>231</v>
      </c>
      <c r="B257" s="6">
        <f t="shared" si="32"/>
        <v>4.43789493101131E-199</v>
      </c>
      <c r="C257" s="6">
        <f t="shared" si="33"/>
        <v>7.5634409324235615E-197</v>
      </c>
      <c r="D257" s="6">
        <f t="shared" si="34"/>
        <v>4.4378949310112608E-199</v>
      </c>
      <c r="E257" s="6">
        <f t="shared" si="35"/>
        <v>6.1004657209815253E-125</v>
      </c>
      <c r="F257" s="6">
        <f t="shared" si="36"/>
        <v>7.2595542079680156E-123</v>
      </c>
      <c r="G257" s="6">
        <f t="shared" si="37"/>
        <v>6.1004657209814896E-125</v>
      </c>
      <c r="H257" s="6">
        <f t="shared" si="38"/>
        <v>6.1004657209814896E-125</v>
      </c>
      <c r="I257" s="6">
        <f t="shared" si="39"/>
        <v>219606.18400382245</v>
      </c>
      <c r="J257" s="6">
        <f t="shared" si="40"/>
        <v>219606.18400382245</v>
      </c>
    </row>
    <row r="258" spans="1:10" x14ac:dyDescent="0.2">
      <c r="A258" s="4">
        <f t="shared" si="41"/>
        <v>232</v>
      </c>
      <c r="B258" s="6">
        <f t="shared" si="32"/>
        <v>2.5887720430899021E-201</v>
      </c>
      <c r="C258" s="6">
        <f t="shared" si="33"/>
        <v>4.4120072105803621E-199</v>
      </c>
      <c r="D258" s="6">
        <f t="shared" si="34"/>
        <v>2.5887720430898662E-201</v>
      </c>
      <c r="E258" s="6">
        <f t="shared" si="35"/>
        <v>5.0837214341512413E-127</v>
      </c>
      <c r="F258" s="6">
        <f t="shared" si="36"/>
        <v>6.0496285066399773E-125</v>
      </c>
      <c r="G258" s="6">
        <f t="shared" si="37"/>
        <v>5.0837214341512273E-127</v>
      </c>
      <c r="H258" s="6">
        <f t="shared" si="38"/>
        <v>5.0837214341512273E-127</v>
      </c>
      <c r="I258" s="6">
        <f t="shared" si="39"/>
        <v>219968.8814711092</v>
      </c>
      <c r="J258" s="6">
        <f t="shared" si="40"/>
        <v>219968.8814711092</v>
      </c>
    </row>
    <row r="259" spans="1:10" x14ac:dyDescent="0.2">
      <c r="A259" s="4">
        <f t="shared" si="41"/>
        <v>233</v>
      </c>
      <c r="B259" s="6">
        <f t="shared" si="32"/>
        <v>1.5101170251357555E-203</v>
      </c>
      <c r="C259" s="6">
        <f t="shared" si="33"/>
        <v>2.5736708728385088E-201</v>
      </c>
      <c r="D259" s="6">
        <f t="shared" si="34"/>
        <v>1.5101170251357427E-203</v>
      </c>
      <c r="E259" s="6">
        <f t="shared" si="35"/>
        <v>4.2364345284593558E-129</v>
      </c>
      <c r="F259" s="6">
        <f t="shared" si="36"/>
        <v>5.0413570888666338E-127</v>
      </c>
      <c r="G259" s="6">
        <f t="shared" si="37"/>
        <v>4.2364345284593506E-129</v>
      </c>
      <c r="H259" s="6">
        <f t="shared" si="38"/>
        <v>4.2364345284593506E-129</v>
      </c>
      <c r="I259" s="6">
        <f t="shared" si="39"/>
        <v>220332.17796275119</v>
      </c>
      <c r="J259" s="6">
        <f t="shared" si="40"/>
        <v>220332.17796275119</v>
      </c>
    </row>
    <row r="260" spans="1:10" x14ac:dyDescent="0.2">
      <c r="A260" s="4">
        <f t="shared" si="41"/>
        <v>234</v>
      </c>
      <c r="B260" s="6">
        <f t="shared" si="32"/>
        <v>8.8090159799584995E-206</v>
      </c>
      <c r="C260" s="6">
        <f t="shared" si="33"/>
        <v>1.5013080091557843E-203</v>
      </c>
      <c r="D260" s="6">
        <f t="shared" si="34"/>
        <v>8.8090159799584463E-206</v>
      </c>
      <c r="E260" s="6">
        <f t="shared" si="35"/>
        <v>3.5303621070494587E-131</v>
      </c>
      <c r="F260" s="6">
        <f t="shared" si="36"/>
        <v>4.2011309073888559E-129</v>
      </c>
      <c r="G260" s="6">
        <f t="shared" si="37"/>
        <v>3.5303621070494717E-131</v>
      </c>
      <c r="H260" s="6">
        <f t="shared" si="38"/>
        <v>3.5303621070494717E-131</v>
      </c>
      <c r="I260" s="6">
        <f t="shared" si="39"/>
        <v>220696.07446808583</v>
      </c>
      <c r="J260" s="6">
        <f t="shared" si="40"/>
        <v>220696.07446808583</v>
      </c>
    </row>
    <row r="261" spans="1:10" x14ac:dyDescent="0.2">
      <c r="A261" s="4">
        <f t="shared" si="41"/>
        <v>235</v>
      </c>
      <c r="B261" s="6">
        <f t="shared" si="32"/>
        <v>5.1385926549757608E-208</v>
      </c>
      <c r="C261" s="6">
        <f t="shared" si="33"/>
        <v>8.7576300534086883E-206</v>
      </c>
      <c r="D261" s="6">
        <f t="shared" si="34"/>
        <v>5.1385926549758032E-208</v>
      </c>
      <c r="E261" s="6">
        <f t="shared" si="35"/>
        <v>2.9419684225412263E-133</v>
      </c>
      <c r="F261" s="6">
        <f t="shared" si="36"/>
        <v>3.5009424228240596E-131</v>
      </c>
      <c r="G261" s="6">
        <f t="shared" si="37"/>
        <v>2.9419684225412064E-133</v>
      </c>
      <c r="H261" s="6">
        <f t="shared" si="38"/>
        <v>2.9419684225412064E-133</v>
      </c>
      <c r="I261" s="6">
        <f t="shared" si="39"/>
        <v>221060.57197808451</v>
      </c>
      <c r="J261" s="6">
        <f t="shared" si="40"/>
        <v>221060.57197808451</v>
      </c>
    </row>
    <row r="262" spans="1:10" x14ac:dyDescent="0.2">
      <c r="A262" s="4">
        <f t="shared" si="41"/>
        <v>236</v>
      </c>
      <c r="B262" s="6">
        <f t="shared" si="32"/>
        <v>2.9975123820692186E-210</v>
      </c>
      <c r="C262" s="6">
        <f t="shared" si="33"/>
        <v>5.1086175311551107E-208</v>
      </c>
      <c r="D262" s="6">
        <f t="shared" si="34"/>
        <v>2.9975123820692416E-210</v>
      </c>
      <c r="E262" s="6">
        <f t="shared" si="35"/>
        <v>2.4516403521176718E-135</v>
      </c>
      <c r="F262" s="6">
        <f t="shared" si="36"/>
        <v>2.9174520190200297E-133</v>
      </c>
      <c r="G262" s="6">
        <f t="shared" si="37"/>
        <v>2.4516403521176642E-135</v>
      </c>
      <c r="H262" s="6">
        <f t="shared" si="38"/>
        <v>2.4516403521176642E-135</v>
      </c>
      <c r="I262" s="6">
        <f t="shared" si="39"/>
        <v>221425.6714853553</v>
      </c>
      <c r="J262" s="6">
        <f t="shared" si="40"/>
        <v>221425.6714853553</v>
      </c>
    </row>
    <row r="263" spans="1:10" x14ac:dyDescent="0.2">
      <c r="A263" s="4">
        <f t="shared" si="41"/>
        <v>237</v>
      </c>
      <c r="B263" s="6">
        <f t="shared" si="32"/>
        <v>1.7485488895403909E-212</v>
      </c>
      <c r="C263" s="6">
        <f t="shared" si="33"/>
        <v>2.9800268931738377E-210</v>
      </c>
      <c r="D263" s="6">
        <f t="shared" si="34"/>
        <v>1.7485488895403819E-212</v>
      </c>
      <c r="E263" s="6">
        <f t="shared" si="35"/>
        <v>2.0430336267647201E-137</v>
      </c>
      <c r="F263" s="6">
        <f t="shared" si="36"/>
        <v>2.431210015850017E-135</v>
      </c>
      <c r="G263" s="6">
        <f t="shared" si="37"/>
        <v>2.043033626764712E-137</v>
      </c>
      <c r="H263" s="6">
        <f t="shared" si="38"/>
        <v>2.043033626764712E-137</v>
      </c>
      <c r="I263" s="6">
        <f t="shared" si="39"/>
        <v>221791.37398414564</v>
      </c>
      <c r="J263" s="6">
        <f t="shared" si="40"/>
        <v>221791.37398414564</v>
      </c>
    </row>
    <row r="264" spans="1:10" x14ac:dyDescent="0.2">
      <c r="A264" s="4">
        <f t="shared" si="41"/>
        <v>238</v>
      </c>
      <c r="B264" s="6">
        <f t="shared" si="32"/>
        <v>1.0199868522318895E-214</v>
      </c>
      <c r="C264" s="6">
        <f t="shared" si="33"/>
        <v>1.7383490210180629E-212</v>
      </c>
      <c r="D264" s="6">
        <f t="shared" si="34"/>
        <v>1.0199868522318961E-214</v>
      </c>
      <c r="E264" s="6">
        <f t="shared" si="35"/>
        <v>1.7025280223039267E-139</v>
      </c>
      <c r="F264" s="6">
        <f t="shared" si="36"/>
        <v>2.0260083465416727E-137</v>
      </c>
      <c r="G264" s="6">
        <f t="shared" si="37"/>
        <v>1.702528022303933E-139</v>
      </c>
      <c r="H264" s="6">
        <f t="shared" si="38"/>
        <v>1.702528022303933E-139</v>
      </c>
      <c r="I264" s="6">
        <f t="shared" si="39"/>
        <v>222157.68047034505</v>
      </c>
      <c r="J264" s="6">
        <f t="shared" si="40"/>
        <v>222157.68047034505</v>
      </c>
    </row>
    <row r="265" spans="1:10" x14ac:dyDescent="0.2">
      <c r="A265" s="4">
        <f t="shared" si="41"/>
        <v>239</v>
      </c>
      <c r="B265" s="6">
        <f t="shared" si="32"/>
        <v>5.9499233046860614E-217</v>
      </c>
      <c r="C265" s="6">
        <f t="shared" si="33"/>
        <v>1.0140369289272101E-214</v>
      </c>
      <c r="D265" s="6">
        <f t="shared" si="34"/>
        <v>5.9499233046860525E-217</v>
      </c>
      <c r="E265" s="6">
        <f t="shared" si="35"/>
        <v>1.418773351919944E-141</v>
      </c>
      <c r="F265" s="6">
        <f t="shared" si="36"/>
        <v>1.6883402887847336E-139</v>
      </c>
      <c r="G265" s="6">
        <f t="shared" si="37"/>
        <v>1.4187733519199467E-141</v>
      </c>
      <c r="H265" s="6">
        <f t="shared" si="38"/>
        <v>1.4187733519199467E-141</v>
      </c>
      <c r="I265" s="6">
        <f t="shared" si="39"/>
        <v>222524.59194148783</v>
      </c>
      <c r="J265" s="6">
        <f t="shared" si="40"/>
        <v>222524.59194148783</v>
      </c>
    </row>
    <row r="266" spans="1:10" x14ac:dyDescent="0.2">
      <c r="A266" s="4">
        <f t="shared" si="41"/>
        <v>240</v>
      </c>
      <c r="B266" s="6">
        <f t="shared" si="32"/>
        <v>3.4707885944001977E-219</v>
      </c>
      <c r="C266" s="6">
        <f t="shared" si="33"/>
        <v>5.9152154187420506E-217</v>
      </c>
      <c r="D266" s="6">
        <f t="shared" si="34"/>
        <v>3.4707885944001951E-219</v>
      </c>
      <c r="E266" s="6">
        <f t="shared" si="35"/>
        <v>1.1823111265999555E-143</v>
      </c>
      <c r="F266" s="6">
        <f t="shared" si="36"/>
        <v>1.4069502406539471E-141</v>
      </c>
      <c r="G266" s="6">
        <f t="shared" si="37"/>
        <v>1.1823111265999614E-143</v>
      </c>
      <c r="H266" s="6">
        <f t="shared" si="38"/>
        <v>1.1823111265999614E-143</v>
      </c>
      <c r="I266" s="6">
        <f t="shared" si="39"/>
        <v>222892.10939675581</v>
      </c>
      <c r="J266" s="6">
        <f t="shared" si="40"/>
        <v>222892.10939675581</v>
      </c>
    </row>
    <row r="267" spans="1:10" x14ac:dyDescent="0.2">
      <c r="A267" s="4">
        <f t="shared" si="41"/>
        <v>241</v>
      </c>
      <c r="B267" s="6">
        <f t="shared" si="32"/>
        <v>2.0246266800667807E-221</v>
      </c>
      <c r="C267" s="6">
        <f t="shared" si="33"/>
        <v>3.4505423275995273E-219</v>
      </c>
      <c r="D267" s="6">
        <f t="shared" si="34"/>
        <v>2.0246266800667822E-221</v>
      </c>
      <c r="E267" s="6">
        <f t="shared" si="35"/>
        <v>9.8525927216663452E-146</v>
      </c>
      <c r="F267" s="6">
        <f t="shared" si="36"/>
        <v>1.172458533878295E-143</v>
      </c>
      <c r="G267" s="6">
        <f t="shared" si="37"/>
        <v>9.8525927216664359E-146</v>
      </c>
      <c r="H267" s="6">
        <f t="shared" si="38"/>
        <v>9.8525927216664359E-146</v>
      </c>
      <c r="I267" s="6">
        <f t="shared" si="39"/>
        <v>223260.23383698106</v>
      </c>
      <c r="J267" s="6">
        <f t="shared" si="40"/>
        <v>223260.23383698106</v>
      </c>
    </row>
    <row r="268" spans="1:10" x14ac:dyDescent="0.2">
      <c r="A268" s="4">
        <f t="shared" si="41"/>
        <v>242</v>
      </c>
      <c r="B268" s="6">
        <f t="shared" si="32"/>
        <v>1.1810322300389563E-223</v>
      </c>
      <c r="C268" s="6">
        <f t="shared" si="33"/>
        <v>2.0128163577663927E-221</v>
      </c>
      <c r="D268" s="6">
        <f t="shared" si="34"/>
        <v>1.1810322300389504E-223</v>
      </c>
      <c r="E268" s="6">
        <f t="shared" si="35"/>
        <v>8.2104939347220301E-148</v>
      </c>
      <c r="F268" s="6">
        <f t="shared" si="36"/>
        <v>9.7704877823192152E-146</v>
      </c>
      <c r="G268" s="6">
        <f t="shared" si="37"/>
        <v>8.2104939347220774E-148</v>
      </c>
      <c r="H268" s="6">
        <f t="shared" si="38"/>
        <v>8.2104939347220774E-148</v>
      </c>
      <c r="I268" s="6">
        <f t="shared" si="39"/>
        <v>223628.96626464857</v>
      </c>
      <c r="J268" s="6">
        <f t="shared" si="40"/>
        <v>223628.96626464857</v>
      </c>
    </row>
    <row r="269" spans="1:10" x14ac:dyDescent="0.2">
      <c r="A269" s="4">
        <f t="shared" si="41"/>
        <v>243</v>
      </c>
      <c r="B269" s="6">
        <f t="shared" si="32"/>
        <v>6.8893546752272104E-226</v>
      </c>
      <c r="C269" s="6">
        <f t="shared" si="33"/>
        <v>1.1741428753637232E-223</v>
      </c>
      <c r="D269" s="6">
        <f t="shared" si="34"/>
        <v>6.8893546752271414E-226</v>
      </c>
      <c r="E269" s="6">
        <f t="shared" si="35"/>
        <v>6.8420782789350642E-150</v>
      </c>
      <c r="F269" s="6">
        <f t="shared" si="36"/>
        <v>8.1420731519327261E-148</v>
      </c>
      <c r="G269" s="6">
        <f t="shared" si="37"/>
        <v>6.8420782789351293E-150</v>
      </c>
      <c r="H269" s="6">
        <f t="shared" si="38"/>
        <v>6.8420782789351293E-150</v>
      </c>
      <c r="I269" s="6">
        <f t="shared" si="39"/>
        <v>223998.30768389901</v>
      </c>
      <c r="J269" s="6">
        <f t="shared" si="40"/>
        <v>223998.30768389901</v>
      </c>
    </row>
    <row r="270" spans="1:10" x14ac:dyDescent="0.2">
      <c r="A270" s="4">
        <f t="shared" si="41"/>
        <v>244</v>
      </c>
      <c r="B270" s="6">
        <f t="shared" si="32"/>
        <v>4.0187902272158324E-228</v>
      </c>
      <c r="C270" s="6">
        <f t="shared" si="33"/>
        <v>6.8491667729549826E-226</v>
      </c>
      <c r="D270" s="6">
        <f t="shared" si="34"/>
        <v>4.0187902272158805E-228</v>
      </c>
      <c r="E270" s="6">
        <f t="shared" si="35"/>
        <v>5.7017318991126081E-152</v>
      </c>
      <c r="F270" s="6">
        <f t="shared" si="36"/>
        <v>6.7850609599440034E-150</v>
      </c>
      <c r="G270" s="6">
        <f t="shared" si="37"/>
        <v>5.701731899112586E-152</v>
      </c>
      <c r="H270" s="6">
        <f t="shared" si="38"/>
        <v>5.701731899112586E-152</v>
      </c>
      <c r="I270" s="6">
        <f t="shared" si="39"/>
        <v>224368.25910053152</v>
      </c>
      <c r="J270" s="6">
        <f t="shared" si="40"/>
        <v>224368.25910053152</v>
      </c>
    </row>
    <row r="271" spans="1:10" x14ac:dyDescent="0.2">
      <c r="A271" s="4">
        <f t="shared" si="41"/>
        <v>245</v>
      </c>
      <c r="B271" s="6">
        <f t="shared" si="32"/>
        <v>2.3442942992092637E-230</v>
      </c>
      <c r="C271" s="6">
        <f t="shared" si="33"/>
        <v>3.9953472842237879E-228</v>
      </c>
      <c r="D271" s="6">
        <f t="shared" si="34"/>
        <v>2.3442942992092605E-230</v>
      </c>
      <c r="E271" s="6">
        <f t="shared" si="35"/>
        <v>4.7514432492604881E-154</v>
      </c>
      <c r="F271" s="6">
        <f t="shared" si="36"/>
        <v>5.654217466619981E-152</v>
      </c>
      <c r="G271" s="6">
        <f t="shared" si="37"/>
        <v>4.7514432492605053E-154</v>
      </c>
      <c r="H271" s="6">
        <f t="shared" si="38"/>
        <v>4.7514432492605053E-154</v>
      </c>
      <c r="I271" s="6">
        <f t="shared" si="39"/>
        <v>224738.82152200636</v>
      </c>
      <c r="J271" s="6">
        <f t="shared" si="40"/>
        <v>224738.82152200636</v>
      </c>
    </row>
    <row r="272" spans="1:10" x14ac:dyDescent="0.2">
      <c r="A272" s="4">
        <f t="shared" si="41"/>
        <v>246</v>
      </c>
      <c r="B272" s="6">
        <f t="shared" si="32"/>
        <v>1.3675050078720687E-232</v>
      </c>
      <c r="C272" s="6">
        <f t="shared" si="33"/>
        <v>2.3306192491305399E-230</v>
      </c>
      <c r="D272" s="6">
        <f t="shared" si="34"/>
        <v>1.3675050078720589E-232</v>
      </c>
      <c r="E272" s="6">
        <f t="shared" si="35"/>
        <v>3.9595360410504212E-156</v>
      </c>
      <c r="F272" s="6">
        <f t="shared" si="36"/>
        <v>4.7118478888500009E-154</v>
      </c>
      <c r="G272" s="6">
        <f t="shared" si="37"/>
        <v>3.9595360410504388E-156</v>
      </c>
      <c r="H272" s="6">
        <f t="shared" si="38"/>
        <v>3.9595360410504388E-156</v>
      </c>
      <c r="I272" s="6">
        <f t="shared" si="39"/>
        <v>225109.99595744768</v>
      </c>
      <c r="J272" s="6">
        <f t="shared" si="40"/>
        <v>225109.99595744768</v>
      </c>
    </row>
    <row r="273" spans="1:10" x14ac:dyDescent="0.2">
      <c r="A273" s="4">
        <f t="shared" si="41"/>
        <v>247</v>
      </c>
      <c r="B273" s="6">
        <f t="shared" si="32"/>
        <v>7.9771125459203442E-235</v>
      </c>
      <c r="C273" s="6">
        <f t="shared" si="33"/>
        <v>1.3595278953261385E-232</v>
      </c>
      <c r="D273" s="6">
        <f t="shared" si="34"/>
        <v>7.9771125459203219E-235</v>
      </c>
      <c r="E273" s="6">
        <f t="shared" si="35"/>
        <v>3.2996133675420324E-158</v>
      </c>
      <c r="F273" s="6">
        <f t="shared" si="36"/>
        <v>3.9265399073750182E-156</v>
      </c>
      <c r="G273" s="6">
        <f t="shared" si="37"/>
        <v>3.299613367542053E-158</v>
      </c>
      <c r="H273" s="6">
        <f t="shared" si="38"/>
        <v>3.299613367542053E-158</v>
      </c>
      <c r="I273" s="6">
        <f t="shared" si="39"/>
        <v>225481.78341764634</v>
      </c>
      <c r="J273" s="6">
        <f t="shared" si="40"/>
        <v>225481.78341764634</v>
      </c>
    </row>
    <row r="274" spans="1:10" x14ac:dyDescent="0.2">
      <c r="A274" s="4">
        <f t="shared" si="41"/>
        <v>248</v>
      </c>
      <c r="B274" s="6">
        <f t="shared" si="32"/>
        <v>4.6533156517868547E-237</v>
      </c>
      <c r="C274" s="6">
        <f t="shared" si="33"/>
        <v>7.9305793894024531E-235</v>
      </c>
      <c r="D274" s="6">
        <f t="shared" si="34"/>
        <v>4.6533156517868749E-237</v>
      </c>
      <c r="E274" s="6">
        <f t="shared" si="35"/>
        <v>2.7496778062850441E-160</v>
      </c>
      <c r="F274" s="6">
        <f t="shared" si="36"/>
        <v>3.2721165894792024E-158</v>
      </c>
      <c r="G274" s="6">
        <f t="shared" si="37"/>
        <v>2.749677806285063E-160</v>
      </c>
      <c r="H274" s="6">
        <f t="shared" si="38"/>
        <v>2.749677806285063E-160</v>
      </c>
      <c r="I274" s="6">
        <f t="shared" si="39"/>
        <v>225854.18491506253</v>
      </c>
      <c r="J274" s="6">
        <f t="shared" si="40"/>
        <v>225854.18491506253</v>
      </c>
    </row>
    <row r="275" spans="1:10" x14ac:dyDescent="0.2">
      <c r="A275" s="4">
        <f t="shared" si="41"/>
        <v>249</v>
      </c>
      <c r="B275" s="6">
        <f t="shared" si="32"/>
        <v>2.7144341302090103E-239</v>
      </c>
      <c r="C275" s="6">
        <f t="shared" si="33"/>
        <v>4.626171310484785E-237</v>
      </c>
      <c r="D275" s="6">
        <f t="shared" si="34"/>
        <v>2.7144341302089885E-239</v>
      </c>
      <c r="E275" s="6">
        <f t="shared" si="35"/>
        <v>2.2913981719042193E-162</v>
      </c>
      <c r="F275" s="6">
        <f t="shared" si="36"/>
        <v>2.726763824566021E-160</v>
      </c>
      <c r="G275" s="6">
        <f t="shared" si="37"/>
        <v>2.2913981719042045E-162</v>
      </c>
      <c r="H275" s="6">
        <f t="shared" si="38"/>
        <v>2.2913981719042045E-162</v>
      </c>
      <c r="I275" s="6">
        <f t="shared" si="39"/>
        <v>226227.20146382868</v>
      </c>
      <c r="J275" s="6">
        <f t="shared" si="40"/>
        <v>226227.20146382868</v>
      </c>
    </row>
    <row r="276" spans="1:10" x14ac:dyDescent="0.2">
      <c r="A276" s="4">
        <f t="shared" si="41"/>
        <v>250</v>
      </c>
      <c r="B276" s="6">
        <f t="shared" si="32"/>
        <v>1.5834199092885768E-241</v>
      </c>
      <c r="C276" s="6">
        <f t="shared" si="33"/>
        <v>2.6985999311161029E-239</v>
      </c>
      <c r="D276" s="6">
        <f t="shared" si="34"/>
        <v>1.5834199092885659E-241</v>
      </c>
      <c r="E276" s="6">
        <f t="shared" si="35"/>
        <v>1.9094984765868372E-164</v>
      </c>
      <c r="F276" s="6">
        <f t="shared" si="36"/>
        <v>2.2723031871383362E-162</v>
      </c>
      <c r="G276" s="6">
        <f t="shared" si="37"/>
        <v>1.9094984765868272E-164</v>
      </c>
      <c r="H276" s="6">
        <f t="shared" si="38"/>
        <v>1.9094984765868272E-164</v>
      </c>
      <c r="I276" s="6">
        <f t="shared" si="39"/>
        <v>226600.83407975207</v>
      </c>
      <c r="J276" s="6">
        <f t="shared" si="40"/>
        <v>226600.83407975207</v>
      </c>
    </row>
    <row r="277" spans="1:10" x14ac:dyDescent="0.2">
      <c r="A277" s="4">
        <f t="shared" si="41"/>
        <v>251</v>
      </c>
      <c r="B277" s="6">
        <f t="shared" si="32"/>
        <v>9.2366161375166348E-244</v>
      </c>
      <c r="C277" s="6">
        <f t="shared" si="33"/>
        <v>1.5741832931510492E-241</v>
      </c>
      <c r="D277" s="6">
        <f t="shared" si="34"/>
        <v>9.2366161375166075E-244</v>
      </c>
      <c r="E277" s="6">
        <f t="shared" si="35"/>
        <v>1.5912487304890227E-166</v>
      </c>
      <c r="F277" s="6">
        <f t="shared" si="36"/>
        <v>1.8935859892819371E-164</v>
      </c>
      <c r="G277" s="6">
        <f t="shared" si="37"/>
        <v>1.5912487304890047E-166</v>
      </c>
      <c r="H277" s="6">
        <f t="shared" si="38"/>
        <v>1.5912487304890047E-166</v>
      </c>
      <c r="I277" s="6">
        <f t="shared" si="39"/>
        <v>226975.08378031771</v>
      </c>
      <c r="J277" s="6">
        <f t="shared" si="40"/>
        <v>226975.08378031771</v>
      </c>
    </row>
    <row r="278" spans="1:10" x14ac:dyDescent="0.2">
      <c r="A278" s="4">
        <f t="shared" si="41"/>
        <v>252</v>
      </c>
      <c r="B278" s="6">
        <f t="shared" si="32"/>
        <v>5.3880260802180216E-246</v>
      </c>
      <c r="C278" s="6">
        <f t="shared" si="33"/>
        <v>9.1827358767144273E-244</v>
      </c>
      <c r="D278" s="6">
        <f t="shared" si="34"/>
        <v>5.3880260802180176E-246</v>
      </c>
      <c r="E278" s="6">
        <f t="shared" si="35"/>
        <v>1.3260406087408372E-168</v>
      </c>
      <c r="F278" s="6">
        <f t="shared" si="36"/>
        <v>1.5779883244015964E-166</v>
      </c>
      <c r="G278" s="6">
        <f t="shared" si="37"/>
        <v>1.3260406087408292E-168</v>
      </c>
      <c r="H278" s="6">
        <f t="shared" si="38"/>
        <v>1.3260406087408292E-168</v>
      </c>
      <c r="I278" s="6">
        <f t="shared" si="39"/>
        <v>227349.95158469107</v>
      </c>
      <c r="J278" s="6">
        <f t="shared" si="40"/>
        <v>227349.95158469107</v>
      </c>
    </row>
    <row r="279" spans="1:10" x14ac:dyDescent="0.2">
      <c r="A279" s="4">
        <f t="shared" si="41"/>
        <v>253</v>
      </c>
      <c r="B279" s="6">
        <f t="shared" si="32"/>
        <v>3.1430152134605103E-248</v>
      </c>
      <c r="C279" s="6">
        <f t="shared" si="33"/>
        <v>5.356595928083412E-246</v>
      </c>
      <c r="D279" s="6">
        <f t="shared" si="34"/>
        <v>3.1430152134605563E-248</v>
      </c>
      <c r="E279" s="6">
        <f t="shared" si="35"/>
        <v>1.1050338406173576E-170</v>
      </c>
      <c r="F279" s="6">
        <f t="shared" si="36"/>
        <v>1.3149902703346555E-168</v>
      </c>
      <c r="G279" s="6">
        <f t="shared" si="37"/>
        <v>1.1050338406173686E-170</v>
      </c>
      <c r="H279" s="6">
        <f t="shared" si="38"/>
        <v>1.1050338406173686E-170</v>
      </c>
      <c r="I279" s="6">
        <f t="shared" si="39"/>
        <v>227725.43851372082</v>
      </c>
      <c r="J279" s="6">
        <f t="shared" si="40"/>
        <v>227725.43851372082</v>
      </c>
    </row>
    <row r="280" spans="1:10" x14ac:dyDescent="0.2">
      <c r="A280" s="4">
        <f t="shared" si="41"/>
        <v>254</v>
      </c>
      <c r="B280" s="6">
        <f t="shared" si="32"/>
        <v>1.8334255411853246E-250</v>
      </c>
      <c r="C280" s="6">
        <f t="shared" si="33"/>
        <v>3.124680958048703E-248</v>
      </c>
      <c r="D280" s="6">
        <f t="shared" si="34"/>
        <v>1.8334255411853293E-250</v>
      </c>
      <c r="E280" s="6">
        <f t="shared" si="35"/>
        <v>9.2086153384780722E-173</v>
      </c>
      <c r="F280" s="6">
        <f t="shared" si="36"/>
        <v>1.0958252252788905E-170</v>
      </c>
      <c r="G280" s="6">
        <f t="shared" si="37"/>
        <v>9.2086153384781455E-173</v>
      </c>
      <c r="H280" s="6">
        <f t="shared" si="38"/>
        <v>9.2086153384781455E-173</v>
      </c>
      <c r="I280" s="6">
        <f t="shared" si="39"/>
        <v>228101.54558994167</v>
      </c>
      <c r="J280" s="6">
        <f t="shared" si="40"/>
        <v>228101.54558994167</v>
      </c>
    </row>
    <row r="281" spans="1:10" x14ac:dyDescent="0.2">
      <c r="A281" s="4">
        <f t="shared" si="41"/>
        <v>255</v>
      </c>
      <c r="B281" s="6">
        <f t="shared" si="32"/>
        <v>1.0694982323581088E-252</v>
      </c>
      <c r="C281" s="6">
        <f t="shared" si="33"/>
        <v>1.822730558861748E-250</v>
      </c>
      <c r="D281" s="6">
        <f t="shared" si="34"/>
        <v>1.0694982323581232E-252</v>
      </c>
      <c r="E281" s="6">
        <f t="shared" si="35"/>
        <v>7.6738461153984546E-175</v>
      </c>
      <c r="F281" s="6">
        <f t="shared" si="36"/>
        <v>9.1318768773241609E-173</v>
      </c>
      <c r="G281" s="6">
        <f t="shared" si="37"/>
        <v>7.6738461153984546E-175</v>
      </c>
      <c r="H281" s="6">
        <f t="shared" si="38"/>
        <v>7.6738461153984546E-175</v>
      </c>
      <c r="I281" s="6">
        <f t="shared" si="39"/>
        <v>228478.27383757712</v>
      </c>
      <c r="J281" s="6">
        <f t="shared" si="40"/>
        <v>228478.27383757712</v>
      </c>
    </row>
    <row r="282" spans="1:10" x14ac:dyDescent="0.2">
      <c r="A282" s="4">
        <f t="shared" si="41"/>
        <v>256</v>
      </c>
      <c r="B282" s="6">
        <f t="shared" si="32"/>
        <v>6.2387396887557186E-255</v>
      </c>
      <c r="C282" s="6">
        <f t="shared" si="33"/>
        <v>1.0632594926693675E-252</v>
      </c>
      <c r="D282" s="6">
        <f t="shared" si="34"/>
        <v>6.2387396887557252E-255</v>
      </c>
      <c r="E282" s="6">
        <f t="shared" si="35"/>
        <v>6.3948717628320451E-177</v>
      </c>
      <c r="F282" s="6">
        <f t="shared" si="36"/>
        <v>7.609897397770134E-175</v>
      </c>
      <c r="G282" s="6">
        <f t="shared" si="37"/>
        <v>6.394871762832053E-177</v>
      </c>
      <c r="H282" s="6">
        <f t="shared" si="38"/>
        <v>6.394871762832053E-177</v>
      </c>
      <c r="I282" s="6">
        <f t="shared" si="39"/>
        <v>228855.62428254227</v>
      </c>
      <c r="J282" s="6">
        <f t="shared" si="40"/>
        <v>228855.62428254227</v>
      </c>
    </row>
    <row r="283" spans="1:10" x14ac:dyDescent="0.2">
      <c r="A283" s="4">
        <f t="shared" si="41"/>
        <v>257</v>
      </c>
      <c r="B283" s="6">
        <f t="shared" ref="B283:B346" si="42">$E$10/12*D282</f>
        <v>3.6392648184408398E-257</v>
      </c>
      <c r="C283" s="6">
        <f t="shared" ref="C283:C346" si="43">IF(D282&lt;($E$11-B283),D282-B283,$E$11-B283)</f>
        <v>6.2023470405713164E-255</v>
      </c>
      <c r="D283" s="6">
        <f t="shared" si="34"/>
        <v>3.6392648184408864E-257</v>
      </c>
      <c r="E283" s="6">
        <f t="shared" si="35"/>
        <v>5.3290598023600438E-179</v>
      </c>
      <c r="F283" s="6">
        <f t="shared" si="36"/>
        <v>6.3415811648084525E-177</v>
      </c>
      <c r="G283" s="6">
        <f t="shared" si="37"/>
        <v>5.32905980236005E-179</v>
      </c>
      <c r="H283" s="6">
        <f t="shared" si="38"/>
        <v>5.32905980236005E-179</v>
      </c>
      <c r="I283" s="6">
        <f t="shared" si="39"/>
        <v>229233.59795244658</v>
      </c>
      <c r="J283" s="6">
        <f t="shared" si="40"/>
        <v>229233.59795244658</v>
      </c>
    </row>
    <row r="284" spans="1:10" x14ac:dyDescent="0.2">
      <c r="A284" s="4">
        <f t="shared" si="41"/>
        <v>258</v>
      </c>
      <c r="B284" s="6">
        <f t="shared" si="42"/>
        <v>2.1229044774238505E-259</v>
      </c>
      <c r="C284" s="6">
        <f t="shared" si="43"/>
        <v>3.6180357736666478E-257</v>
      </c>
      <c r="D284" s="6">
        <f t="shared" ref="D284:D347" si="44">IF(D283&lt;=0,0,D283-C284)</f>
        <v>2.1229044774238652E-259</v>
      </c>
      <c r="E284" s="6">
        <f t="shared" ref="E284:E347" si="45">$E$14/12*G283</f>
        <v>4.4408831686333748E-181</v>
      </c>
      <c r="F284" s="6">
        <f t="shared" ref="F284:F347" si="46">IF(G283&lt;($E$15-E284),G283-E284,$E$15-E284)</f>
        <v>5.2846509706737159E-179</v>
      </c>
      <c r="G284" s="6">
        <f t="shared" ref="G284:G347" si="47">IF(G283&lt;=0,0,G283-F284)</f>
        <v>4.4408831686334069E-181</v>
      </c>
      <c r="H284" s="6">
        <f t="shared" ref="H284:H347" si="48">G284+D284</f>
        <v>4.4408831686334069E-181</v>
      </c>
      <c r="I284" s="6">
        <f t="shared" ref="I284:I347" si="49">I283*(1+(((1+$E$7)^(1/12))-1))</f>
        <v>229612.19587659673</v>
      </c>
      <c r="J284" s="6">
        <f t="shared" ref="J284:J347" si="50">I284-H284</f>
        <v>229612.19587659673</v>
      </c>
    </row>
    <row r="285" spans="1:10" x14ac:dyDescent="0.2">
      <c r="A285" s="4">
        <f t="shared" ref="A285:A348" si="51">A284+1</f>
        <v>259</v>
      </c>
      <c r="B285" s="6">
        <f t="shared" si="42"/>
        <v>1.2383609451639215E-261</v>
      </c>
      <c r="C285" s="6">
        <f t="shared" si="43"/>
        <v>2.1105208679722259E-259</v>
      </c>
      <c r="D285" s="6">
        <f t="shared" si="44"/>
        <v>1.2383609451639337E-261</v>
      </c>
      <c r="E285" s="6">
        <f t="shared" si="45"/>
        <v>3.7007359738611724E-183</v>
      </c>
      <c r="F285" s="6">
        <f t="shared" si="46"/>
        <v>4.4038758088947954E-181</v>
      </c>
      <c r="G285" s="6">
        <f t="shared" si="47"/>
        <v>3.700735973861151E-183</v>
      </c>
      <c r="H285" s="6">
        <f t="shared" si="48"/>
        <v>3.700735973861151E-183</v>
      </c>
      <c r="I285" s="6">
        <f t="shared" si="49"/>
        <v>229991.41908599937</v>
      </c>
      <c r="J285" s="6">
        <f t="shared" si="50"/>
        <v>229991.41908599937</v>
      </c>
    </row>
    <row r="286" spans="1:10" x14ac:dyDescent="0.2">
      <c r="A286" s="4">
        <f t="shared" si="51"/>
        <v>260</v>
      </c>
      <c r="B286" s="6">
        <f t="shared" si="42"/>
        <v>7.2237721801229472E-264</v>
      </c>
      <c r="C286" s="6">
        <f t="shared" si="43"/>
        <v>1.2311371729838106E-261</v>
      </c>
      <c r="D286" s="6">
        <f t="shared" si="44"/>
        <v>7.2237721801230398E-264</v>
      </c>
      <c r="E286" s="6">
        <f t="shared" si="45"/>
        <v>3.0839466448842925E-185</v>
      </c>
      <c r="F286" s="6">
        <f t="shared" si="46"/>
        <v>3.6698965074123082E-183</v>
      </c>
      <c r="G286" s="6">
        <f t="shared" si="47"/>
        <v>3.0839466448842814E-185</v>
      </c>
      <c r="H286" s="6">
        <f t="shared" si="48"/>
        <v>3.0839466448842814E-185</v>
      </c>
      <c r="I286" s="6">
        <f t="shared" si="49"/>
        <v>230371.26861336391</v>
      </c>
      <c r="J286" s="6">
        <f t="shared" si="50"/>
        <v>230371.26861336391</v>
      </c>
    </row>
    <row r="287" spans="1:10" x14ac:dyDescent="0.2">
      <c r="A287" s="4">
        <f t="shared" si="51"/>
        <v>261</v>
      </c>
      <c r="B287" s="6">
        <f t="shared" si="42"/>
        <v>4.2138671050717733E-266</v>
      </c>
      <c r="C287" s="6">
        <f t="shared" si="43"/>
        <v>7.1816335090723222E-264</v>
      </c>
      <c r="D287" s="6">
        <f t="shared" si="44"/>
        <v>4.2138671050717568E-266</v>
      </c>
      <c r="E287" s="6">
        <f t="shared" si="45"/>
        <v>2.5699555374035678E-187</v>
      </c>
      <c r="F287" s="6">
        <f t="shared" si="46"/>
        <v>3.0582470895102457E-185</v>
      </c>
      <c r="G287" s="6">
        <f t="shared" si="47"/>
        <v>2.5699555374035678E-187</v>
      </c>
      <c r="H287" s="6">
        <f t="shared" si="48"/>
        <v>2.5699555374035678E-187</v>
      </c>
      <c r="I287" s="6">
        <f t="shared" si="49"/>
        <v>230751.74549310538</v>
      </c>
      <c r="J287" s="6">
        <f t="shared" si="50"/>
        <v>230751.74549310538</v>
      </c>
    </row>
    <row r="288" spans="1:10" x14ac:dyDescent="0.2">
      <c r="A288" s="4">
        <f t="shared" si="51"/>
        <v>262</v>
      </c>
      <c r="B288" s="6">
        <f t="shared" si="42"/>
        <v>2.4580891446251915E-268</v>
      </c>
      <c r="C288" s="6">
        <f t="shared" si="43"/>
        <v>4.1892862136255049E-266</v>
      </c>
      <c r="D288" s="6">
        <f t="shared" si="44"/>
        <v>2.458089144625185E-268</v>
      </c>
      <c r="E288" s="6">
        <f t="shared" si="45"/>
        <v>2.1416296145029731E-189</v>
      </c>
      <c r="F288" s="6">
        <f t="shared" si="46"/>
        <v>2.5485392412585379E-187</v>
      </c>
      <c r="G288" s="6">
        <f t="shared" si="47"/>
        <v>2.141629614502997E-189</v>
      </c>
      <c r="H288" s="6">
        <f t="shared" si="48"/>
        <v>2.141629614502997E-189</v>
      </c>
      <c r="I288" s="6">
        <f t="shared" si="49"/>
        <v>231132.85076134725</v>
      </c>
      <c r="J288" s="6">
        <f t="shared" si="50"/>
        <v>231132.85076134725</v>
      </c>
    </row>
    <row r="289" spans="1:10" x14ac:dyDescent="0.2">
      <c r="A289" s="4">
        <f t="shared" si="51"/>
        <v>263</v>
      </c>
      <c r="B289" s="6">
        <f t="shared" si="42"/>
        <v>1.4338853343646914E-270</v>
      </c>
      <c r="C289" s="6">
        <f t="shared" si="43"/>
        <v>2.4437502912815379E-268</v>
      </c>
      <c r="D289" s="6">
        <f t="shared" si="44"/>
        <v>1.4338853343647078E-270</v>
      </c>
      <c r="E289" s="6">
        <f t="shared" si="45"/>
        <v>1.7846913454191641E-191</v>
      </c>
      <c r="F289" s="6">
        <f t="shared" si="46"/>
        <v>2.1237827010488052E-189</v>
      </c>
      <c r="G289" s="6">
        <f t="shared" si="47"/>
        <v>1.7846913454191828E-191</v>
      </c>
      <c r="H289" s="6">
        <f t="shared" si="48"/>
        <v>1.7846913454191828E-191</v>
      </c>
      <c r="I289" s="6">
        <f t="shared" si="49"/>
        <v>231514.58545592421</v>
      </c>
      <c r="J289" s="6">
        <f t="shared" si="50"/>
        <v>231514.58545592421</v>
      </c>
    </row>
    <row r="290" spans="1:10" x14ac:dyDescent="0.2">
      <c r="A290" s="4">
        <f t="shared" si="51"/>
        <v>264</v>
      </c>
      <c r="B290" s="6">
        <f t="shared" si="42"/>
        <v>8.3643311171274622E-273</v>
      </c>
      <c r="C290" s="6">
        <f t="shared" si="43"/>
        <v>1.4255210032475804E-270</v>
      </c>
      <c r="D290" s="6">
        <f t="shared" si="44"/>
        <v>8.3643311171274031E-273</v>
      </c>
      <c r="E290" s="6">
        <f t="shared" si="45"/>
        <v>1.4872427878493191E-193</v>
      </c>
      <c r="F290" s="6">
        <f t="shared" si="46"/>
        <v>1.7698189175406896E-191</v>
      </c>
      <c r="G290" s="6">
        <f t="shared" si="47"/>
        <v>1.4872427878493128E-193</v>
      </c>
      <c r="H290" s="6">
        <f t="shared" si="48"/>
        <v>1.4872427878493128E-193</v>
      </c>
      <c r="I290" s="6">
        <f t="shared" si="49"/>
        <v>231896.95061638503</v>
      </c>
      <c r="J290" s="6">
        <f t="shared" si="50"/>
        <v>231896.95061638503</v>
      </c>
    </row>
    <row r="291" spans="1:10" x14ac:dyDescent="0.2">
      <c r="A291" s="4">
        <f t="shared" si="51"/>
        <v>265</v>
      </c>
      <c r="B291" s="6">
        <f t="shared" si="42"/>
        <v>4.8791931516576521E-275</v>
      </c>
      <c r="C291" s="6">
        <f t="shared" si="43"/>
        <v>8.3155391856108268E-273</v>
      </c>
      <c r="D291" s="6">
        <f t="shared" si="44"/>
        <v>4.8791931516576277E-275</v>
      </c>
      <c r="E291" s="6">
        <f t="shared" si="45"/>
        <v>1.2393689898744274E-195</v>
      </c>
      <c r="F291" s="6">
        <f t="shared" si="46"/>
        <v>1.4748490979505685E-193</v>
      </c>
      <c r="G291" s="6">
        <f t="shared" si="47"/>
        <v>1.2393689898744224E-195</v>
      </c>
      <c r="H291" s="6">
        <f t="shared" si="48"/>
        <v>1.2393689898744224E-195</v>
      </c>
      <c r="I291" s="6">
        <f t="shared" si="49"/>
        <v>232279.94728399537</v>
      </c>
      <c r="J291" s="6">
        <f t="shared" si="50"/>
        <v>232279.94728399537</v>
      </c>
    </row>
    <row r="292" spans="1:10" x14ac:dyDescent="0.2">
      <c r="A292" s="4">
        <f t="shared" si="51"/>
        <v>266</v>
      </c>
      <c r="B292" s="6">
        <f t="shared" si="42"/>
        <v>2.8461960051336164E-277</v>
      </c>
      <c r="C292" s="6">
        <f t="shared" si="43"/>
        <v>4.8507311916062915E-275</v>
      </c>
      <c r="D292" s="6">
        <f t="shared" si="44"/>
        <v>2.8461960051336204E-277</v>
      </c>
      <c r="E292" s="6">
        <f t="shared" si="45"/>
        <v>1.0328074915620186E-197</v>
      </c>
      <c r="F292" s="6">
        <f t="shared" si="46"/>
        <v>1.2290409149588022E-195</v>
      </c>
      <c r="G292" s="6">
        <f t="shared" si="47"/>
        <v>1.03280749156202E-197</v>
      </c>
      <c r="H292" s="6">
        <f t="shared" si="48"/>
        <v>1.03280749156202E-197</v>
      </c>
      <c r="I292" s="6">
        <f t="shared" si="49"/>
        <v>232663.57650174064</v>
      </c>
      <c r="J292" s="6">
        <f t="shared" si="50"/>
        <v>232663.57650174064</v>
      </c>
    </row>
    <row r="293" spans="1:10" x14ac:dyDescent="0.2">
      <c r="A293" s="4">
        <f t="shared" si="51"/>
        <v>267</v>
      </c>
      <c r="B293" s="6">
        <f t="shared" si="42"/>
        <v>1.6602810029946121E-279</v>
      </c>
      <c r="C293" s="6">
        <f t="shared" si="43"/>
        <v>2.8295931951036742E-277</v>
      </c>
      <c r="D293" s="6">
        <f t="shared" si="44"/>
        <v>1.6602810029946213E-279</v>
      </c>
      <c r="E293" s="6">
        <f t="shared" si="45"/>
        <v>8.6067290963501663E-200</v>
      </c>
      <c r="F293" s="6">
        <f t="shared" si="46"/>
        <v>1.0242007624656698E-197</v>
      </c>
      <c r="G293" s="6">
        <f t="shared" si="47"/>
        <v>8.6067290963501663E-200</v>
      </c>
      <c r="H293" s="6">
        <f t="shared" si="48"/>
        <v>8.6067290963501663E-200</v>
      </c>
      <c r="I293" s="6">
        <f t="shared" si="49"/>
        <v>233047.8393143288</v>
      </c>
      <c r="J293" s="6">
        <f t="shared" si="50"/>
        <v>233047.8393143288</v>
      </c>
    </row>
    <row r="294" spans="1:10" x14ac:dyDescent="0.2">
      <c r="A294" s="4">
        <f t="shared" si="51"/>
        <v>268</v>
      </c>
      <c r="B294" s="6">
        <f t="shared" si="42"/>
        <v>9.6849725174686251E-282</v>
      </c>
      <c r="C294" s="6">
        <f t="shared" si="43"/>
        <v>1.6505960304771526E-279</v>
      </c>
      <c r="D294" s="6">
        <f t="shared" si="44"/>
        <v>9.6849725174687076E-282</v>
      </c>
      <c r="E294" s="6">
        <f t="shared" si="45"/>
        <v>7.1722742469584715E-202</v>
      </c>
      <c r="F294" s="6">
        <f t="shared" si="46"/>
        <v>8.5350063538805815E-200</v>
      </c>
      <c r="G294" s="6">
        <f t="shared" si="47"/>
        <v>7.1722742469584796E-202</v>
      </c>
      <c r="H294" s="6">
        <f t="shared" si="48"/>
        <v>7.1722742469584796E-202</v>
      </c>
      <c r="I294" s="6">
        <f t="shared" si="49"/>
        <v>233432.73676819325</v>
      </c>
      <c r="J294" s="6">
        <f t="shared" si="50"/>
        <v>233432.73676819325</v>
      </c>
    </row>
    <row r="295" spans="1:10" x14ac:dyDescent="0.2">
      <c r="A295" s="4">
        <f t="shared" si="51"/>
        <v>269</v>
      </c>
      <c r="B295" s="6">
        <f t="shared" si="42"/>
        <v>5.6495673018567458E-284</v>
      </c>
      <c r="C295" s="6">
        <f t="shared" si="43"/>
        <v>9.6284768444501403E-282</v>
      </c>
      <c r="D295" s="6">
        <f t="shared" si="44"/>
        <v>5.6495673018567339E-284</v>
      </c>
      <c r="E295" s="6">
        <f t="shared" si="45"/>
        <v>5.9768952057987329E-204</v>
      </c>
      <c r="F295" s="6">
        <f t="shared" si="46"/>
        <v>7.1125052949004927E-202</v>
      </c>
      <c r="G295" s="6">
        <f t="shared" si="47"/>
        <v>5.9768952057986968E-204</v>
      </c>
      <c r="H295" s="6">
        <f t="shared" si="48"/>
        <v>5.9768952057986968E-204</v>
      </c>
      <c r="I295" s="6">
        <f t="shared" si="49"/>
        <v>233818.26991149568</v>
      </c>
      <c r="J295" s="6">
        <f t="shared" si="50"/>
        <v>233818.26991149568</v>
      </c>
    </row>
    <row r="296" spans="1:10" x14ac:dyDescent="0.2">
      <c r="A296" s="4">
        <f t="shared" si="51"/>
        <v>270</v>
      </c>
      <c r="B296" s="6">
        <f t="shared" si="42"/>
        <v>3.2955809260830949E-286</v>
      </c>
      <c r="C296" s="6">
        <f t="shared" si="43"/>
        <v>5.6166114925959026E-284</v>
      </c>
      <c r="D296" s="6">
        <f t="shared" si="44"/>
        <v>3.2955809260831266E-286</v>
      </c>
      <c r="E296" s="6">
        <f t="shared" si="45"/>
        <v>4.9807460048322472E-206</v>
      </c>
      <c r="F296" s="6">
        <f t="shared" si="46"/>
        <v>5.9270877457503745E-204</v>
      </c>
      <c r="G296" s="6">
        <f t="shared" si="47"/>
        <v>4.9807460048322284E-206</v>
      </c>
      <c r="H296" s="6">
        <f t="shared" si="48"/>
        <v>4.9807460048322284E-206</v>
      </c>
      <c r="I296" s="6">
        <f t="shared" si="49"/>
        <v>234204.43979412885</v>
      </c>
      <c r="J296" s="6">
        <f t="shared" si="50"/>
        <v>234204.43979412885</v>
      </c>
    </row>
    <row r="297" spans="1:10" x14ac:dyDescent="0.2">
      <c r="A297" s="4">
        <f t="shared" si="51"/>
        <v>271</v>
      </c>
      <c r="B297" s="6">
        <f t="shared" si="42"/>
        <v>1.9224222068818239E-288</v>
      </c>
      <c r="C297" s="6">
        <f t="shared" si="43"/>
        <v>3.2763567040143083E-286</v>
      </c>
      <c r="D297" s="6">
        <f t="shared" si="44"/>
        <v>1.9224222068818301E-288</v>
      </c>
      <c r="E297" s="6">
        <f t="shared" si="45"/>
        <v>4.1506216706935232E-208</v>
      </c>
      <c r="F297" s="6">
        <f t="shared" si="46"/>
        <v>4.9392397881252933E-206</v>
      </c>
      <c r="G297" s="6">
        <f t="shared" si="47"/>
        <v>4.1506216706935163E-208</v>
      </c>
      <c r="H297" s="6">
        <f t="shared" si="48"/>
        <v>4.1506216706935163E-208</v>
      </c>
      <c r="I297" s="6">
        <f t="shared" si="49"/>
        <v>234591.24746771954</v>
      </c>
      <c r="J297" s="6">
        <f t="shared" si="50"/>
        <v>234591.24746771954</v>
      </c>
    </row>
    <row r="298" spans="1:10" x14ac:dyDescent="0.2">
      <c r="A298" s="4">
        <f t="shared" si="51"/>
        <v>272</v>
      </c>
      <c r="B298" s="6">
        <f t="shared" si="42"/>
        <v>1.121412954014401E-290</v>
      </c>
      <c r="C298" s="6">
        <f t="shared" si="43"/>
        <v>1.9112080773416861E-288</v>
      </c>
      <c r="D298" s="6">
        <f t="shared" si="44"/>
        <v>1.1214129540143946E-290</v>
      </c>
      <c r="E298" s="6">
        <f t="shared" si="45"/>
        <v>3.4588513922445967E-210</v>
      </c>
      <c r="F298" s="6">
        <f t="shared" si="46"/>
        <v>4.1160331567710702E-208</v>
      </c>
      <c r="G298" s="6">
        <f t="shared" si="47"/>
        <v>3.4588513922446142E-210</v>
      </c>
      <c r="H298" s="6">
        <f t="shared" si="48"/>
        <v>3.4588513922446142E-210</v>
      </c>
      <c r="I298" s="6">
        <f t="shared" si="49"/>
        <v>234978.69398563137</v>
      </c>
      <c r="J298" s="6">
        <f t="shared" si="50"/>
        <v>234978.69398563137</v>
      </c>
    </row>
    <row r="299" spans="1:10" x14ac:dyDescent="0.2">
      <c r="A299" s="4">
        <f t="shared" si="51"/>
        <v>273</v>
      </c>
      <c r="B299" s="6">
        <f t="shared" si="42"/>
        <v>6.5415755650839691E-293</v>
      </c>
      <c r="C299" s="6">
        <f t="shared" si="43"/>
        <v>1.1148713784493106E-290</v>
      </c>
      <c r="D299" s="6">
        <f t="shared" si="44"/>
        <v>6.5415755650839702E-293</v>
      </c>
      <c r="E299" s="6">
        <f t="shared" si="45"/>
        <v>2.8823761602038454E-212</v>
      </c>
      <c r="F299" s="6">
        <f t="shared" si="46"/>
        <v>3.4300276306425759E-210</v>
      </c>
      <c r="G299" s="6">
        <f t="shared" si="47"/>
        <v>2.8823761602038317E-212</v>
      </c>
      <c r="H299" s="6">
        <f t="shared" si="48"/>
        <v>2.8823761602038317E-212</v>
      </c>
      <c r="I299" s="6">
        <f t="shared" si="49"/>
        <v>235366.78040296768</v>
      </c>
      <c r="J299" s="6">
        <f t="shared" si="50"/>
        <v>235366.78040296768</v>
      </c>
    </row>
    <row r="300" spans="1:10" x14ac:dyDescent="0.2">
      <c r="A300" s="4">
        <f t="shared" si="51"/>
        <v>274</v>
      </c>
      <c r="B300" s="6">
        <f t="shared" si="42"/>
        <v>3.815919079632316E-295</v>
      </c>
      <c r="C300" s="6">
        <f t="shared" si="43"/>
        <v>6.5034163742876467E-293</v>
      </c>
      <c r="D300" s="6">
        <f t="shared" si="44"/>
        <v>3.8159190796323486E-295</v>
      </c>
      <c r="E300" s="6">
        <f t="shared" si="45"/>
        <v>2.4019801335031929E-214</v>
      </c>
      <c r="F300" s="6">
        <f t="shared" si="46"/>
        <v>2.8583563588687996E-212</v>
      </c>
      <c r="G300" s="6">
        <f t="shared" si="47"/>
        <v>2.4019801335032036E-214</v>
      </c>
      <c r="H300" s="6">
        <f t="shared" si="48"/>
        <v>2.4019801335032036E-214</v>
      </c>
      <c r="I300" s="6">
        <f t="shared" si="49"/>
        <v>235755.50777657438</v>
      </c>
      <c r="J300" s="6">
        <f t="shared" si="50"/>
        <v>235755.50777657438</v>
      </c>
    </row>
    <row r="301" spans="1:10" x14ac:dyDescent="0.2">
      <c r="A301" s="4">
        <f t="shared" si="51"/>
        <v>275</v>
      </c>
      <c r="B301" s="6">
        <f t="shared" si="42"/>
        <v>2.2259527964522035E-297</v>
      </c>
      <c r="C301" s="6">
        <f t="shared" si="43"/>
        <v>3.7936595516678266E-295</v>
      </c>
      <c r="D301" s="6">
        <f t="shared" si="44"/>
        <v>2.2259527964521964E-297</v>
      </c>
      <c r="E301" s="6">
        <f t="shared" si="45"/>
        <v>2.0016501112526697E-216</v>
      </c>
      <c r="F301" s="6">
        <f t="shared" si="46"/>
        <v>2.381963632390677E-214</v>
      </c>
      <c r="G301" s="6">
        <f t="shared" si="47"/>
        <v>2.0016501112526642E-216</v>
      </c>
      <c r="H301" s="6">
        <f t="shared" si="48"/>
        <v>2.0016501112526642E-216</v>
      </c>
      <c r="I301" s="6">
        <f t="shared" si="49"/>
        <v>236144.87716504288</v>
      </c>
      <c r="J301" s="6">
        <f t="shared" si="50"/>
        <v>236144.87716504288</v>
      </c>
    </row>
    <row r="302" spans="1:10" x14ac:dyDescent="0.2">
      <c r="A302" s="4">
        <f t="shared" si="51"/>
        <v>276</v>
      </c>
      <c r="B302" s="6">
        <f t="shared" si="42"/>
        <v>1.2984724645971145E-299</v>
      </c>
      <c r="C302" s="6">
        <f t="shared" si="43"/>
        <v>2.2129680718062251E-297</v>
      </c>
      <c r="D302" s="6">
        <f t="shared" si="44"/>
        <v>1.2984724645971241E-299</v>
      </c>
      <c r="E302" s="6">
        <f t="shared" si="45"/>
        <v>1.6680417593772201E-218</v>
      </c>
      <c r="F302" s="6">
        <f t="shared" si="46"/>
        <v>1.9849696936588919E-216</v>
      </c>
      <c r="G302" s="6">
        <f t="shared" si="47"/>
        <v>1.6680417593772266E-218</v>
      </c>
      <c r="H302" s="6">
        <f t="shared" si="48"/>
        <v>1.6680417593772266E-218</v>
      </c>
      <c r="I302" s="6">
        <f t="shared" si="49"/>
        <v>236534.8896287129</v>
      </c>
      <c r="J302" s="6">
        <f t="shared" si="50"/>
        <v>236534.8896287129</v>
      </c>
    </row>
    <row r="303" spans="1:10" x14ac:dyDescent="0.2">
      <c r="A303" s="4">
        <f t="shared" si="51"/>
        <v>277</v>
      </c>
      <c r="B303" s="6">
        <f t="shared" si="42"/>
        <v>7.574422710149891E-302</v>
      </c>
      <c r="C303" s="6">
        <f t="shared" si="43"/>
        <v>1.2908980418869742E-299</v>
      </c>
      <c r="D303" s="6">
        <f t="shared" si="44"/>
        <v>7.5744227101498444E-302</v>
      </c>
      <c r="E303" s="6">
        <f t="shared" si="45"/>
        <v>1.3900347994810222E-220</v>
      </c>
      <c r="F303" s="6">
        <f t="shared" si="46"/>
        <v>1.6541414113824164E-218</v>
      </c>
      <c r="G303" s="6">
        <f t="shared" si="47"/>
        <v>1.3900347994810222E-220</v>
      </c>
      <c r="H303" s="6">
        <f t="shared" si="48"/>
        <v>1.3900347994810222E-220</v>
      </c>
      <c r="I303" s="6">
        <f t="shared" si="49"/>
        <v>236925.54622967544</v>
      </c>
      <c r="J303" s="6">
        <f t="shared" si="50"/>
        <v>236925.54622967544</v>
      </c>
    </row>
    <row r="304" spans="1:10" x14ac:dyDescent="0.2">
      <c r="A304" s="4">
        <f t="shared" si="51"/>
        <v>278</v>
      </c>
      <c r="B304" s="6">
        <f t="shared" si="42"/>
        <v>4.4184132475874096E-304</v>
      </c>
      <c r="C304" s="6">
        <f t="shared" si="43"/>
        <v>7.5302385776739699E-302</v>
      </c>
      <c r="D304" s="6">
        <f t="shared" si="44"/>
        <v>4.4184132475874493E-304</v>
      </c>
      <c r="E304" s="6">
        <f t="shared" si="45"/>
        <v>1.1583623329008519E-222</v>
      </c>
      <c r="F304" s="6">
        <f t="shared" si="46"/>
        <v>1.3784511761520137E-220</v>
      </c>
      <c r="G304" s="6">
        <f t="shared" si="47"/>
        <v>1.1583623329008452E-222</v>
      </c>
      <c r="H304" s="6">
        <f t="shared" si="48"/>
        <v>1.1583623329008452E-222</v>
      </c>
      <c r="I304" s="6">
        <f t="shared" si="49"/>
        <v>237316.84803177562</v>
      </c>
      <c r="J304" s="6">
        <f t="shared" si="50"/>
        <v>237316.84803177562</v>
      </c>
    </row>
    <row r="305" spans="1:10" x14ac:dyDescent="0.2">
      <c r="A305" s="4">
        <f t="shared" si="51"/>
        <v>279</v>
      </c>
      <c r="B305" s="6">
        <f t="shared" si="42"/>
        <v>2.5774077277593454E-306</v>
      </c>
      <c r="C305" s="6">
        <f t="shared" si="43"/>
        <v>4.3926391703098556E-304</v>
      </c>
      <c r="D305" s="6">
        <f t="shared" si="44"/>
        <v>2.5774077277593713E-306</v>
      </c>
      <c r="E305" s="6">
        <f t="shared" si="45"/>
        <v>9.6530194408403772E-225</v>
      </c>
      <c r="F305" s="6">
        <f t="shared" si="46"/>
        <v>1.1487093134600048E-222</v>
      </c>
      <c r="G305" s="6">
        <f t="shared" si="47"/>
        <v>9.653019440840418E-225</v>
      </c>
      <c r="H305" s="6">
        <f t="shared" si="48"/>
        <v>9.653019440840418E-225</v>
      </c>
      <c r="I305" s="6">
        <f t="shared" si="49"/>
        <v>237708.79610061555</v>
      </c>
      <c r="J305" s="6">
        <f t="shared" si="50"/>
        <v>237708.79610061555</v>
      </c>
    </row>
    <row r="306" spans="1:10" x14ac:dyDescent="0.2">
      <c r="A306" s="4">
        <f t="shared" si="51"/>
        <v>280</v>
      </c>
      <c r="B306" s="6">
        <f t="shared" si="42"/>
        <v>0</v>
      </c>
      <c r="C306" s="6">
        <f t="shared" si="43"/>
        <v>2.5774077277593713E-306</v>
      </c>
      <c r="D306" s="6">
        <f t="shared" si="44"/>
        <v>0</v>
      </c>
      <c r="E306" s="6">
        <f t="shared" si="45"/>
        <v>8.044182867367015E-227</v>
      </c>
      <c r="F306" s="6">
        <f t="shared" si="46"/>
        <v>9.572577612166748E-225</v>
      </c>
      <c r="G306" s="6">
        <f t="shared" si="47"/>
        <v>8.044182867366999E-227</v>
      </c>
      <c r="H306" s="6">
        <f t="shared" si="48"/>
        <v>8.044182867366999E-227</v>
      </c>
      <c r="I306" s="6">
        <f t="shared" si="49"/>
        <v>238101.3915035573</v>
      </c>
      <c r="J306" s="6">
        <f t="shared" si="50"/>
        <v>238101.3915035573</v>
      </c>
    </row>
    <row r="307" spans="1:10" x14ac:dyDescent="0.2">
      <c r="A307" s="4">
        <f t="shared" si="51"/>
        <v>281</v>
      </c>
      <c r="B307" s="6">
        <f t="shared" si="42"/>
        <v>0</v>
      </c>
      <c r="C307" s="6">
        <f t="shared" si="43"/>
        <v>0</v>
      </c>
      <c r="D307" s="6">
        <f t="shared" si="44"/>
        <v>0</v>
      </c>
      <c r="E307" s="6">
        <f t="shared" si="45"/>
        <v>6.703485722805832E-229</v>
      </c>
      <c r="F307" s="6">
        <f t="shared" si="46"/>
        <v>7.977148010138941E-227</v>
      </c>
      <c r="G307" s="6">
        <f t="shared" si="47"/>
        <v>6.7034857228058013E-229</v>
      </c>
      <c r="H307" s="6">
        <f t="shared" si="48"/>
        <v>6.7034857228058013E-229</v>
      </c>
      <c r="I307" s="6">
        <f t="shared" si="49"/>
        <v>238494.63530972577</v>
      </c>
      <c r="J307" s="6">
        <f t="shared" si="50"/>
        <v>238494.63530972577</v>
      </c>
    </row>
    <row r="308" spans="1:10" x14ac:dyDescent="0.2">
      <c r="A308" s="4">
        <f t="shared" si="51"/>
        <v>282</v>
      </c>
      <c r="B308" s="6">
        <f t="shared" si="42"/>
        <v>0</v>
      </c>
      <c r="C308" s="6">
        <f t="shared" si="43"/>
        <v>0</v>
      </c>
      <c r="D308" s="6">
        <f t="shared" si="44"/>
        <v>0</v>
      </c>
      <c r="E308" s="6">
        <f t="shared" si="45"/>
        <v>5.5862381023381679E-231</v>
      </c>
      <c r="F308" s="6">
        <f t="shared" si="46"/>
        <v>6.6476233417824192E-229</v>
      </c>
      <c r="G308" s="6">
        <f t="shared" si="47"/>
        <v>5.5862381023382068E-231</v>
      </c>
      <c r="H308" s="6">
        <f t="shared" si="48"/>
        <v>5.5862381023382068E-231</v>
      </c>
      <c r="I308" s="6">
        <f t="shared" si="49"/>
        <v>238888.52859001159</v>
      </c>
      <c r="J308" s="6">
        <f t="shared" si="50"/>
        <v>238888.52859001159</v>
      </c>
    </row>
    <row r="309" spans="1:10" x14ac:dyDescent="0.2">
      <c r="A309" s="4">
        <f t="shared" si="51"/>
        <v>283</v>
      </c>
      <c r="B309" s="6">
        <f t="shared" si="42"/>
        <v>0</v>
      </c>
      <c r="C309" s="6">
        <f t="shared" si="43"/>
        <v>0</v>
      </c>
      <c r="D309" s="6">
        <f t="shared" si="44"/>
        <v>0</v>
      </c>
      <c r="E309" s="6">
        <f t="shared" si="45"/>
        <v>4.655198418615172E-233</v>
      </c>
      <c r="F309" s="6">
        <f t="shared" si="46"/>
        <v>5.5396861181520547E-231</v>
      </c>
      <c r="G309" s="6">
        <f t="shared" si="47"/>
        <v>4.6551984186152105E-233</v>
      </c>
      <c r="H309" s="6">
        <f t="shared" si="48"/>
        <v>4.6551984186152105E-233</v>
      </c>
      <c r="I309" s="6">
        <f t="shared" si="49"/>
        <v>239283.07241707409</v>
      </c>
      <c r="J309" s="6">
        <f t="shared" si="50"/>
        <v>239283.07241707409</v>
      </c>
    </row>
    <row r="310" spans="1:10" x14ac:dyDescent="0.2">
      <c r="A310" s="4">
        <f t="shared" si="51"/>
        <v>284</v>
      </c>
      <c r="B310" s="6">
        <f t="shared" si="42"/>
        <v>0</v>
      </c>
      <c r="C310" s="6">
        <f t="shared" si="43"/>
        <v>0</v>
      </c>
      <c r="D310" s="6">
        <f t="shared" si="44"/>
        <v>0</v>
      </c>
      <c r="E310" s="6">
        <f t="shared" si="45"/>
        <v>3.8793320155126751E-235</v>
      </c>
      <c r="F310" s="6">
        <f t="shared" si="46"/>
        <v>4.6164050984600835E-233</v>
      </c>
      <c r="G310" s="6">
        <f t="shared" si="47"/>
        <v>3.8793320155126933E-235</v>
      </c>
      <c r="H310" s="6">
        <f t="shared" si="48"/>
        <v>3.8793320155126933E-235</v>
      </c>
      <c r="I310" s="6">
        <f t="shared" si="49"/>
        <v>239678.26786534415</v>
      </c>
      <c r="J310" s="6">
        <f t="shared" si="50"/>
        <v>239678.26786534415</v>
      </c>
    </row>
    <row r="311" spans="1:10" x14ac:dyDescent="0.2">
      <c r="A311" s="4">
        <f t="shared" si="51"/>
        <v>285</v>
      </c>
      <c r="B311" s="6">
        <f t="shared" si="42"/>
        <v>0</v>
      </c>
      <c r="C311" s="6">
        <f t="shared" si="43"/>
        <v>0</v>
      </c>
      <c r="D311" s="6">
        <f t="shared" si="44"/>
        <v>0</v>
      </c>
      <c r="E311" s="6">
        <f t="shared" si="45"/>
        <v>3.232776679593911E-237</v>
      </c>
      <c r="F311" s="6">
        <f t="shared" si="46"/>
        <v>3.8470042487167543E-235</v>
      </c>
      <c r="G311" s="6">
        <f t="shared" si="47"/>
        <v>3.2327766795938924E-237</v>
      </c>
      <c r="H311" s="6">
        <f t="shared" si="48"/>
        <v>3.2327766795938924E-237</v>
      </c>
      <c r="I311" s="6">
        <f t="shared" si="49"/>
        <v>240074.11601102719</v>
      </c>
      <c r="J311" s="6">
        <f t="shared" si="50"/>
        <v>240074.11601102719</v>
      </c>
    </row>
    <row r="312" spans="1:10" x14ac:dyDescent="0.2">
      <c r="A312" s="4">
        <f t="shared" si="51"/>
        <v>286</v>
      </c>
      <c r="B312" s="6">
        <f t="shared" si="42"/>
        <v>0</v>
      </c>
      <c r="C312" s="6">
        <f t="shared" si="43"/>
        <v>0</v>
      </c>
      <c r="D312" s="6">
        <f t="shared" si="44"/>
        <v>0</v>
      </c>
      <c r="E312" s="6">
        <f t="shared" si="45"/>
        <v>2.6939805663282436E-239</v>
      </c>
      <c r="F312" s="6">
        <f t="shared" si="46"/>
        <v>3.2058368739306097E-237</v>
      </c>
      <c r="G312" s="6">
        <f t="shared" si="47"/>
        <v>2.6939805663282692E-239</v>
      </c>
      <c r="H312" s="6">
        <f t="shared" si="48"/>
        <v>2.6939805663282692E-239</v>
      </c>
      <c r="I312" s="6">
        <f t="shared" si="49"/>
        <v>240470.61793210602</v>
      </c>
      <c r="J312" s="6">
        <f t="shared" si="50"/>
        <v>240470.61793210602</v>
      </c>
    </row>
    <row r="313" spans="1:10" x14ac:dyDescent="0.2">
      <c r="A313" s="4">
        <f t="shared" si="51"/>
        <v>287</v>
      </c>
      <c r="B313" s="6">
        <f t="shared" si="42"/>
        <v>0</v>
      </c>
      <c r="C313" s="6">
        <f t="shared" si="43"/>
        <v>0</v>
      </c>
      <c r="D313" s="6">
        <f t="shared" si="44"/>
        <v>0</v>
      </c>
      <c r="E313" s="6">
        <f t="shared" si="45"/>
        <v>2.2449838052735576E-241</v>
      </c>
      <c r="F313" s="6">
        <f t="shared" si="46"/>
        <v>2.6715307282755337E-239</v>
      </c>
      <c r="G313" s="6">
        <f t="shared" si="47"/>
        <v>2.2449838052735406E-241</v>
      </c>
      <c r="H313" s="6">
        <f t="shared" si="48"/>
        <v>2.2449838052735406E-241</v>
      </c>
      <c r="I313" s="6">
        <f t="shared" si="49"/>
        <v>240867.77470834387</v>
      </c>
      <c r="J313" s="6">
        <f t="shared" si="50"/>
        <v>240867.77470834387</v>
      </c>
    </row>
    <row r="314" spans="1:10" x14ac:dyDescent="0.2">
      <c r="A314" s="4">
        <f t="shared" si="51"/>
        <v>288</v>
      </c>
      <c r="B314" s="6">
        <f t="shared" si="42"/>
        <v>0</v>
      </c>
      <c r="C314" s="6">
        <f t="shared" si="43"/>
        <v>0</v>
      </c>
      <c r="D314" s="6">
        <f t="shared" si="44"/>
        <v>0</v>
      </c>
      <c r="E314" s="6">
        <f t="shared" si="45"/>
        <v>1.8708198377279503E-243</v>
      </c>
      <c r="F314" s="6">
        <f t="shared" si="46"/>
        <v>2.2262756068962611E-241</v>
      </c>
      <c r="G314" s="6">
        <f t="shared" si="47"/>
        <v>1.8708198377279483E-243</v>
      </c>
      <c r="H314" s="6">
        <f t="shared" si="48"/>
        <v>1.8708198377279483E-243</v>
      </c>
      <c r="I314" s="6">
        <f t="shared" si="49"/>
        <v>241265.58742128732</v>
      </c>
      <c r="J314" s="6">
        <f t="shared" si="50"/>
        <v>241265.58742128732</v>
      </c>
    </row>
    <row r="315" spans="1:10" x14ac:dyDescent="0.2">
      <c r="A315" s="4">
        <f t="shared" si="51"/>
        <v>289</v>
      </c>
      <c r="B315" s="6">
        <f t="shared" si="42"/>
        <v>0</v>
      </c>
      <c r="C315" s="6">
        <f t="shared" si="43"/>
        <v>0</v>
      </c>
      <c r="D315" s="6">
        <f t="shared" si="44"/>
        <v>0</v>
      </c>
      <c r="E315" s="6">
        <f t="shared" si="45"/>
        <v>1.5590165314399569E-245</v>
      </c>
      <c r="F315" s="6">
        <f t="shared" si="46"/>
        <v>1.8552296724135488E-243</v>
      </c>
      <c r="G315" s="6">
        <f t="shared" si="47"/>
        <v>1.5590165314399447E-245</v>
      </c>
      <c r="H315" s="6">
        <f t="shared" si="48"/>
        <v>1.5590165314399447E-245</v>
      </c>
      <c r="I315" s="6">
        <f t="shared" si="49"/>
        <v>241664.0571542691</v>
      </c>
      <c r="J315" s="6">
        <f t="shared" si="50"/>
        <v>241664.0571542691</v>
      </c>
    </row>
    <row r="316" spans="1:10" x14ac:dyDescent="0.2">
      <c r="A316" s="4">
        <f t="shared" si="51"/>
        <v>290</v>
      </c>
      <c r="B316" s="6">
        <f t="shared" si="42"/>
        <v>0</v>
      </c>
      <c r="C316" s="6">
        <f t="shared" si="43"/>
        <v>0</v>
      </c>
      <c r="D316" s="6">
        <f t="shared" si="44"/>
        <v>0</v>
      </c>
      <c r="E316" s="6">
        <f t="shared" si="45"/>
        <v>1.2991804428666206E-247</v>
      </c>
      <c r="F316" s="6">
        <f t="shared" si="46"/>
        <v>1.5460247270112786E-245</v>
      </c>
      <c r="G316" s="6">
        <f t="shared" si="47"/>
        <v>1.2991804428666125E-247</v>
      </c>
      <c r="H316" s="6">
        <f t="shared" si="48"/>
        <v>1.2991804428666125E-247</v>
      </c>
      <c r="I316" s="6">
        <f t="shared" si="49"/>
        <v>242063.18499241126</v>
      </c>
      <c r="J316" s="6">
        <f t="shared" si="50"/>
        <v>242063.18499241126</v>
      </c>
    </row>
    <row r="317" spans="1:10" x14ac:dyDescent="0.2">
      <c r="A317" s="4">
        <f t="shared" si="51"/>
        <v>291</v>
      </c>
      <c r="B317" s="6">
        <f t="shared" si="42"/>
        <v>0</v>
      </c>
      <c r="C317" s="6">
        <f t="shared" si="43"/>
        <v>0</v>
      </c>
      <c r="D317" s="6">
        <f t="shared" si="44"/>
        <v>0</v>
      </c>
      <c r="E317" s="6">
        <f t="shared" si="45"/>
        <v>1.0826503690555104E-249</v>
      </c>
      <c r="F317" s="6">
        <f t="shared" si="46"/>
        <v>1.2883539391760573E-247</v>
      </c>
      <c r="G317" s="6">
        <f t="shared" si="47"/>
        <v>1.0826503690555157E-249</v>
      </c>
      <c r="H317" s="6">
        <f t="shared" si="48"/>
        <v>1.0826503690555157E-249</v>
      </c>
      <c r="I317" s="6">
        <f t="shared" si="49"/>
        <v>242462.97202262798</v>
      </c>
      <c r="J317" s="6">
        <f t="shared" si="50"/>
        <v>242462.97202262798</v>
      </c>
    </row>
    <row r="318" spans="1:10" x14ac:dyDescent="0.2">
      <c r="A318" s="4">
        <f t="shared" si="51"/>
        <v>292</v>
      </c>
      <c r="B318" s="6">
        <f t="shared" si="42"/>
        <v>0</v>
      </c>
      <c r="C318" s="6">
        <f t="shared" si="43"/>
        <v>0</v>
      </c>
      <c r="D318" s="6">
        <f t="shared" si="44"/>
        <v>0</v>
      </c>
      <c r="E318" s="6">
        <f t="shared" si="45"/>
        <v>9.0220864087959638E-252</v>
      </c>
      <c r="F318" s="6">
        <f t="shared" si="46"/>
        <v>1.0736282826467197E-249</v>
      </c>
      <c r="G318" s="6">
        <f t="shared" si="47"/>
        <v>9.022086408795989E-252</v>
      </c>
      <c r="H318" s="6">
        <f t="shared" si="48"/>
        <v>9.022086408795989E-252</v>
      </c>
      <c r="I318" s="6">
        <f t="shared" si="49"/>
        <v>242863.41933362855</v>
      </c>
      <c r="J318" s="6">
        <f t="shared" si="50"/>
        <v>242863.41933362855</v>
      </c>
    </row>
    <row r="319" spans="1:10" x14ac:dyDescent="0.2">
      <c r="A319" s="4">
        <f t="shared" si="51"/>
        <v>293</v>
      </c>
      <c r="B319" s="6">
        <f t="shared" si="42"/>
        <v>0</v>
      </c>
      <c r="C319" s="6">
        <f t="shared" si="43"/>
        <v>0</v>
      </c>
      <c r="D319" s="6">
        <f t="shared" si="44"/>
        <v>0</v>
      </c>
      <c r="E319" s="6">
        <f t="shared" si="45"/>
        <v>7.5184053406633234E-254</v>
      </c>
      <c r="F319" s="6">
        <f t="shared" si="46"/>
        <v>8.9469023553893556E-252</v>
      </c>
      <c r="G319" s="6">
        <f t="shared" si="47"/>
        <v>7.5184053406633371E-254</v>
      </c>
      <c r="H319" s="6">
        <f t="shared" si="48"/>
        <v>7.5184053406633371E-254</v>
      </c>
      <c r="I319" s="6">
        <f t="shared" si="49"/>
        <v>243264.5280159204</v>
      </c>
      <c r="J319" s="6">
        <f t="shared" si="50"/>
        <v>243264.5280159204</v>
      </c>
    </row>
    <row r="320" spans="1:10" x14ac:dyDescent="0.2">
      <c r="A320" s="4">
        <f t="shared" si="51"/>
        <v>294</v>
      </c>
      <c r="B320" s="6">
        <f t="shared" si="42"/>
        <v>0</v>
      </c>
      <c r="C320" s="6">
        <f t="shared" si="43"/>
        <v>0</v>
      </c>
      <c r="D320" s="6">
        <f t="shared" si="44"/>
        <v>0</v>
      </c>
      <c r="E320" s="6">
        <f t="shared" si="45"/>
        <v>6.2653377838861139E-256</v>
      </c>
      <c r="F320" s="6">
        <f t="shared" si="46"/>
        <v>7.4557519628244752E-254</v>
      </c>
      <c r="G320" s="6">
        <f t="shared" si="47"/>
        <v>6.2653377838861849E-256</v>
      </c>
      <c r="H320" s="6">
        <f t="shared" si="48"/>
        <v>6.2653377838861849E-256</v>
      </c>
      <c r="I320" s="6">
        <f t="shared" si="49"/>
        <v>243666.29916181194</v>
      </c>
      <c r="J320" s="6">
        <f t="shared" si="50"/>
        <v>243666.29916181194</v>
      </c>
    </row>
    <row r="321" spans="1:10" x14ac:dyDescent="0.2">
      <c r="A321" s="4">
        <f t="shared" si="51"/>
        <v>295</v>
      </c>
      <c r="B321" s="6">
        <f t="shared" si="42"/>
        <v>0</v>
      </c>
      <c r="C321" s="6">
        <f t="shared" si="43"/>
        <v>0</v>
      </c>
      <c r="D321" s="6">
        <f t="shared" si="44"/>
        <v>0</v>
      </c>
      <c r="E321" s="6">
        <f t="shared" si="45"/>
        <v>5.221114819905154E-258</v>
      </c>
      <c r="F321" s="6">
        <f t="shared" si="46"/>
        <v>6.2131266356871337E-256</v>
      </c>
      <c r="G321" s="6">
        <f t="shared" si="47"/>
        <v>5.2211148199051225E-258</v>
      </c>
      <c r="H321" s="6">
        <f t="shared" si="48"/>
        <v>5.2211148199051225E-258</v>
      </c>
      <c r="I321" s="6">
        <f t="shared" si="49"/>
        <v>244068.73386541568</v>
      </c>
      <c r="J321" s="6">
        <f t="shared" si="50"/>
        <v>244068.73386541568</v>
      </c>
    </row>
    <row r="322" spans="1:10" x14ac:dyDescent="0.2">
      <c r="A322" s="4">
        <f t="shared" si="51"/>
        <v>296</v>
      </c>
      <c r="B322" s="6">
        <f t="shared" si="42"/>
        <v>0</v>
      </c>
      <c r="C322" s="6">
        <f t="shared" si="43"/>
        <v>0</v>
      </c>
      <c r="D322" s="6">
        <f t="shared" si="44"/>
        <v>0</v>
      </c>
      <c r="E322" s="6">
        <f t="shared" si="45"/>
        <v>4.3509290165876017E-260</v>
      </c>
      <c r="F322" s="6">
        <f t="shared" si="46"/>
        <v>5.1776055297392466E-258</v>
      </c>
      <c r="G322" s="6">
        <f t="shared" si="47"/>
        <v>4.3509290165875959E-260</v>
      </c>
      <c r="H322" s="6">
        <f t="shared" si="48"/>
        <v>4.3509290165875959E-260</v>
      </c>
      <c r="I322" s="6">
        <f t="shared" si="49"/>
        <v>244471.83322265116</v>
      </c>
      <c r="J322" s="6">
        <f t="shared" si="50"/>
        <v>244471.83322265116</v>
      </c>
    </row>
    <row r="323" spans="1:10" x14ac:dyDescent="0.2">
      <c r="A323" s="4">
        <f t="shared" si="51"/>
        <v>297</v>
      </c>
      <c r="B323" s="6">
        <f t="shared" si="42"/>
        <v>0</v>
      </c>
      <c r="C323" s="6">
        <f t="shared" si="43"/>
        <v>0</v>
      </c>
      <c r="D323" s="6">
        <f t="shared" si="44"/>
        <v>0</v>
      </c>
      <c r="E323" s="6">
        <f t="shared" si="45"/>
        <v>3.6257741804896632E-262</v>
      </c>
      <c r="F323" s="6">
        <f t="shared" si="46"/>
        <v>4.3146712747826995E-260</v>
      </c>
      <c r="G323" s="6">
        <f t="shared" si="47"/>
        <v>3.625774180489644E-262</v>
      </c>
      <c r="H323" s="6">
        <f t="shared" si="48"/>
        <v>3.625774180489644E-262</v>
      </c>
      <c r="I323" s="6">
        <f t="shared" si="49"/>
        <v>244875.59833124783</v>
      </c>
      <c r="J323" s="6">
        <f t="shared" si="50"/>
        <v>244875.59833124783</v>
      </c>
    </row>
    <row r="324" spans="1:10" x14ac:dyDescent="0.2">
      <c r="A324" s="4">
        <f t="shared" si="51"/>
        <v>298</v>
      </c>
      <c r="B324" s="6">
        <f t="shared" si="42"/>
        <v>0</v>
      </c>
      <c r="C324" s="6">
        <f t="shared" si="43"/>
        <v>0</v>
      </c>
      <c r="D324" s="6">
        <f t="shared" si="44"/>
        <v>0</v>
      </c>
      <c r="E324" s="6">
        <f t="shared" si="45"/>
        <v>3.02147848374137E-264</v>
      </c>
      <c r="F324" s="6">
        <f t="shared" si="46"/>
        <v>3.5955593956522303E-262</v>
      </c>
      <c r="G324" s="6">
        <f t="shared" si="47"/>
        <v>3.02147848374137E-264</v>
      </c>
      <c r="H324" s="6">
        <f t="shared" si="48"/>
        <v>3.02147848374137E-264</v>
      </c>
      <c r="I324" s="6">
        <f t="shared" si="49"/>
        <v>245280.03029074825</v>
      </c>
      <c r="J324" s="6">
        <f t="shared" si="50"/>
        <v>245280.03029074825</v>
      </c>
    </row>
    <row r="325" spans="1:10" x14ac:dyDescent="0.2">
      <c r="A325" s="4">
        <f t="shared" si="51"/>
        <v>299</v>
      </c>
      <c r="B325" s="6">
        <f t="shared" si="42"/>
        <v>0</v>
      </c>
      <c r="C325" s="6">
        <f t="shared" si="43"/>
        <v>0</v>
      </c>
      <c r="D325" s="6">
        <f t="shared" si="44"/>
        <v>0</v>
      </c>
      <c r="E325" s="6">
        <f t="shared" si="45"/>
        <v>2.5178987364511415E-266</v>
      </c>
      <c r="F325" s="6">
        <f t="shared" si="46"/>
        <v>2.9962994963768587E-264</v>
      </c>
      <c r="G325" s="6">
        <f t="shared" si="47"/>
        <v>2.5178987364511329E-266</v>
      </c>
      <c r="H325" s="6">
        <f t="shared" si="48"/>
        <v>2.5178987364511329E-266</v>
      </c>
      <c r="I325" s="6">
        <f t="shared" si="49"/>
        <v>245685.13020251089</v>
      </c>
      <c r="J325" s="6">
        <f t="shared" si="50"/>
        <v>245685.13020251089</v>
      </c>
    </row>
    <row r="326" spans="1:10" x14ac:dyDescent="0.2">
      <c r="A326" s="4">
        <f t="shared" si="51"/>
        <v>300</v>
      </c>
      <c r="B326" s="6">
        <f t="shared" si="42"/>
        <v>0</v>
      </c>
      <c r="C326" s="6">
        <f t="shared" si="43"/>
        <v>0</v>
      </c>
      <c r="D326" s="6">
        <f t="shared" si="44"/>
        <v>0</v>
      </c>
      <c r="E326" s="6">
        <f t="shared" si="45"/>
        <v>2.0982489470426106E-268</v>
      </c>
      <c r="F326" s="6">
        <f t="shared" si="46"/>
        <v>2.4969162469807067E-266</v>
      </c>
      <c r="G326" s="6">
        <f t="shared" si="47"/>
        <v>2.0982489470426176E-268</v>
      </c>
      <c r="H326" s="6">
        <f t="shared" si="48"/>
        <v>2.0982489470426176E-268</v>
      </c>
      <c r="I326" s="6">
        <f t="shared" si="49"/>
        <v>246090.8991697132</v>
      </c>
      <c r="J326" s="6">
        <f t="shared" si="50"/>
        <v>246090.8991697132</v>
      </c>
    </row>
    <row r="327" spans="1:10" x14ac:dyDescent="0.2">
      <c r="A327" s="4">
        <f t="shared" si="51"/>
        <v>301</v>
      </c>
      <c r="B327" s="6">
        <f t="shared" si="42"/>
        <v>0</v>
      </c>
      <c r="C327" s="6">
        <f t="shared" si="43"/>
        <v>0</v>
      </c>
      <c r="D327" s="6">
        <f t="shared" si="44"/>
        <v>0</v>
      </c>
      <c r="E327" s="6">
        <f t="shared" si="45"/>
        <v>1.7485407892021813E-270</v>
      </c>
      <c r="F327" s="6">
        <f t="shared" si="46"/>
        <v>2.0807635391505959E-268</v>
      </c>
      <c r="G327" s="6">
        <f t="shared" si="47"/>
        <v>1.7485407892021742E-270</v>
      </c>
      <c r="H327" s="6">
        <f t="shared" si="48"/>
        <v>1.7485407892021742E-270</v>
      </c>
      <c r="I327" s="6">
        <f t="shared" si="49"/>
        <v>246497.33829735464</v>
      </c>
      <c r="J327" s="6">
        <f t="shared" si="50"/>
        <v>246497.33829735464</v>
      </c>
    </row>
    <row r="328" spans="1:10" x14ac:dyDescent="0.2">
      <c r="A328" s="4">
        <f t="shared" si="51"/>
        <v>302</v>
      </c>
      <c r="B328" s="6">
        <f t="shared" si="42"/>
        <v>0</v>
      </c>
      <c r="C328" s="6">
        <f t="shared" si="43"/>
        <v>0</v>
      </c>
      <c r="D328" s="6">
        <f t="shared" si="44"/>
        <v>0</v>
      </c>
      <c r="E328" s="6">
        <f t="shared" si="45"/>
        <v>1.4571173243351451E-272</v>
      </c>
      <c r="F328" s="6">
        <f t="shared" si="46"/>
        <v>1.7339696159588226E-270</v>
      </c>
      <c r="G328" s="6">
        <f t="shared" si="47"/>
        <v>1.457117324335155E-272</v>
      </c>
      <c r="H328" s="6">
        <f t="shared" si="48"/>
        <v>1.457117324335155E-272</v>
      </c>
      <c r="I328" s="6">
        <f t="shared" si="49"/>
        <v>246904.44869225964</v>
      </c>
      <c r="J328" s="6">
        <f t="shared" si="50"/>
        <v>246904.44869225964</v>
      </c>
    </row>
    <row r="329" spans="1:10" x14ac:dyDescent="0.2">
      <c r="A329" s="4">
        <f t="shared" si="51"/>
        <v>303</v>
      </c>
      <c r="B329" s="6">
        <f t="shared" si="42"/>
        <v>0</v>
      </c>
      <c r="C329" s="6">
        <f t="shared" si="43"/>
        <v>0</v>
      </c>
      <c r="D329" s="6">
        <f t="shared" si="44"/>
        <v>0</v>
      </c>
      <c r="E329" s="6">
        <f t="shared" si="45"/>
        <v>1.2142644369459623E-274</v>
      </c>
      <c r="F329" s="6">
        <f t="shared" si="46"/>
        <v>1.4449746799656953E-272</v>
      </c>
      <c r="G329" s="6">
        <f t="shared" si="47"/>
        <v>1.2142644369459646E-274</v>
      </c>
      <c r="H329" s="6">
        <f t="shared" si="48"/>
        <v>1.2142644369459646E-274</v>
      </c>
      <c r="I329" s="6">
        <f t="shared" si="49"/>
        <v>247312.23146308071</v>
      </c>
      <c r="J329" s="6">
        <f t="shared" si="50"/>
        <v>247312.23146308071</v>
      </c>
    </row>
    <row r="330" spans="1:10" x14ac:dyDescent="0.2">
      <c r="A330" s="4">
        <f t="shared" si="51"/>
        <v>304</v>
      </c>
      <c r="B330" s="6">
        <f t="shared" si="42"/>
        <v>0</v>
      </c>
      <c r="C330" s="6">
        <f t="shared" si="43"/>
        <v>0</v>
      </c>
      <c r="D330" s="6">
        <f t="shared" si="44"/>
        <v>0</v>
      </c>
      <c r="E330" s="6">
        <f t="shared" si="45"/>
        <v>1.0118870307883038E-276</v>
      </c>
      <c r="F330" s="6">
        <f t="shared" si="46"/>
        <v>1.2041455666380816E-274</v>
      </c>
      <c r="G330" s="6">
        <f t="shared" si="47"/>
        <v>1.011887030788309E-276</v>
      </c>
      <c r="H330" s="6">
        <f t="shared" si="48"/>
        <v>1.011887030788309E-276</v>
      </c>
      <c r="I330" s="6">
        <f t="shared" si="49"/>
        <v>247720.6877203013</v>
      </c>
      <c r="J330" s="6">
        <f t="shared" si="50"/>
        <v>247720.6877203013</v>
      </c>
    </row>
    <row r="331" spans="1:10" x14ac:dyDescent="0.2">
      <c r="A331" s="4">
        <f t="shared" si="51"/>
        <v>305</v>
      </c>
      <c r="B331" s="6">
        <f t="shared" si="42"/>
        <v>0</v>
      </c>
      <c r="C331" s="6">
        <f t="shared" si="43"/>
        <v>0</v>
      </c>
      <c r="D331" s="6">
        <f t="shared" si="44"/>
        <v>0</v>
      </c>
      <c r="E331" s="6">
        <f t="shared" si="45"/>
        <v>8.4323919232359075E-279</v>
      </c>
      <c r="F331" s="6">
        <f t="shared" si="46"/>
        <v>1.0034546388650731E-276</v>
      </c>
      <c r="G331" s="6">
        <f t="shared" si="47"/>
        <v>8.432391923235895E-279</v>
      </c>
      <c r="H331" s="6">
        <f t="shared" si="48"/>
        <v>8.432391923235895E-279</v>
      </c>
      <c r="I331" s="6">
        <f t="shared" si="49"/>
        <v>248129.81857623896</v>
      </c>
      <c r="J331" s="6">
        <f t="shared" si="50"/>
        <v>248129.81857623896</v>
      </c>
    </row>
    <row r="332" spans="1:10" x14ac:dyDescent="0.2">
      <c r="A332" s="4">
        <f t="shared" si="51"/>
        <v>306</v>
      </c>
      <c r="B332" s="6">
        <f t="shared" si="42"/>
        <v>0</v>
      </c>
      <c r="C332" s="6">
        <f t="shared" si="43"/>
        <v>0</v>
      </c>
      <c r="D332" s="6">
        <f t="shared" si="44"/>
        <v>0</v>
      </c>
      <c r="E332" s="6">
        <f t="shared" si="45"/>
        <v>7.0269932693632459E-281</v>
      </c>
      <c r="F332" s="6">
        <f t="shared" si="46"/>
        <v>8.3621219905422623E-279</v>
      </c>
      <c r="G332" s="6">
        <f t="shared" si="47"/>
        <v>7.0269932693632667E-281</v>
      </c>
      <c r="H332" s="6">
        <f t="shared" si="48"/>
        <v>7.0269932693632667E-281</v>
      </c>
      <c r="I332" s="6">
        <f t="shared" si="49"/>
        <v>248539.62514504834</v>
      </c>
      <c r="J332" s="6">
        <f t="shared" si="50"/>
        <v>248539.62514504834</v>
      </c>
    </row>
    <row r="333" spans="1:10" x14ac:dyDescent="0.2">
      <c r="A333" s="4">
        <f t="shared" si="51"/>
        <v>307</v>
      </c>
      <c r="B333" s="6">
        <f t="shared" si="42"/>
        <v>0</v>
      </c>
      <c r="C333" s="6">
        <f t="shared" si="43"/>
        <v>0</v>
      </c>
      <c r="D333" s="6">
        <f t="shared" si="44"/>
        <v>0</v>
      </c>
      <c r="E333" s="6">
        <f t="shared" si="45"/>
        <v>5.855827724469389E-283</v>
      </c>
      <c r="F333" s="6">
        <f t="shared" si="46"/>
        <v>6.9684349921185727E-281</v>
      </c>
      <c r="G333" s="6">
        <f t="shared" si="47"/>
        <v>5.8558277244694052E-283</v>
      </c>
      <c r="H333" s="6">
        <f t="shared" si="48"/>
        <v>5.8558277244694052E-283</v>
      </c>
      <c r="I333" s="6">
        <f t="shared" si="49"/>
        <v>248950.10854272416</v>
      </c>
      <c r="J333" s="6">
        <f t="shared" si="50"/>
        <v>248950.10854272416</v>
      </c>
    </row>
    <row r="334" spans="1:10" x14ac:dyDescent="0.2">
      <c r="A334" s="4">
        <f t="shared" si="51"/>
        <v>308</v>
      </c>
      <c r="B334" s="6">
        <f t="shared" si="42"/>
        <v>0</v>
      </c>
      <c r="C334" s="6">
        <f t="shared" si="43"/>
        <v>0</v>
      </c>
      <c r="D334" s="6">
        <f t="shared" si="44"/>
        <v>0</v>
      </c>
      <c r="E334" s="6">
        <f t="shared" si="45"/>
        <v>4.8798564370578379E-285</v>
      </c>
      <c r="F334" s="6">
        <f t="shared" si="46"/>
        <v>5.8070291600988265E-283</v>
      </c>
      <c r="G334" s="6">
        <f t="shared" si="47"/>
        <v>4.8798564370578759E-285</v>
      </c>
      <c r="H334" s="6">
        <f t="shared" si="48"/>
        <v>4.8798564370578759E-285</v>
      </c>
      <c r="I334" s="6">
        <f t="shared" si="49"/>
        <v>249361.26988710434</v>
      </c>
      <c r="J334" s="6">
        <f t="shared" si="50"/>
        <v>249361.26988710434</v>
      </c>
    </row>
    <row r="335" spans="1:10" x14ac:dyDescent="0.2">
      <c r="A335" s="4">
        <f t="shared" si="51"/>
        <v>309</v>
      </c>
      <c r="B335" s="6">
        <f t="shared" si="42"/>
        <v>0</v>
      </c>
      <c r="C335" s="6">
        <f t="shared" si="43"/>
        <v>0</v>
      </c>
      <c r="D335" s="6">
        <f t="shared" si="44"/>
        <v>0</v>
      </c>
      <c r="E335" s="6">
        <f t="shared" si="45"/>
        <v>4.066547030881563E-287</v>
      </c>
      <c r="F335" s="6">
        <f t="shared" si="46"/>
        <v>4.8391909667490602E-285</v>
      </c>
      <c r="G335" s="6">
        <f t="shared" si="47"/>
        <v>4.0665470308815683E-287</v>
      </c>
      <c r="H335" s="6">
        <f t="shared" si="48"/>
        <v>4.0665470308815683E-287</v>
      </c>
      <c r="I335" s="6">
        <f t="shared" si="49"/>
        <v>249773.11029787298</v>
      </c>
      <c r="J335" s="6">
        <f t="shared" si="50"/>
        <v>249773.11029787298</v>
      </c>
    </row>
    <row r="336" spans="1:10" x14ac:dyDescent="0.2">
      <c r="A336" s="4">
        <f t="shared" si="51"/>
        <v>310</v>
      </c>
      <c r="B336" s="6">
        <f t="shared" si="42"/>
        <v>0</v>
      </c>
      <c r="C336" s="6">
        <f t="shared" si="43"/>
        <v>0</v>
      </c>
      <c r="D336" s="6">
        <f t="shared" si="44"/>
        <v>0</v>
      </c>
      <c r="E336" s="6">
        <f t="shared" si="45"/>
        <v>3.3887891924013067E-289</v>
      </c>
      <c r="F336" s="6">
        <f t="shared" si="46"/>
        <v>4.0326591389575551E-287</v>
      </c>
      <c r="G336" s="6">
        <f t="shared" si="47"/>
        <v>3.3887891924013185E-289</v>
      </c>
      <c r="H336" s="6">
        <f t="shared" si="48"/>
        <v>3.3887891924013185E-289</v>
      </c>
      <c r="I336" s="6">
        <f t="shared" si="49"/>
        <v>250185.63089656341</v>
      </c>
      <c r="J336" s="6">
        <f t="shared" si="50"/>
        <v>250185.63089656341</v>
      </c>
    </row>
    <row r="337" spans="1:10" x14ac:dyDescent="0.2">
      <c r="A337" s="4">
        <f t="shared" si="51"/>
        <v>311</v>
      </c>
      <c r="B337" s="6">
        <f t="shared" si="42"/>
        <v>0</v>
      </c>
      <c r="C337" s="6">
        <f t="shared" si="43"/>
        <v>0</v>
      </c>
      <c r="D337" s="6">
        <f t="shared" si="44"/>
        <v>0</v>
      </c>
      <c r="E337" s="6">
        <f t="shared" si="45"/>
        <v>2.8239909936677656E-291</v>
      </c>
      <c r="F337" s="6">
        <f t="shared" si="46"/>
        <v>3.360549282464641E-289</v>
      </c>
      <c r="G337" s="6">
        <f t="shared" si="47"/>
        <v>2.8239909936677503E-291</v>
      </c>
      <c r="H337" s="6">
        <f t="shared" si="48"/>
        <v>2.8239909936677503E-291</v>
      </c>
      <c r="I337" s="6">
        <f t="shared" si="49"/>
        <v>250598.83280656129</v>
      </c>
      <c r="J337" s="6">
        <f t="shared" si="50"/>
        <v>250598.83280656129</v>
      </c>
    </row>
    <row r="338" spans="1:10" x14ac:dyDescent="0.2">
      <c r="A338" s="4">
        <f t="shared" si="51"/>
        <v>312</v>
      </c>
      <c r="B338" s="6">
        <f t="shared" si="42"/>
        <v>0</v>
      </c>
      <c r="C338" s="6">
        <f t="shared" si="43"/>
        <v>0</v>
      </c>
      <c r="D338" s="6">
        <f t="shared" si="44"/>
        <v>0</v>
      </c>
      <c r="E338" s="6">
        <f t="shared" si="45"/>
        <v>2.3533258280564586E-293</v>
      </c>
      <c r="F338" s="6">
        <f t="shared" si="46"/>
        <v>2.8004577353871855E-291</v>
      </c>
      <c r="G338" s="6">
        <f t="shared" si="47"/>
        <v>2.3533258280564728E-293</v>
      </c>
      <c r="H338" s="6">
        <f t="shared" si="48"/>
        <v>2.3533258280564728E-293</v>
      </c>
      <c r="I338" s="6">
        <f t="shared" si="49"/>
        <v>251012.71715310763</v>
      </c>
      <c r="J338" s="6">
        <f t="shared" si="50"/>
        <v>251012.71715310763</v>
      </c>
    </row>
    <row r="339" spans="1:10" x14ac:dyDescent="0.2">
      <c r="A339" s="4">
        <f t="shared" si="51"/>
        <v>313</v>
      </c>
      <c r="B339" s="6">
        <f t="shared" si="42"/>
        <v>0</v>
      </c>
      <c r="C339" s="6">
        <f t="shared" si="43"/>
        <v>0</v>
      </c>
      <c r="D339" s="6">
        <f t="shared" si="44"/>
        <v>0</v>
      </c>
      <c r="E339" s="6">
        <f t="shared" si="45"/>
        <v>1.9611048567137273E-295</v>
      </c>
      <c r="F339" s="6">
        <f t="shared" si="46"/>
        <v>2.3337147794893356E-293</v>
      </c>
      <c r="G339" s="6">
        <f t="shared" si="47"/>
        <v>1.9611048567137199E-295</v>
      </c>
      <c r="H339" s="6">
        <f t="shared" si="48"/>
        <v>1.9611048567137199E-295</v>
      </c>
      <c r="I339" s="6">
        <f t="shared" si="49"/>
        <v>251427.28506330188</v>
      </c>
      <c r="J339" s="6">
        <f t="shared" si="50"/>
        <v>251427.28506330188</v>
      </c>
    </row>
    <row r="340" spans="1:10" x14ac:dyDescent="0.2">
      <c r="A340" s="4">
        <f t="shared" si="51"/>
        <v>314</v>
      </c>
      <c r="B340" s="6">
        <f t="shared" si="42"/>
        <v>0</v>
      </c>
      <c r="C340" s="6">
        <f t="shared" si="43"/>
        <v>0</v>
      </c>
      <c r="D340" s="6">
        <f t="shared" si="44"/>
        <v>0</v>
      </c>
      <c r="E340" s="6">
        <f t="shared" si="45"/>
        <v>1.6342540472614332E-297</v>
      </c>
      <c r="F340" s="6">
        <f t="shared" si="46"/>
        <v>1.9447623162411055E-295</v>
      </c>
      <c r="G340" s="6">
        <f t="shared" si="47"/>
        <v>1.6342540472614434E-297</v>
      </c>
      <c r="H340" s="6">
        <f t="shared" si="48"/>
        <v>1.6342540472614434E-297</v>
      </c>
      <c r="I340" s="6">
        <f t="shared" si="49"/>
        <v>251842.537666105</v>
      </c>
      <c r="J340" s="6">
        <f t="shared" si="50"/>
        <v>251842.537666105</v>
      </c>
    </row>
    <row r="341" spans="1:10" x14ac:dyDescent="0.2">
      <c r="A341" s="4">
        <f t="shared" si="51"/>
        <v>315</v>
      </c>
      <c r="B341" s="6">
        <f t="shared" si="42"/>
        <v>0</v>
      </c>
      <c r="C341" s="6">
        <f t="shared" si="43"/>
        <v>0</v>
      </c>
      <c r="D341" s="6">
        <f t="shared" si="44"/>
        <v>0</v>
      </c>
      <c r="E341" s="6">
        <f t="shared" si="45"/>
        <v>1.3618783727178694E-299</v>
      </c>
      <c r="F341" s="6">
        <f t="shared" si="46"/>
        <v>1.6206352635342645E-297</v>
      </c>
      <c r="G341" s="6">
        <f t="shared" si="47"/>
        <v>1.3618783727178853E-299</v>
      </c>
      <c r="H341" s="6">
        <f t="shared" si="48"/>
        <v>1.3618783727178853E-299</v>
      </c>
      <c r="I341" s="6">
        <f t="shared" si="49"/>
        <v>252258.47609234246</v>
      </c>
      <c r="J341" s="6">
        <f t="shared" si="50"/>
        <v>252258.47609234246</v>
      </c>
    </row>
    <row r="342" spans="1:10" x14ac:dyDescent="0.2">
      <c r="A342" s="4">
        <f t="shared" si="51"/>
        <v>316</v>
      </c>
      <c r="B342" s="6">
        <f t="shared" si="42"/>
        <v>0</v>
      </c>
      <c r="C342" s="6">
        <f t="shared" si="43"/>
        <v>0</v>
      </c>
      <c r="D342" s="6">
        <f t="shared" si="44"/>
        <v>0</v>
      </c>
      <c r="E342" s="6">
        <f t="shared" si="45"/>
        <v>1.1348986439315711E-301</v>
      </c>
      <c r="F342" s="6">
        <f t="shared" si="46"/>
        <v>1.3505293862785696E-299</v>
      </c>
      <c r="G342" s="6">
        <f t="shared" si="47"/>
        <v>1.1348986439315782E-301</v>
      </c>
      <c r="H342" s="6">
        <f t="shared" si="48"/>
        <v>1.1348986439315782E-301</v>
      </c>
      <c r="I342" s="6">
        <f t="shared" si="49"/>
        <v>252675.10147470745</v>
      </c>
      <c r="J342" s="6">
        <f t="shared" si="50"/>
        <v>252675.10147470745</v>
      </c>
    </row>
    <row r="343" spans="1:10" x14ac:dyDescent="0.2">
      <c r="A343" s="4">
        <f t="shared" si="51"/>
        <v>317</v>
      </c>
      <c r="B343" s="6">
        <f t="shared" si="42"/>
        <v>0</v>
      </c>
      <c r="C343" s="6">
        <f t="shared" si="43"/>
        <v>0</v>
      </c>
      <c r="D343" s="6">
        <f t="shared" si="44"/>
        <v>0</v>
      </c>
      <c r="E343" s="6">
        <f t="shared" si="45"/>
        <v>9.4574886994298177E-304</v>
      </c>
      <c r="F343" s="6">
        <f t="shared" si="46"/>
        <v>1.1254411552321483E-301</v>
      </c>
      <c r="G343" s="6">
        <f t="shared" si="47"/>
        <v>9.4574886994298873E-304</v>
      </c>
      <c r="H343" s="6">
        <f t="shared" si="48"/>
        <v>9.4574886994298873E-304</v>
      </c>
      <c r="I343" s="6">
        <f t="shared" si="49"/>
        <v>253092.41494776387</v>
      </c>
      <c r="J343" s="6">
        <f t="shared" si="50"/>
        <v>253092.41494776387</v>
      </c>
    </row>
    <row r="344" spans="1:10" x14ac:dyDescent="0.2">
      <c r="A344" s="4">
        <f t="shared" si="51"/>
        <v>318</v>
      </c>
      <c r="B344" s="6">
        <f t="shared" si="42"/>
        <v>0</v>
      </c>
      <c r="C344" s="6">
        <f t="shared" si="43"/>
        <v>0</v>
      </c>
      <c r="D344" s="6">
        <f t="shared" si="44"/>
        <v>0</v>
      </c>
      <c r="E344" s="6">
        <f t="shared" si="45"/>
        <v>7.8812405828582393E-306</v>
      </c>
      <c r="F344" s="6">
        <f t="shared" si="46"/>
        <v>9.3786762936013054E-304</v>
      </c>
      <c r="G344" s="6">
        <f t="shared" si="47"/>
        <v>7.8812405828581963E-306</v>
      </c>
      <c r="H344" s="6">
        <f t="shared" si="48"/>
        <v>7.8812405828581963E-306</v>
      </c>
      <c r="I344" s="6">
        <f t="shared" si="49"/>
        <v>253510.41764794942</v>
      </c>
      <c r="J344" s="6">
        <f t="shared" si="50"/>
        <v>253510.41764794942</v>
      </c>
    </row>
    <row r="345" spans="1:10" x14ac:dyDescent="0.2">
      <c r="A345" s="4">
        <f t="shared" si="51"/>
        <v>319</v>
      </c>
      <c r="B345" s="6">
        <f t="shared" si="42"/>
        <v>0</v>
      </c>
      <c r="C345" s="6">
        <f t="shared" si="43"/>
        <v>0</v>
      </c>
      <c r="D345" s="6">
        <f t="shared" si="44"/>
        <v>0</v>
      </c>
      <c r="E345" s="6">
        <f t="shared" si="45"/>
        <v>6.567700485715164E-308</v>
      </c>
      <c r="F345" s="6">
        <f t="shared" si="46"/>
        <v>7.8155635780010449E-306</v>
      </c>
      <c r="G345" s="6">
        <f t="shared" si="47"/>
        <v>6.5677004857151383E-308</v>
      </c>
      <c r="H345" s="6">
        <f t="shared" si="48"/>
        <v>6.5677004857151383E-308</v>
      </c>
      <c r="I345" s="6">
        <f t="shared" si="49"/>
        <v>253929.11071357876</v>
      </c>
      <c r="J345" s="6">
        <f t="shared" si="50"/>
        <v>253929.11071357876</v>
      </c>
    </row>
    <row r="346" spans="1:10" x14ac:dyDescent="0.2">
      <c r="A346" s="4">
        <f t="shared" si="51"/>
        <v>320</v>
      </c>
      <c r="B346" s="6">
        <f t="shared" si="42"/>
        <v>0</v>
      </c>
      <c r="C346" s="6">
        <f t="shared" si="43"/>
        <v>0</v>
      </c>
      <c r="D346" s="6">
        <f t="shared" si="44"/>
        <v>0</v>
      </c>
      <c r="E346" s="6">
        <f t="shared" si="45"/>
        <v>0</v>
      </c>
      <c r="F346" s="6">
        <f t="shared" si="46"/>
        <v>6.5677004857151383E-308</v>
      </c>
      <c r="G346" s="6">
        <f t="shared" si="47"/>
        <v>0</v>
      </c>
      <c r="H346" s="6">
        <f t="shared" si="48"/>
        <v>0</v>
      </c>
      <c r="I346" s="6">
        <f t="shared" si="49"/>
        <v>254348.49528484655</v>
      </c>
      <c r="J346" s="6">
        <f t="shared" si="50"/>
        <v>254348.49528484655</v>
      </c>
    </row>
    <row r="347" spans="1:10" x14ac:dyDescent="0.2">
      <c r="A347" s="4">
        <f t="shared" si="51"/>
        <v>321</v>
      </c>
      <c r="B347" s="6">
        <f t="shared" ref="B347:B386" si="52">$E$10/12*D346</f>
        <v>0</v>
      </c>
      <c r="C347" s="6">
        <f t="shared" ref="C347:C386" si="53">IF(D346&lt;($E$11-B347),D346-B347,$E$11-B347)</f>
        <v>0</v>
      </c>
      <c r="D347" s="6">
        <f t="shared" si="44"/>
        <v>0</v>
      </c>
      <c r="E347" s="6">
        <f t="shared" si="45"/>
        <v>0</v>
      </c>
      <c r="F347" s="6">
        <f t="shared" si="46"/>
        <v>0</v>
      </c>
      <c r="G347" s="6">
        <f t="shared" si="47"/>
        <v>0</v>
      </c>
      <c r="H347" s="6">
        <f t="shared" si="48"/>
        <v>0</v>
      </c>
      <c r="I347" s="6">
        <f t="shared" si="49"/>
        <v>254768.57250383054</v>
      </c>
      <c r="J347" s="6">
        <f t="shared" si="50"/>
        <v>254768.57250383054</v>
      </c>
    </row>
    <row r="348" spans="1:10" x14ac:dyDescent="0.2">
      <c r="A348" s="4">
        <f t="shared" si="51"/>
        <v>322</v>
      </c>
      <c r="B348" s="6">
        <f t="shared" si="52"/>
        <v>0</v>
      </c>
      <c r="C348" s="6">
        <f t="shared" si="53"/>
        <v>0</v>
      </c>
      <c r="D348" s="6">
        <f t="shared" ref="D348:D386" si="54">IF(D347&lt;=0,0,D347-C348)</f>
        <v>0</v>
      </c>
      <c r="E348" s="6">
        <f t="shared" ref="E348:E386" si="55">$E$14/12*G347</f>
        <v>0</v>
      </c>
      <c r="F348" s="6">
        <f t="shared" ref="F348:F386" si="56">IF(G347&lt;($E$15-E348),G347-E348,$E$15-E348)</f>
        <v>0</v>
      </c>
      <c r="G348" s="6">
        <f t="shared" ref="G348:G386" si="57">IF(G347&lt;=0,0,G347-F348)</f>
        <v>0</v>
      </c>
      <c r="H348" s="6">
        <f t="shared" ref="H348:H386" si="58">G348+D348</f>
        <v>0</v>
      </c>
      <c r="I348" s="6">
        <f t="shared" ref="I348:I386" si="59">I347*(1+(((1+$E$7)^(1/12))-1))</f>
        <v>255189.34351449477</v>
      </c>
      <c r="J348" s="6">
        <f t="shared" ref="J348:J386" si="60">I348-H348</f>
        <v>255189.34351449477</v>
      </c>
    </row>
    <row r="349" spans="1:10" x14ac:dyDescent="0.2">
      <c r="A349" s="4">
        <f t="shared" ref="A349:A386" si="61">A348+1</f>
        <v>323</v>
      </c>
      <c r="B349" s="6">
        <f t="shared" si="52"/>
        <v>0</v>
      </c>
      <c r="C349" s="6">
        <f t="shared" si="53"/>
        <v>0</v>
      </c>
      <c r="D349" s="6">
        <f t="shared" si="54"/>
        <v>0</v>
      </c>
      <c r="E349" s="6">
        <f t="shared" si="55"/>
        <v>0</v>
      </c>
      <c r="F349" s="6">
        <f t="shared" si="56"/>
        <v>0</v>
      </c>
      <c r="G349" s="6">
        <f t="shared" si="57"/>
        <v>0</v>
      </c>
      <c r="H349" s="6">
        <f t="shared" si="58"/>
        <v>0</v>
      </c>
      <c r="I349" s="6">
        <f t="shared" si="59"/>
        <v>255610.80946269262</v>
      </c>
      <c r="J349" s="6">
        <f t="shared" si="60"/>
        <v>255610.80946269262</v>
      </c>
    </row>
    <row r="350" spans="1:10" x14ac:dyDescent="0.2">
      <c r="A350" s="4">
        <f t="shared" si="61"/>
        <v>324</v>
      </c>
      <c r="B350" s="6">
        <f t="shared" si="52"/>
        <v>0</v>
      </c>
      <c r="C350" s="6">
        <f t="shared" si="53"/>
        <v>0</v>
      </c>
      <c r="D350" s="6">
        <f t="shared" si="54"/>
        <v>0</v>
      </c>
      <c r="E350" s="6">
        <f t="shared" si="55"/>
        <v>0</v>
      </c>
      <c r="F350" s="6">
        <f t="shared" si="56"/>
        <v>0</v>
      </c>
      <c r="G350" s="6">
        <f t="shared" si="57"/>
        <v>0</v>
      </c>
      <c r="H350" s="6">
        <f t="shared" si="58"/>
        <v>0</v>
      </c>
      <c r="I350" s="6">
        <f t="shared" si="59"/>
        <v>256032.97149616989</v>
      </c>
      <c r="J350" s="6">
        <f t="shared" si="60"/>
        <v>256032.97149616989</v>
      </c>
    </row>
    <row r="351" spans="1:10" x14ac:dyDescent="0.2">
      <c r="A351" s="4">
        <f t="shared" si="61"/>
        <v>325</v>
      </c>
      <c r="B351" s="6">
        <f t="shared" si="52"/>
        <v>0</v>
      </c>
      <c r="C351" s="6">
        <f t="shared" si="53"/>
        <v>0</v>
      </c>
      <c r="D351" s="6">
        <f t="shared" si="54"/>
        <v>0</v>
      </c>
      <c r="E351" s="6">
        <f t="shared" si="55"/>
        <v>0</v>
      </c>
      <c r="F351" s="6">
        <f t="shared" si="56"/>
        <v>0</v>
      </c>
      <c r="G351" s="6">
        <f t="shared" si="57"/>
        <v>0</v>
      </c>
      <c r="H351" s="6">
        <f t="shared" si="58"/>
        <v>0</v>
      </c>
      <c r="I351" s="6">
        <f t="shared" si="59"/>
        <v>256455.83076456803</v>
      </c>
      <c r="J351" s="6">
        <f t="shared" si="60"/>
        <v>256455.83076456803</v>
      </c>
    </row>
    <row r="352" spans="1:10" x14ac:dyDescent="0.2">
      <c r="A352" s="4">
        <f t="shared" si="61"/>
        <v>326</v>
      </c>
      <c r="B352" s="6">
        <f t="shared" si="52"/>
        <v>0</v>
      </c>
      <c r="C352" s="6">
        <f t="shared" si="53"/>
        <v>0</v>
      </c>
      <c r="D352" s="6">
        <f t="shared" si="54"/>
        <v>0</v>
      </c>
      <c r="E352" s="6">
        <f t="shared" si="55"/>
        <v>0</v>
      </c>
      <c r="F352" s="6">
        <f t="shared" si="56"/>
        <v>0</v>
      </c>
      <c r="G352" s="6">
        <f t="shared" si="57"/>
        <v>0</v>
      </c>
      <c r="H352" s="6">
        <f t="shared" si="58"/>
        <v>0</v>
      </c>
      <c r="I352" s="6">
        <f t="shared" si="59"/>
        <v>256879.38841942721</v>
      </c>
      <c r="J352" s="6">
        <f t="shared" si="60"/>
        <v>256879.38841942721</v>
      </c>
    </row>
    <row r="353" spans="1:10" x14ac:dyDescent="0.2">
      <c r="A353" s="4">
        <f t="shared" si="61"/>
        <v>327</v>
      </c>
      <c r="B353" s="6">
        <f t="shared" si="52"/>
        <v>0</v>
      </c>
      <c r="C353" s="6">
        <f t="shared" si="53"/>
        <v>0</v>
      </c>
      <c r="D353" s="6">
        <f t="shared" si="54"/>
        <v>0</v>
      </c>
      <c r="E353" s="6">
        <f t="shared" si="55"/>
        <v>0</v>
      </c>
      <c r="F353" s="6">
        <f t="shared" si="56"/>
        <v>0</v>
      </c>
      <c r="G353" s="6">
        <f t="shared" si="57"/>
        <v>0</v>
      </c>
      <c r="H353" s="6">
        <f t="shared" si="58"/>
        <v>0</v>
      </c>
      <c r="I353" s="6">
        <f t="shared" si="59"/>
        <v>257303.64561418945</v>
      </c>
      <c r="J353" s="6">
        <f t="shared" si="60"/>
        <v>257303.64561418945</v>
      </c>
    </row>
    <row r="354" spans="1:10" x14ac:dyDescent="0.2">
      <c r="A354" s="4">
        <f t="shared" si="61"/>
        <v>328</v>
      </c>
      <c r="B354" s="6">
        <f t="shared" si="52"/>
        <v>0</v>
      </c>
      <c r="C354" s="6">
        <f t="shared" si="53"/>
        <v>0</v>
      </c>
      <c r="D354" s="6">
        <f t="shared" si="54"/>
        <v>0</v>
      </c>
      <c r="E354" s="6">
        <f t="shared" si="55"/>
        <v>0</v>
      </c>
      <c r="F354" s="6">
        <f t="shared" si="56"/>
        <v>0</v>
      </c>
      <c r="G354" s="6">
        <f t="shared" si="57"/>
        <v>0</v>
      </c>
      <c r="H354" s="6">
        <f t="shared" si="58"/>
        <v>0</v>
      </c>
      <c r="I354" s="6">
        <f t="shared" si="59"/>
        <v>257728.60350420175</v>
      </c>
      <c r="J354" s="6">
        <f t="shared" si="60"/>
        <v>257728.60350420175</v>
      </c>
    </row>
    <row r="355" spans="1:10" x14ac:dyDescent="0.2">
      <c r="A355" s="4">
        <f t="shared" si="61"/>
        <v>329</v>
      </c>
      <c r="B355" s="6">
        <f t="shared" si="52"/>
        <v>0</v>
      </c>
      <c r="C355" s="6">
        <f t="shared" si="53"/>
        <v>0</v>
      </c>
      <c r="D355" s="6">
        <f t="shared" si="54"/>
        <v>0</v>
      </c>
      <c r="E355" s="6">
        <f t="shared" si="55"/>
        <v>0</v>
      </c>
      <c r="F355" s="6">
        <f t="shared" si="56"/>
        <v>0</v>
      </c>
      <c r="G355" s="6">
        <f t="shared" si="57"/>
        <v>0</v>
      </c>
      <c r="H355" s="6">
        <f t="shared" si="58"/>
        <v>0</v>
      </c>
      <c r="I355" s="6">
        <f t="shared" si="59"/>
        <v>258154.26324671929</v>
      </c>
      <c r="J355" s="6">
        <f t="shared" si="60"/>
        <v>258154.26324671929</v>
      </c>
    </row>
    <row r="356" spans="1:10" x14ac:dyDescent="0.2">
      <c r="A356" s="4">
        <f t="shared" si="61"/>
        <v>330</v>
      </c>
      <c r="B356" s="6">
        <f t="shared" si="52"/>
        <v>0</v>
      </c>
      <c r="C356" s="6">
        <f t="shared" si="53"/>
        <v>0</v>
      </c>
      <c r="D356" s="6">
        <f t="shared" si="54"/>
        <v>0</v>
      </c>
      <c r="E356" s="6">
        <f t="shared" si="55"/>
        <v>0</v>
      </c>
      <c r="F356" s="6">
        <f t="shared" si="56"/>
        <v>0</v>
      </c>
      <c r="G356" s="6">
        <f t="shared" si="57"/>
        <v>0</v>
      </c>
      <c r="H356" s="6">
        <f t="shared" si="58"/>
        <v>0</v>
      </c>
      <c r="I356" s="6">
        <f t="shared" si="59"/>
        <v>258580.62600090855</v>
      </c>
      <c r="J356" s="6">
        <f t="shared" si="60"/>
        <v>258580.62600090855</v>
      </c>
    </row>
    <row r="357" spans="1:10" x14ac:dyDescent="0.2">
      <c r="A357" s="4">
        <f t="shared" si="61"/>
        <v>331</v>
      </c>
      <c r="B357" s="6">
        <f t="shared" si="52"/>
        <v>0</v>
      </c>
      <c r="C357" s="6">
        <f t="shared" si="53"/>
        <v>0</v>
      </c>
      <c r="D357" s="6">
        <f t="shared" si="54"/>
        <v>0</v>
      </c>
      <c r="E357" s="6">
        <f t="shared" si="55"/>
        <v>0</v>
      </c>
      <c r="F357" s="6">
        <f t="shared" si="56"/>
        <v>0</v>
      </c>
      <c r="G357" s="6">
        <f t="shared" si="57"/>
        <v>0</v>
      </c>
      <c r="H357" s="6">
        <f t="shared" si="58"/>
        <v>0</v>
      </c>
      <c r="I357" s="6">
        <f t="shared" si="59"/>
        <v>259007.69292785047</v>
      </c>
      <c r="J357" s="6">
        <f t="shared" si="60"/>
        <v>259007.69292785047</v>
      </c>
    </row>
    <row r="358" spans="1:10" x14ac:dyDescent="0.2">
      <c r="A358" s="4">
        <f t="shared" si="61"/>
        <v>332</v>
      </c>
      <c r="B358" s="6">
        <f t="shared" si="52"/>
        <v>0</v>
      </c>
      <c r="C358" s="6">
        <f t="shared" si="53"/>
        <v>0</v>
      </c>
      <c r="D358" s="6">
        <f t="shared" si="54"/>
        <v>0</v>
      </c>
      <c r="E358" s="6">
        <f t="shared" si="55"/>
        <v>0</v>
      </c>
      <c r="F358" s="6">
        <f t="shared" si="56"/>
        <v>0</v>
      </c>
      <c r="G358" s="6">
        <f t="shared" si="57"/>
        <v>0</v>
      </c>
      <c r="H358" s="6">
        <f t="shared" si="58"/>
        <v>0</v>
      </c>
      <c r="I358" s="6">
        <f t="shared" si="59"/>
        <v>259435.46519054359</v>
      </c>
      <c r="J358" s="6">
        <f t="shared" si="60"/>
        <v>259435.46519054359</v>
      </c>
    </row>
    <row r="359" spans="1:10" x14ac:dyDescent="0.2">
      <c r="A359" s="4">
        <f t="shared" si="61"/>
        <v>333</v>
      </c>
      <c r="B359" s="6">
        <f t="shared" si="52"/>
        <v>0</v>
      </c>
      <c r="C359" s="6">
        <f t="shared" si="53"/>
        <v>0</v>
      </c>
      <c r="D359" s="6">
        <f t="shared" si="54"/>
        <v>0</v>
      </c>
      <c r="E359" s="6">
        <f t="shared" si="55"/>
        <v>0</v>
      </c>
      <c r="F359" s="6">
        <f t="shared" si="56"/>
        <v>0</v>
      </c>
      <c r="G359" s="6">
        <f t="shared" si="57"/>
        <v>0</v>
      </c>
      <c r="H359" s="6">
        <f t="shared" si="58"/>
        <v>0</v>
      </c>
      <c r="I359" s="6">
        <f t="shared" si="59"/>
        <v>259863.94395390726</v>
      </c>
      <c r="J359" s="6">
        <f t="shared" si="60"/>
        <v>259863.94395390726</v>
      </c>
    </row>
    <row r="360" spans="1:10" x14ac:dyDescent="0.2">
      <c r="A360" s="4">
        <f t="shared" si="61"/>
        <v>334</v>
      </c>
      <c r="B360" s="6">
        <f t="shared" si="52"/>
        <v>0</v>
      </c>
      <c r="C360" s="6">
        <f t="shared" si="53"/>
        <v>0</v>
      </c>
      <c r="D360" s="6">
        <f t="shared" si="54"/>
        <v>0</v>
      </c>
      <c r="E360" s="6">
        <f t="shared" si="55"/>
        <v>0</v>
      </c>
      <c r="F360" s="6">
        <f t="shared" si="56"/>
        <v>0</v>
      </c>
      <c r="G360" s="6">
        <f t="shared" si="57"/>
        <v>0</v>
      </c>
      <c r="H360" s="6">
        <f t="shared" si="58"/>
        <v>0</v>
      </c>
      <c r="I360" s="6">
        <f t="shared" si="59"/>
        <v>260293.13038478477</v>
      </c>
      <c r="J360" s="6">
        <f t="shared" si="60"/>
        <v>260293.13038478477</v>
      </c>
    </row>
    <row r="361" spans="1:10" x14ac:dyDescent="0.2">
      <c r="A361" s="4">
        <f t="shared" si="61"/>
        <v>335</v>
      </c>
      <c r="B361" s="6">
        <f t="shared" si="52"/>
        <v>0</v>
      </c>
      <c r="C361" s="6">
        <f t="shared" si="53"/>
        <v>0</v>
      </c>
      <c r="D361" s="6">
        <f t="shared" si="54"/>
        <v>0</v>
      </c>
      <c r="E361" s="6">
        <f t="shared" si="55"/>
        <v>0</v>
      </c>
      <c r="F361" s="6">
        <f t="shared" si="56"/>
        <v>0</v>
      </c>
      <c r="G361" s="6">
        <f t="shared" si="57"/>
        <v>0</v>
      </c>
      <c r="H361" s="6">
        <f t="shared" si="58"/>
        <v>0</v>
      </c>
      <c r="I361" s="6">
        <f t="shared" si="59"/>
        <v>260723.02565194658</v>
      </c>
      <c r="J361" s="6">
        <f t="shared" si="60"/>
        <v>260723.02565194658</v>
      </c>
    </row>
    <row r="362" spans="1:10" x14ac:dyDescent="0.2">
      <c r="A362" s="4">
        <f t="shared" si="61"/>
        <v>336</v>
      </c>
      <c r="B362" s="6">
        <f t="shared" si="52"/>
        <v>0</v>
      </c>
      <c r="C362" s="6">
        <f t="shared" si="53"/>
        <v>0</v>
      </c>
      <c r="D362" s="6">
        <f t="shared" si="54"/>
        <v>0</v>
      </c>
      <c r="E362" s="6">
        <f t="shared" si="55"/>
        <v>0</v>
      </c>
      <c r="F362" s="6">
        <f t="shared" si="56"/>
        <v>0</v>
      </c>
      <c r="G362" s="6">
        <f t="shared" si="57"/>
        <v>0</v>
      </c>
      <c r="H362" s="6">
        <f t="shared" si="58"/>
        <v>0</v>
      </c>
      <c r="I362" s="6">
        <f t="shared" si="59"/>
        <v>261153.63092609341</v>
      </c>
      <c r="J362" s="6">
        <f t="shared" si="60"/>
        <v>261153.63092609341</v>
      </c>
    </row>
    <row r="363" spans="1:10" x14ac:dyDescent="0.2">
      <c r="A363" s="4">
        <f t="shared" si="61"/>
        <v>337</v>
      </c>
      <c r="B363" s="6">
        <f t="shared" si="52"/>
        <v>0</v>
      </c>
      <c r="C363" s="6">
        <f t="shared" si="53"/>
        <v>0</v>
      </c>
      <c r="D363" s="6">
        <f t="shared" si="54"/>
        <v>0</v>
      </c>
      <c r="E363" s="6">
        <f t="shared" si="55"/>
        <v>0</v>
      </c>
      <c r="F363" s="6">
        <f t="shared" si="56"/>
        <v>0</v>
      </c>
      <c r="G363" s="6">
        <f t="shared" si="57"/>
        <v>0</v>
      </c>
      <c r="H363" s="6">
        <f t="shared" si="58"/>
        <v>0</v>
      </c>
      <c r="I363" s="6">
        <f t="shared" si="59"/>
        <v>261584.94737985951</v>
      </c>
      <c r="J363" s="6">
        <f t="shared" si="60"/>
        <v>261584.94737985951</v>
      </c>
    </row>
    <row r="364" spans="1:10" x14ac:dyDescent="0.2">
      <c r="A364" s="4">
        <f t="shared" si="61"/>
        <v>338</v>
      </c>
      <c r="B364" s="6">
        <f t="shared" si="52"/>
        <v>0</v>
      </c>
      <c r="C364" s="6">
        <f t="shared" si="53"/>
        <v>0</v>
      </c>
      <c r="D364" s="6">
        <f t="shared" si="54"/>
        <v>0</v>
      </c>
      <c r="E364" s="6">
        <f t="shared" si="55"/>
        <v>0</v>
      </c>
      <c r="F364" s="6">
        <f t="shared" si="56"/>
        <v>0</v>
      </c>
      <c r="G364" s="6">
        <f t="shared" si="57"/>
        <v>0</v>
      </c>
      <c r="H364" s="6">
        <f t="shared" si="58"/>
        <v>0</v>
      </c>
      <c r="I364" s="6">
        <f t="shared" si="59"/>
        <v>262016.97618781589</v>
      </c>
      <c r="J364" s="6">
        <f t="shared" si="60"/>
        <v>262016.97618781589</v>
      </c>
    </row>
    <row r="365" spans="1:10" x14ac:dyDescent="0.2">
      <c r="A365" s="4">
        <f t="shared" si="61"/>
        <v>339</v>
      </c>
      <c r="B365" s="6">
        <f t="shared" si="52"/>
        <v>0</v>
      </c>
      <c r="C365" s="6">
        <f t="shared" si="53"/>
        <v>0</v>
      </c>
      <c r="D365" s="6">
        <f t="shared" si="54"/>
        <v>0</v>
      </c>
      <c r="E365" s="6">
        <f t="shared" si="55"/>
        <v>0</v>
      </c>
      <c r="F365" s="6">
        <f t="shared" si="56"/>
        <v>0</v>
      </c>
      <c r="G365" s="6">
        <f t="shared" si="57"/>
        <v>0</v>
      </c>
      <c r="H365" s="6">
        <f t="shared" si="58"/>
        <v>0</v>
      </c>
      <c r="I365" s="6">
        <f t="shared" si="59"/>
        <v>262449.71852647339</v>
      </c>
      <c r="J365" s="6">
        <f t="shared" si="60"/>
        <v>262449.71852647339</v>
      </c>
    </row>
    <row r="366" spans="1:10" x14ac:dyDescent="0.2">
      <c r="A366" s="4">
        <f t="shared" si="61"/>
        <v>340</v>
      </c>
      <c r="B366" s="6">
        <f t="shared" si="52"/>
        <v>0</v>
      </c>
      <c r="C366" s="6">
        <f t="shared" si="53"/>
        <v>0</v>
      </c>
      <c r="D366" s="6">
        <f t="shared" si="54"/>
        <v>0</v>
      </c>
      <c r="E366" s="6">
        <f t="shared" si="55"/>
        <v>0</v>
      </c>
      <c r="F366" s="6">
        <f t="shared" si="56"/>
        <v>0</v>
      </c>
      <c r="G366" s="6">
        <f t="shared" si="57"/>
        <v>0</v>
      </c>
      <c r="H366" s="6">
        <f t="shared" si="58"/>
        <v>0</v>
      </c>
      <c r="I366" s="6">
        <f t="shared" si="59"/>
        <v>262883.17557428591</v>
      </c>
      <c r="J366" s="6">
        <f t="shared" si="60"/>
        <v>262883.17557428591</v>
      </c>
    </row>
    <row r="367" spans="1:10" x14ac:dyDescent="0.2">
      <c r="A367" s="4">
        <f t="shared" si="61"/>
        <v>341</v>
      </c>
      <c r="B367" s="6">
        <f t="shared" si="52"/>
        <v>0</v>
      </c>
      <c r="C367" s="6">
        <f t="shared" si="53"/>
        <v>0</v>
      </c>
      <c r="D367" s="6">
        <f t="shared" si="54"/>
        <v>0</v>
      </c>
      <c r="E367" s="6">
        <f t="shared" si="55"/>
        <v>0</v>
      </c>
      <c r="F367" s="6">
        <f t="shared" si="56"/>
        <v>0</v>
      </c>
      <c r="G367" s="6">
        <f t="shared" si="57"/>
        <v>0</v>
      </c>
      <c r="H367" s="6">
        <f t="shared" si="58"/>
        <v>0</v>
      </c>
      <c r="I367" s="6">
        <f t="shared" si="59"/>
        <v>263317.34851165384</v>
      </c>
      <c r="J367" s="6">
        <f t="shared" si="60"/>
        <v>263317.34851165384</v>
      </c>
    </row>
    <row r="368" spans="1:10" x14ac:dyDescent="0.2">
      <c r="A368" s="4">
        <f t="shared" si="61"/>
        <v>342</v>
      </c>
      <c r="B368" s="6">
        <f t="shared" si="52"/>
        <v>0</v>
      </c>
      <c r="C368" s="6">
        <f t="shared" si="53"/>
        <v>0</v>
      </c>
      <c r="D368" s="6">
        <f t="shared" si="54"/>
        <v>0</v>
      </c>
      <c r="E368" s="6">
        <f t="shared" si="55"/>
        <v>0</v>
      </c>
      <c r="F368" s="6">
        <f t="shared" si="56"/>
        <v>0</v>
      </c>
      <c r="G368" s="6">
        <f t="shared" si="57"/>
        <v>0</v>
      </c>
      <c r="H368" s="6">
        <f t="shared" si="58"/>
        <v>0</v>
      </c>
      <c r="I368" s="6">
        <f t="shared" si="59"/>
        <v>263752.23852092691</v>
      </c>
      <c r="J368" s="6">
        <f t="shared" si="60"/>
        <v>263752.23852092691</v>
      </c>
    </row>
    <row r="369" spans="1:10" x14ac:dyDescent="0.2">
      <c r="A369" s="4">
        <f t="shared" si="61"/>
        <v>343</v>
      </c>
      <c r="B369" s="6">
        <f t="shared" si="52"/>
        <v>0</v>
      </c>
      <c r="C369" s="6">
        <f t="shared" si="53"/>
        <v>0</v>
      </c>
      <c r="D369" s="6">
        <f t="shared" si="54"/>
        <v>0</v>
      </c>
      <c r="E369" s="6">
        <f t="shared" si="55"/>
        <v>0</v>
      </c>
      <c r="F369" s="6">
        <f t="shared" si="56"/>
        <v>0</v>
      </c>
      <c r="G369" s="6">
        <f t="shared" si="57"/>
        <v>0</v>
      </c>
      <c r="H369" s="6">
        <f t="shared" si="58"/>
        <v>0</v>
      </c>
      <c r="I369" s="6">
        <f t="shared" si="59"/>
        <v>264187.8467864077</v>
      </c>
      <c r="J369" s="6">
        <f t="shared" si="60"/>
        <v>264187.8467864077</v>
      </c>
    </row>
    <row r="370" spans="1:10" x14ac:dyDescent="0.2">
      <c r="A370" s="4">
        <f t="shared" si="61"/>
        <v>344</v>
      </c>
      <c r="B370" s="6">
        <f t="shared" si="52"/>
        <v>0</v>
      </c>
      <c r="C370" s="6">
        <f t="shared" si="53"/>
        <v>0</v>
      </c>
      <c r="D370" s="6">
        <f t="shared" si="54"/>
        <v>0</v>
      </c>
      <c r="E370" s="6">
        <f t="shared" si="55"/>
        <v>0</v>
      </c>
      <c r="F370" s="6">
        <f t="shared" si="56"/>
        <v>0</v>
      </c>
      <c r="G370" s="6">
        <f t="shared" si="57"/>
        <v>0</v>
      </c>
      <c r="H370" s="6">
        <f t="shared" si="58"/>
        <v>0</v>
      </c>
      <c r="I370" s="6">
        <f t="shared" si="59"/>
        <v>264624.17449435469</v>
      </c>
      <c r="J370" s="6">
        <f t="shared" si="60"/>
        <v>264624.17449435469</v>
      </c>
    </row>
    <row r="371" spans="1:10" x14ac:dyDescent="0.2">
      <c r="A371" s="4">
        <f t="shared" si="61"/>
        <v>345</v>
      </c>
      <c r="B371" s="6">
        <f t="shared" si="52"/>
        <v>0</v>
      </c>
      <c r="C371" s="6">
        <f t="shared" si="53"/>
        <v>0</v>
      </c>
      <c r="D371" s="6">
        <f t="shared" si="54"/>
        <v>0</v>
      </c>
      <c r="E371" s="6">
        <f t="shared" si="55"/>
        <v>0</v>
      </c>
      <c r="F371" s="6">
        <f t="shared" si="56"/>
        <v>0</v>
      </c>
      <c r="G371" s="6">
        <f t="shared" si="57"/>
        <v>0</v>
      </c>
      <c r="H371" s="6">
        <f t="shared" si="58"/>
        <v>0</v>
      </c>
      <c r="I371" s="6">
        <f t="shared" si="59"/>
        <v>265061.22283298563</v>
      </c>
      <c r="J371" s="6">
        <f t="shared" si="60"/>
        <v>265061.22283298563</v>
      </c>
    </row>
    <row r="372" spans="1:10" x14ac:dyDescent="0.2">
      <c r="A372" s="4">
        <f t="shared" si="61"/>
        <v>346</v>
      </c>
      <c r="B372" s="6">
        <f t="shared" si="52"/>
        <v>0</v>
      </c>
      <c r="C372" s="6">
        <f t="shared" si="53"/>
        <v>0</v>
      </c>
      <c r="D372" s="6">
        <f t="shared" si="54"/>
        <v>0</v>
      </c>
      <c r="E372" s="6">
        <f t="shared" si="55"/>
        <v>0</v>
      </c>
      <c r="F372" s="6">
        <f t="shared" si="56"/>
        <v>0</v>
      </c>
      <c r="G372" s="6">
        <f t="shared" si="57"/>
        <v>0</v>
      </c>
      <c r="H372" s="6">
        <f t="shared" si="58"/>
        <v>0</v>
      </c>
      <c r="I372" s="6">
        <f t="shared" si="59"/>
        <v>265498.99299248069</v>
      </c>
      <c r="J372" s="6">
        <f t="shared" si="60"/>
        <v>265498.99299248069</v>
      </c>
    </row>
    <row r="373" spans="1:10" x14ac:dyDescent="0.2">
      <c r="A373" s="4">
        <f t="shared" si="61"/>
        <v>347</v>
      </c>
      <c r="B373" s="6">
        <f t="shared" si="52"/>
        <v>0</v>
      </c>
      <c r="C373" s="6">
        <f t="shared" si="53"/>
        <v>0</v>
      </c>
      <c r="D373" s="6">
        <f t="shared" si="54"/>
        <v>0</v>
      </c>
      <c r="E373" s="6">
        <f t="shared" si="55"/>
        <v>0</v>
      </c>
      <c r="F373" s="6">
        <f t="shared" si="56"/>
        <v>0</v>
      </c>
      <c r="G373" s="6">
        <f t="shared" si="57"/>
        <v>0</v>
      </c>
      <c r="H373" s="6">
        <f t="shared" si="58"/>
        <v>0</v>
      </c>
      <c r="I373" s="6">
        <f t="shared" si="59"/>
        <v>265937.48616498575</v>
      </c>
      <c r="J373" s="6">
        <f t="shared" si="60"/>
        <v>265937.48616498575</v>
      </c>
    </row>
    <row r="374" spans="1:10" x14ac:dyDescent="0.2">
      <c r="A374" s="4">
        <f t="shared" si="61"/>
        <v>348</v>
      </c>
      <c r="B374" s="6">
        <f t="shared" si="52"/>
        <v>0</v>
      </c>
      <c r="C374" s="6">
        <f t="shared" si="53"/>
        <v>0</v>
      </c>
      <c r="D374" s="6">
        <f t="shared" si="54"/>
        <v>0</v>
      </c>
      <c r="E374" s="6">
        <f t="shared" si="55"/>
        <v>0</v>
      </c>
      <c r="F374" s="6">
        <f t="shared" si="56"/>
        <v>0</v>
      </c>
      <c r="G374" s="6">
        <f t="shared" si="57"/>
        <v>0</v>
      </c>
      <c r="H374" s="6">
        <f t="shared" si="58"/>
        <v>0</v>
      </c>
      <c r="I374" s="6">
        <f t="shared" si="59"/>
        <v>266376.70354461554</v>
      </c>
      <c r="J374" s="6">
        <f t="shared" si="60"/>
        <v>266376.70354461554</v>
      </c>
    </row>
    <row r="375" spans="1:10" x14ac:dyDescent="0.2">
      <c r="A375" s="4">
        <f t="shared" si="61"/>
        <v>349</v>
      </c>
      <c r="B375" s="6">
        <f t="shared" si="52"/>
        <v>0</v>
      </c>
      <c r="C375" s="6">
        <f t="shared" si="53"/>
        <v>0</v>
      </c>
      <c r="D375" s="6">
        <f t="shared" si="54"/>
        <v>0</v>
      </c>
      <c r="E375" s="6">
        <f t="shared" si="55"/>
        <v>0</v>
      </c>
      <c r="F375" s="6">
        <f t="shared" si="56"/>
        <v>0</v>
      </c>
      <c r="G375" s="6">
        <f t="shared" si="57"/>
        <v>0</v>
      </c>
      <c r="H375" s="6">
        <f t="shared" si="58"/>
        <v>0</v>
      </c>
      <c r="I375" s="6">
        <f t="shared" si="59"/>
        <v>266816.64632745698</v>
      </c>
      <c r="J375" s="6">
        <f t="shared" si="60"/>
        <v>266816.64632745698</v>
      </c>
    </row>
    <row r="376" spans="1:10" x14ac:dyDescent="0.2">
      <c r="A376" s="4">
        <f t="shared" si="61"/>
        <v>350</v>
      </c>
      <c r="B376" s="6">
        <f t="shared" si="52"/>
        <v>0</v>
      </c>
      <c r="C376" s="6">
        <f t="shared" si="53"/>
        <v>0</v>
      </c>
      <c r="D376" s="6">
        <f t="shared" si="54"/>
        <v>0</v>
      </c>
      <c r="E376" s="6">
        <f t="shared" si="55"/>
        <v>0</v>
      </c>
      <c r="F376" s="6">
        <f t="shared" si="56"/>
        <v>0</v>
      </c>
      <c r="G376" s="6">
        <f t="shared" si="57"/>
        <v>0</v>
      </c>
      <c r="H376" s="6">
        <f t="shared" si="58"/>
        <v>0</v>
      </c>
      <c r="I376" s="6">
        <f t="shared" si="59"/>
        <v>267257.31571157248</v>
      </c>
      <c r="J376" s="6">
        <f t="shared" si="60"/>
        <v>267257.31571157248</v>
      </c>
    </row>
    <row r="377" spans="1:10" x14ac:dyDescent="0.2">
      <c r="A377" s="4">
        <f t="shared" si="61"/>
        <v>351</v>
      </c>
      <c r="B377" s="6">
        <f t="shared" si="52"/>
        <v>0</v>
      </c>
      <c r="C377" s="6">
        <f t="shared" si="53"/>
        <v>0</v>
      </c>
      <c r="D377" s="6">
        <f t="shared" si="54"/>
        <v>0</v>
      </c>
      <c r="E377" s="6">
        <f t="shared" si="55"/>
        <v>0</v>
      </c>
      <c r="F377" s="6">
        <f t="shared" si="56"/>
        <v>0</v>
      </c>
      <c r="G377" s="6">
        <f t="shared" si="57"/>
        <v>0</v>
      </c>
      <c r="H377" s="6">
        <f t="shared" si="58"/>
        <v>0</v>
      </c>
      <c r="I377" s="6">
        <f t="shared" si="59"/>
        <v>267698.7128970031</v>
      </c>
      <c r="J377" s="6">
        <f t="shared" si="60"/>
        <v>267698.7128970031</v>
      </c>
    </row>
    <row r="378" spans="1:10" x14ac:dyDescent="0.2">
      <c r="A378" s="4">
        <f t="shared" si="61"/>
        <v>352</v>
      </c>
      <c r="B378" s="6">
        <f t="shared" si="52"/>
        <v>0</v>
      </c>
      <c r="C378" s="6">
        <f t="shared" si="53"/>
        <v>0</v>
      </c>
      <c r="D378" s="6">
        <f t="shared" si="54"/>
        <v>0</v>
      </c>
      <c r="E378" s="6">
        <f t="shared" si="55"/>
        <v>0</v>
      </c>
      <c r="F378" s="6">
        <f t="shared" si="56"/>
        <v>0</v>
      </c>
      <c r="G378" s="6">
        <f t="shared" si="57"/>
        <v>0</v>
      </c>
      <c r="H378" s="6">
        <f t="shared" si="58"/>
        <v>0</v>
      </c>
      <c r="I378" s="6">
        <f t="shared" si="59"/>
        <v>268140.83908577188</v>
      </c>
      <c r="J378" s="6">
        <f t="shared" si="60"/>
        <v>268140.83908577188</v>
      </c>
    </row>
    <row r="379" spans="1:10" x14ac:dyDescent="0.2">
      <c r="A379" s="4">
        <f t="shared" si="61"/>
        <v>353</v>
      </c>
      <c r="B379" s="6">
        <f t="shared" si="52"/>
        <v>0</v>
      </c>
      <c r="C379" s="6">
        <f t="shared" si="53"/>
        <v>0</v>
      </c>
      <c r="D379" s="6">
        <f t="shared" si="54"/>
        <v>0</v>
      </c>
      <c r="E379" s="6">
        <f t="shared" si="55"/>
        <v>0</v>
      </c>
      <c r="F379" s="6">
        <f t="shared" si="56"/>
        <v>0</v>
      </c>
      <c r="G379" s="6">
        <f t="shared" si="57"/>
        <v>0</v>
      </c>
      <c r="H379" s="6">
        <f t="shared" si="58"/>
        <v>0</v>
      </c>
      <c r="I379" s="6">
        <f t="shared" si="59"/>
        <v>268583.69548188715</v>
      </c>
      <c r="J379" s="6">
        <f t="shared" si="60"/>
        <v>268583.69548188715</v>
      </c>
    </row>
    <row r="380" spans="1:10" x14ac:dyDescent="0.2">
      <c r="A380" s="4">
        <f t="shared" si="61"/>
        <v>354</v>
      </c>
      <c r="B380" s="6">
        <f t="shared" si="52"/>
        <v>0</v>
      </c>
      <c r="C380" s="6">
        <f t="shared" si="53"/>
        <v>0</v>
      </c>
      <c r="D380" s="6">
        <f t="shared" si="54"/>
        <v>0</v>
      </c>
      <c r="E380" s="6">
        <f t="shared" si="55"/>
        <v>0</v>
      </c>
      <c r="F380" s="6">
        <f t="shared" si="56"/>
        <v>0</v>
      </c>
      <c r="G380" s="6">
        <f t="shared" si="57"/>
        <v>0</v>
      </c>
      <c r="H380" s="6">
        <f t="shared" si="58"/>
        <v>0</v>
      </c>
      <c r="I380" s="6">
        <f t="shared" si="59"/>
        <v>269027.28329134564</v>
      </c>
      <c r="J380" s="6">
        <f t="shared" si="60"/>
        <v>269027.28329134564</v>
      </c>
    </row>
    <row r="381" spans="1:10" x14ac:dyDescent="0.2">
      <c r="A381" s="4">
        <f t="shared" si="61"/>
        <v>355</v>
      </c>
      <c r="B381" s="6">
        <f t="shared" si="52"/>
        <v>0</v>
      </c>
      <c r="C381" s="6">
        <f t="shared" si="53"/>
        <v>0</v>
      </c>
      <c r="D381" s="6">
        <f t="shared" si="54"/>
        <v>0</v>
      </c>
      <c r="E381" s="6">
        <f t="shared" si="55"/>
        <v>0</v>
      </c>
      <c r="F381" s="6">
        <f t="shared" si="56"/>
        <v>0</v>
      </c>
      <c r="G381" s="6">
        <f t="shared" si="57"/>
        <v>0</v>
      </c>
      <c r="H381" s="6">
        <f t="shared" si="58"/>
        <v>0</v>
      </c>
      <c r="I381" s="6">
        <f t="shared" si="59"/>
        <v>269471.603722136</v>
      </c>
      <c r="J381" s="6">
        <f t="shared" si="60"/>
        <v>269471.603722136</v>
      </c>
    </row>
    <row r="382" spans="1:10" x14ac:dyDescent="0.2">
      <c r="A382" s="4">
        <f t="shared" si="61"/>
        <v>356</v>
      </c>
      <c r="B382" s="6">
        <f t="shared" si="52"/>
        <v>0</v>
      </c>
      <c r="C382" s="6">
        <f t="shared" si="53"/>
        <v>0</v>
      </c>
      <c r="D382" s="6">
        <f t="shared" si="54"/>
        <v>0</v>
      </c>
      <c r="E382" s="6">
        <f t="shared" si="55"/>
        <v>0</v>
      </c>
      <c r="F382" s="6">
        <f t="shared" si="56"/>
        <v>0</v>
      </c>
      <c r="G382" s="6">
        <f t="shared" si="57"/>
        <v>0</v>
      </c>
      <c r="H382" s="6">
        <f t="shared" si="58"/>
        <v>0</v>
      </c>
      <c r="I382" s="6">
        <f t="shared" si="59"/>
        <v>269916.65798424196</v>
      </c>
      <c r="J382" s="6">
        <f t="shared" si="60"/>
        <v>269916.65798424196</v>
      </c>
    </row>
    <row r="383" spans="1:10" x14ac:dyDescent="0.2">
      <c r="A383" s="4">
        <f t="shared" si="61"/>
        <v>357</v>
      </c>
      <c r="B383" s="6">
        <f t="shared" si="52"/>
        <v>0</v>
      </c>
      <c r="C383" s="6">
        <f t="shared" si="53"/>
        <v>0</v>
      </c>
      <c r="D383" s="6">
        <f t="shared" si="54"/>
        <v>0</v>
      </c>
      <c r="E383" s="6">
        <f t="shared" si="55"/>
        <v>0</v>
      </c>
      <c r="F383" s="6">
        <f t="shared" si="56"/>
        <v>0</v>
      </c>
      <c r="G383" s="6">
        <f t="shared" si="57"/>
        <v>0</v>
      </c>
      <c r="H383" s="6">
        <f t="shared" si="58"/>
        <v>0</v>
      </c>
      <c r="I383" s="6">
        <f t="shared" si="59"/>
        <v>270362.44728964556</v>
      </c>
      <c r="J383" s="6">
        <f t="shared" si="60"/>
        <v>270362.44728964556</v>
      </c>
    </row>
    <row r="384" spans="1:10" x14ac:dyDescent="0.2">
      <c r="A384" s="4">
        <f t="shared" si="61"/>
        <v>358</v>
      </c>
      <c r="B384" s="6">
        <f t="shared" si="52"/>
        <v>0</v>
      </c>
      <c r="C384" s="6">
        <f t="shared" si="53"/>
        <v>0</v>
      </c>
      <c r="D384" s="6">
        <f t="shared" si="54"/>
        <v>0</v>
      </c>
      <c r="E384" s="6">
        <f t="shared" si="55"/>
        <v>0</v>
      </c>
      <c r="F384" s="6">
        <f t="shared" si="56"/>
        <v>0</v>
      </c>
      <c r="G384" s="6">
        <f t="shared" si="57"/>
        <v>0</v>
      </c>
      <c r="H384" s="6">
        <f t="shared" si="58"/>
        <v>0</v>
      </c>
      <c r="I384" s="6">
        <f t="shared" si="59"/>
        <v>270808.97285233054</v>
      </c>
      <c r="J384" s="6">
        <f t="shared" si="60"/>
        <v>270808.97285233054</v>
      </c>
    </row>
    <row r="385" spans="1:10" x14ac:dyDescent="0.2">
      <c r="A385" s="4">
        <f t="shared" si="61"/>
        <v>359</v>
      </c>
      <c r="B385" s="6">
        <f t="shared" si="52"/>
        <v>0</v>
      </c>
      <c r="C385" s="6">
        <f t="shared" si="53"/>
        <v>0</v>
      </c>
      <c r="D385" s="6">
        <f t="shared" si="54"/>
        <v>0</v>
      </c>
      <c r="E385" s="6">
        <f t="shared" si="55"/>
        <v>0</v>
      </c>
      <c r="F385" s="6">
        <f t="shared" si="56"/>
        <v>0</v>
      </c>
      <c r="G385" s="6">
        <f t="shared" si="57"/>
        <v>0</v>
      </c>
      <c r="H385" s="6">
        <f t="shared" si="58"/>
        <v>0</v>
      </c>
      <c r="I385" s="6">
        <f t="shared" si="59"/>
        <v>271256.23588828568</v>
      </c>
      <c r="J385" s="6">
        <f t="shared" si="60"/>
        <v>271256.23588828568</v>
      </c>
    </row>
    <row r="386" spans="1:10" x14ac:dyDescent="0.2">
      <c r="A386" s="4">
        <f t="shared" si="61"/>
        <v>360</v>
      </c>
      <c r="B386" s="6">
        <f t="shared" si="52"/>
        <v>0</v>
      </c>
      <c r="C386" s="6">
        <f t="shared" si="53"/>
        <v>0</v>
      </c>
      <c r="D386" s="6">
        <f t="shared" si="54"/>
        <v>0</v>
      </c>
      <c r="E386" s="6">
        <f t="shared" si="55"/>
        <v>0</v>
      </c>
      <c r="F386" s="6">
        <f t="shared" si="56"/>
        <v>0</v>
      </c>
      <c r="G386" s="6">
        <f t="shared" si="57"/>
        <v>0</v>
      </c>
      <c r="H386" s="6">
        <f t="shared" si="58"/>
        <v>0</v>
      </c>
      <c r="I386" s="6">
        <f t="shared" si="59"/>
        <v>271704.23761550803</v>
      </c>
      <c r="J386" s="6">
        <f t="shared" si="60"/>
        <v>271704.23761550803</v>
      </c>
    </row>
    <row r="387" spans="1:10" x14ac:dyDescent="0.2">
      <c r="A387" s="1"/>
      <c r="B387" s="1"/>
      <c r="C387" s="1"/>
      <c r="D387" s="1"/>
      <c r="E387" s="1"/>
      <c r="F387" s="1"/>
      <c r="G387" s="1"/>
      <c r="H387" s="1"/>
      <c r="I387" s="1"/>
      <c r="J387" s="1"/>
    </row>
    <row r="388" spans="1:10" x14ac:dyDescent="0.2">
      <c r="A388" s="29" t="s">
        <v>84</v>
      </c>
    </row>
  </sheetData>
  <mergeCells count="4">
    <mergeCell ref="F1:G1"/>
    <mergeCell ref="L2:L10"/>
    <mergeCell ref="L12:L15"/>
    <mergeCell ref="A2:B2"/>
  </mergeCells>
  <phoneticPr fontId="6" type="noConversion"/>
  <dataValidations disablePrompts="1" count="1">
    <dataValidation type="decimal" allowBlank="1" showInputMessage="1" showErrorMessage="1" errorTitle="Value out of Valid Range" error="Value must be between 0 and 30 years." sqref="E17">
      <formula1>0</formula1>
      <formula2>30</formula2>
    </dataValidation>
  </dataValidations>
  <printOptions horizontalCentered="1"/>
  <pageMargins left="0.5" right="0.5" top="0.5" bottom="0.5" header="0.5" footer="0.25"/>
  <pageSetup scale="90" fitToHeight="0" orientation="portrait" r:id="rId1"/>
  <headerFooter scaleWithDoc="0">
    <oddFooter>&amp;L&amp;8http://www.vertex42.com/Calculators/home-equity-loan-calculator.html&amp;R&amp;8Page &amp;P of &amp;N</oddFooter>
    <firstFooter>&amp;R&amp;8&amp;P of &amp;N</first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election activeCell="A7" sqref="A7"/>
    </sheetView>
  </sheetViews>
  <sheetFormatPr defaultColWidth="9.140625" defaultRowHeight="12.75" x14ac:dyDescent="0.2"/>
  <cols>
    <col min="1" max="1" width="10.28515625" style="34" customWidth="1"/>
    <col min="2" max="2" width="78.5703125" style="34" customWidth="1"/>
    <col min="3" max="3" width="5.28515625" style="34" customWidth="1"/>
    <col min="4" max="4" width="10.28515625" style="34" customWidth="1"/>
    <col min="5" max="16384" width="9.140625" style="34"/>
  </cols>
  <sheetData>
    <row r="1" spans="1:5" ht="30" customHeight="1" x14ac:dyDescent="0.2">
      <c r="A1" s="30" t="s">
        <v>85</v>
      </c>
      <c r="B1" s="31"/>
      <c r="C1" s="32"/>
      <c r="D1" s="33"/>
    </row>
    <row r="2" spans="1:5" s="37" customFormat="1" x14ac:dyDescent="0.2">
      <c r="A2" s="91"/>
      <c r="B2" s="35"/>
      <c r="C2" s="36"/>
    </row>
    <row r="3" spans="1:5" x14ac:dyDescent="0.2">
      <c r="B3" s="38"/>
    </row>
    <row r="4" spans="1:5" ht="15" x14ac:dyDescent="0.25">
      <c r="A4" s="39" t="s">
        <v>86</v>
      </c>
      <c r="B4" s="40"/>
      <c r="C4" s="41"/>
    </row>
    <row r="5" spans="1:5" ht="42.75" x14ac:dyDescent="0.2">
      <c r="B5" s="82" t="s">
        <v>94</v>
      </c>
    </row>
    <row r="6" spans="1:5" ht="14.25" x14ac:dyDescent="0.2">
      <c r="A6" s="42"/>
      <c r="B6" s="43"/>
    </row>
    <row r="7" spans="1:5" x14ac:dyDescent="0.2">
      <c r="E7" s="45"/>
    </row>
    <row r="8" spans="1:5" x14ac:dyDescent="0.2">
      <c r="E8" s="44"/>
    </row>
  </sheetData>
  <pageMargins left="0.7" right="0.7" top="0.75" bottom="0.75" header="0.3" footer="0.3"/>
  <pageSetup paperSize="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4"/>
  <sheetViews>
    <sheetView showGridLines="0" workbookViewId="0"/>
  </sheetViews>
  <sheetFormatPr defaultRowHeight="12.75" x14ac:dyDescent="0.2"/>
  <cols>
    <col min="2" max="2" width="9.42578125" customWidth="1"/>
    <col min="4" max="4" width="9.5703125" customWidth="1"/>
    <col min="5" max="5" width="10.140625" customWidth="1"/>
    <col min="6" max="6" width="13" customWidth="1"/>
  </cols>
  <sheetData>
    <row r="1" spans="1:6" ht="15" x14ac:dyDescent="0.2">
      <c r="A1" s="15" t="s">
        <v>19</v>
      </c>
      <c r="B1" s="15"/>
    </row>
    <row r="2" spans="1:6" ht="13.5" thickBot="1" x14ac:dyDescent="0.25">
      <c r="A2" s="13" t="s">
        <v>4</v>
      </c>
      <c r="B2" s="13" t="s">
        <v>54</v>
      </c>
      <c r="C2" s="14" t="s">
        <v>9</v>
      </c>
      <c r="D2" s="14" t="s">
        <v>6</v>
      </c>
      <c r="E2" s="14" t="s">
        <v>7</v>
      </c>
      <c r="F2" s="14" t="s">
        <v>8</v>
      </c>
    </row>
    <row r="3" spans="1:6" x14ac:dyDescent="0.2">
      <c r="A3" s="9"/>
      <c r="B3" s="9"/>
      <c r="C3" s="9"/>
      <c r="D3" s="9"/>
      <c r="E3" s="9"/>
      <c r="F3" s="10">
        <f>loan_amount</f>
        <v>150000</v>
      </c>
    </row>
    <row r="4" spans="1:6" x14ac:dyDescent="0.2">
      <c r="A4" s="4">
        <f t="shared" ref="A4:A67" si="0">IF(F3="","",IF(OR(A3&gt;=nper,ROUND(F3,2)&lt;=0),"",A3+1))</f>
        <v>1</v>
      </c>
      <c r="B4" s="18">
        <f t="shared" ref="B4:B67" si="1">IF(A4="","",IF(MONTH(DATE(YEAR(fpdate),MONTH(fpdate)+(A4-1),DAY(fpdate)))&gt;(MONTH(fpdate)+MOD((A4-1),12)),DATE(YEAR(fpdate),MONTH(fpdate)+(A4-1)+1,0),DATE(YEAR(fpdate),MONTH(fpdate)+(A4-1),DAY(fpdate))))</f>
        <v>42005</v>
      </c>
      <c r="C4" s="6">
        <f t="shared" ref="C4:C67" si="2">IF(A4="","",IF(OR(A4=nper,payment&gt;ROUND((1+rate)*F3,2)),ROUND((1+rate)*F3,2),payment))</f>
        <v>899.33</v>
      </c>
      <c r="D4" s="6">
        <f t="shared" ref="D4:D67" si="3">IF(A4="","",ROUND(rate*F3,2))</f>
        <v>750</v>
      </c>
      <c r="E4" s="6">
        <f t="shared" ref="E4:E67" si="4">IF(A4="","",C4-D4)</f>
        <v>149.33000000000004</v>
      </c>
      <c r="F4" s="6">
        <f t="shared" ref="F4:F67" si="5">IF(A4="","",F3-E4)</f>
        <v>149850.67000000001</v>
      </c>
    </row>
    <row r="5" spans="1:6" x14ac:dyDescent="0.2">
      <c r="A5" s="4">
        <f t="shared" si="0"/>
        <v>2</v>
      </c>
      <c r="B5" s="18">
        <f t="shared" si="1"/>
        <v>42036</v>
      </c>
      <c r="C5" s="6">
        <f t="shared" si="2"/>
        <v>899.33</v>
      </c>
      <c r="D5" s="6">
        <f t="shared" si="3"/>
        <v>749.25</v>
      </c>
      <c r="E5" s="6">
        <f t="shared" si="4"/>
        <v>150.08000000000004</v>
      </c>
      <c r="F5" s="6">
        <f t="shared" si="5"/>
        <v>149700.59000000003</v>
      </c>
    </row>
    <row r="6" spans="1:6" x14ac:dyDescent="0.2">
      <c r="A6" s="4">
        <f t="shared" si="0"/>
        <v>3</v>
      </c>
      <c r="B6" s="18">
        <f t="shared" si="1"/>
        <v>42064</v>
      </c>
      <c r="C6" s="6">
        <f t="shared" si="2"/>
        <v>899.33</v>
      </c>
      <c r="D6" s="6">
        <f t="shared" si="3"/>
        <v>748.5</v>
      </c>
      <c r="E6" s="6">
        <f t="shared" si="4"/>
        <v>150.83000000000004</v>
      </c>
      <c r="F6" s="6">
        <f t="shared" si="5"/>
        <v>149549.76000000004</v>
      </c>
    </row>
    <row r="7" spans="1:6" x14ac:dyDescent="0.2">
      <c r="A7" s="4">
        <f t="shared" si="0"/>
        <v>4</v>
      </c>
      <c r="B7" s="18">
        <f t="shared" si="1"/>
        <v>42095</v>
      </c>
      <c r="C7" s="6">
        <f t="shared" si="2"/>
        <v>899.33</v>
      </c>
      <c r="D7" s="6">
        <f t="shared" si="3"/>
        <v>747.75</v>
      </c>
      <c r="E7" s="6">
        <f t="shared" si="4"/>
        <v>151.58000000000004</v>
      </c>
      <c r="F7" s="6">
        <f t="shared" si="5"/>
        <v>149398.18000000005</v>
      </c>
    </row>
    <row r="8" spans="1:6" x14ac:dyDescent="0.2">
      <c r="A8" s="4">
        <f t="shared" si="0"/>
        <v>5</v>
      </c>
      <c r="B8" s="18">
        <f t="shared" si="1"/>
        <v>42125</v>
      </c>
      <c r="C8" s="6">
        <f t="shared" si="2"/>
        <v>899.33</v>
      </c>
      <c r="D8" s="6">
        <f t="shared" si="3"/>
        <v>746.99</v>
      </c>
      <c r="E8" s="6">
        <f t="shared" si="4"/>
        <v>152.34000000000003</v>
      </c>
      <c r="F8" s="6">
        <f t="shared" si="5"/>
        <v>149245.84000000005</v>
      </c>
    </row>
    <row r="9" spans="1:6" x14ac:dyDescent="0.2">
      <c r="A9" s="4">
        <f t="shared" si="0"/>
        <v>6</v>
      </c>
      <c r="B9" s="18">
        <f t="shared" si="1"/>
        <v>42156</v>
      </c>
      <c r="C9" s="6">
        <f t="shared" si="2"/>
        <v>899.33</v>
      </c>
      <c r="D9" s="6">
        <f t="shared" si="3"/>
        <v>746.23</v>
      </c>
      <c r="E9" s="6">
        <f t="shared" si="4"/>
        <v>153.10000000000002</v>
      </c>
      <c r="F9" s="6">
        <f t="shared" si="5"/>
        <v>149092.74000000005</v>
      </c>
    </row>
    <row r="10" spans="1:6" x14ac:dyDescent="0.2">
      <c r="A10" s="4">
        <f t="shared" si="0"/>
        <v>7</v>
      </c>
      <c r="B10" s="18">
        <f t="shared" si="1"/>
        <v>42186</v>
      </c>
      <c r="C10" s="6">
        <f t="shared" si="2"/>
        <v>899.33</v>
      </c>
      <c r="D10" s="6">
        <f t="shared" si="3"/>
        <v>745.46</v>
      </c>
      <c r="E10" s="6">
        <f t="shared" si="4"/>
        <v>153.87</v>
      </c>
      <c r="F10" s="6">
        <f t="shared" si="5"/>
        <v>148938.87000000005</v>
      </c>
    </row>
    <row r="11" spans="1:6" x14ac:dyDescent="0.2">
      <c r="A11" s="4">
        <f t="shared" si="0"/>
        <v>8</v>
      </c>
      <c r="B11" s="18">
        <f t="shared" si="1"/>
        <v>42217</v>
      </c>
      <c r="C11" s="6">
        <f t="shared" si="2"/>
        <v>899.33</v>
      </c>
      <c r="D11" s="6">
        <f t="shared" si="3"/>
        <v>744.69</v>
      </c>
      <c r="E11" s="6">
        <f t="shared" si="4"/>
        <v>154.63999999999999</v>
      </c>
      <c r="F11" s="6">
        <f t="shared" si="5"/>
        <v>148784.23000000004</v>
      </c>
    </row>
    <row r="12" spans="1:6" x14ac:dyDescent="0.2">
      <c r="A12" s="4">
        <f t="shared" si="0"/>
        <v>9</v>
      </c>
      <c r="B12" s="18">
        <f t="shared" si="1"/>
        <v>42248</v>
      </c>
      <c r="C12" s="6">
        <f t="shared" si="2"/>
        <v>899.33</v>
      </c>
      <c r="D12" s="6">
        <f t="shared" si="3"/>
        <v>743.92</v>
      </c>
      <c r="E12" s="6">
        <f t="shared" si="4"/>
        <v>155.41000000000008</v>
      </c>
      <c r="F12" s="6">
        <f t="shared" si="5"/>
        <v>148628.82000000004</v>
      </c>
    </row>
    <row r="13" spans="1:6" x14ac:dyDescent="0.2">
      <c r="A13" s="4">
        <f t="shared" si="0"/>
        <v>10</v>
      </c>
      <c r="B13" s="18">
        <f t="shared" si="1"/>
        <v>42278</v>
      </c>
      <c r="C13" s="6">
        <f t="shared" si="2"/>
        <v>899.33</v>
      </c>
      <c r="D13" s="6">
        <f t="shared" si="3"/>
        <v>743.14</v>
      </c>
      <c r="E13" s="6">
        <f t="shared" si="4"/>
        <v>156.19000000000005</v>
      </c>
      <c r="F13" s="6">
        <f t="shared" si="5"/>
        <v>148472.63000000003</v>
      </c>
    </row>
    <row r="14" spans="1:6" x14ac:dyDescent="0.2">
      <c r="A14" s="4">
        <f t="shared" si="0"/>
        <v>11</v>
      </c>
      <c r="B14" s="18">
        <f t="shared" si="1"/>
        <v>42309</v>
      </c>
      <c r="C14" s="6">
        <f t="shared" si="2"/>
        <v>899.33</v>
      </c>
      <c r="D14" s="6">
        <f t="shared" si="3"/>
        <v>742.36</v>
      </c>
      <c r="E14" s="6">
        <f t="shared" si="4"/>
        <v>156.97000000000003</v>
      </c>
      <c r="F14" s="6">
        <f t="shared" si="5"/>
        <v>148315.66000000003</v>
      </c>
    </row>
    <row r="15" spans="1:6" x14ac:dyDescent="0.2">
      <c r="A15" s="4">
        <f t="shared" si="0"/>
        <v>12</v>
      </c>
      <c r="B15" s="18">
        <f t="shared" si="1"/>
        <v>42339</v>
      </c>
      <c r="C15" s="6">
        <f t="shared" si="2"/>
        <v>899.33</v>
      </c>
      <c r="D15" s="6">
        <f t="shared" si="3"/>
        <v>741.58</v>
      </c>
      <c r="E15" s="6">
        <f t="shared" si="4"/>
        <v>157.75</v>
      </c>
      <c r="F15" s="6">
        <f t="shared" si="5"/>
        <v>148157.91000000003</v>
      </c>
    </row>
    <row r="16" spans="1:6" x14ac:dyDescent="0.2">
      <c r="A16" s="4">
        <f t="shared" si="0"/>
        <v>13</v>
      </c>
      <c r="B16" s="18">
        <f t="shared" si="1"/>
        <v>42370</v>
      </c>
      <c r="C16" s="6">
        <f t="shared" si="2"/>
        <v>899.33</v>
      </c>
      <c r="D16" s="6">
        <f t="shared" si="3"/>
        <v>740.79</v>
      </c>
      <c r="E16" s="6">
        <f t="shared" si="4"/>
        <v>158.54000000000008</v>
      </c>
      <c r="F16" s="6">
        <f t="shared" si="5"/>
        <v>147999.37000000002</v>
      </c>
    </row>
    <row r="17" spans="1:6" x14ac:dyDescent="0.2">
      <c r="A17" s="4">
        <f t="shared" si="0"/>
        <v>14</v>
      </c>
      <c r="B17" s="18">
        <f t="shared" si="1"/>
        <v>42401</v>
      </c>
      <c r="C17" s="6">
        <f t="shared" si="2"/>
        <v>899.33</v>
      </c>
      <c r="D17" s="6">
        <f t="shared" si="3"/>
        <v>740</v>
      </c>
      <c r="E17" s="6">
        <f t="shared" si="4"/>
        <v>159.33000000000004</v>
      </c>
      <c r="F17" s="6">
        <f t="shared" si="5"/>
        <v>147840.04000000004</v>
      </c>
    </row>
    <row r="18" spans="1:6" x14ac:dyDescent="0.2">
      <c r="A18" s="4">
        <f t="shared" si="0"/>
        <v>15</v>
      </c>
      <c r="B18" s="18">
        <f t="shared" si="1"/>
        <v>42430</v>
      </c>
      <c r="C18" s="6">
        <f t="shared" si="2"/>
        <v>899.33</v>
      </c>
      <c r="D18" s="6">
        <f t="shared" si="3"/>
        <v>739.2</v>
      </c>
      <c r="E18" s="6">
        <f t="shared" si="4"/>
        <v>160.13</v>
      </c>
      <c r="F18" s="6">
        <f t="shared" si="5"/>
        <v>147679.91000000003</v>
      </c>
    </row>
    <row r="19" spans="1:6" x14ac:dyDescent="0.2">
      <c r="A19" s="4">
        <f t="shared" si="0"/>
        <v>16</v>
      </c>
      <c r="B19" s="18">
        <f t="shared" si="1"/>
        <v>42461</v>
      </c>
      <c r="C19" s="6">
        <f t="shared" si="2"/>
        <v>899.33</v>
      </c>
      <c r="D19" s="6">
        <f t="shared" si="3"/>
        <v>738.4</v>
      </c>
      <c r="E19" s="6">
        <f t="shared" si="4"/>
        <v>160.93000000000006</v>
      </c>
      <c r="F19" s="6">
        <f t="shared" si="5"/>
        <v>147518.98000000004</v>
      </c>
    </row>
    <row r="20" spans="1:6" x14ac:dyDescent="0.2">
      <c r="A20" s="4">
        <f t="shared" si="0"/>
        <v>17</v>
      </c>
      <c r="B20" s="18">
        <f t="shared" si="1"/>
        <v>42491</v>
      </c>
      <c r="C20" s="6">
        <f t="shared" si="2"/>
        <v>899.33</v>
      </c>
      <c r="D20" s="6">
        <f t="shared" si="3"/>
        <v>737.59</v>
      </c>
      <c r="E20" s="6">
        <f t="shared" si="4"/>
        <v>161.74</v>
      </c>
      <c r="F20" s="6">
        <f t="shared" si="5"/>
        <v>147357.24000000005</v>
      </c>
    </row>
    <row r="21" spans="1:6" x14ac:dyDescent="0.2">
      <c r="A21" s="4">
        <f t="shared" si="0"/>
        <v>18</v>
      </c>
      <c r="B21" s="18">
        <f t="shared" si="1"/>
        <v>42522</v>
      </c>
      <c r="C21" s="6">
        <f t="shared" si="2"/>
        <v>899.33</v>
      </c>
      <c r="D21" s="6">
        <f t="shared" si="3"/>
        <v>736.79</v>
      </c>
      <c r="E21" s="6">
        <f t="shared" si="4"/>
        <v>162.54000000000008</v>
      </c>
      <c r="F21" s="6">
        <f t="shared" si="5"/>
        <v>147194.70000000004</v>
      </c>
    </row>
    <row r="22" spans="1:6" x14ac:dyDescent="0.2">
      <c r="A22" s="4">
        <f t="shared" si="0"/>
        <v>19</v>
      </c>
      <c r="B22" s="18">
        <f t="shared" si="1"/>
        <v>42552</v>
      </c>
      <c r="C22" s="6">
        <f t="shared" si="2"/>
        <v>899.33</v>
      </c>
      <c r="D22" s="6">
        <f t="shared" si="3"/>
        <v>735.97</v>
      </c>
      <c r="E22" s="6">
        <f t="shared" si="4"/>
        <v>163.36000000000001</v>
      </c>
      <c r="F22" s="6">
        <f t="shared" si="5"/>
        <v>147031.34000000005</v>
      </c>
    </row>
    <row r="23" spans="1:6" x14ac:dyDescent="0.2">
      <c r="A23" s="4">
        <f t="shared" si="0"/>
        <v>20</v>
      </c>
      <c r="B23" s="18">
        <f t="shared" si="1"/>
        <v>42583</v>
      </c>
      <c r="C23" s="6">
        <f t="shared" si="2"/>
        <v>899.33</v>
      </c>
      <c r="D23" s="6">
        <f t="shared" si="3"/>
        <v>735.16</v>
      </c>
      <c r="E23" s="6">
        <f t="shared" si="4"/>
        <v>164.17000000000007</v>
      </c>
      <c r="F23" s="6">
        <f t="shared" si="5"/>
        <v>146867.17000000004</v>
      </c>
    </row>
    <row r="24" spans="1:6" x14ac:dyDescent="0.2">
      <c r="A24" s="4">
        <f t="shared" si="0"/>
        <v>21</v>
      </c>
      <c r="B24" s="18">
        <f t="shared" si="1"/>
        <v>42614</v>
      </c>
      <c r="C24" s="6">
        <f t="shared" si="2"/>
        <v>899.33</v>
      </c>
      <c r="D24" s="6">
        <f t="shared" si="3"/>
        <v>734.34</v>
      </c>
      <c r="E24" s="6">
        <f t="shared" si="4"/>
        <v>164.99</v>
      </c>
      <c r="F24" s="6">
        <f t="shared" si="5"/>
        <v>146702.18000000005</v>
      </c>
    </row>
    <row r="25" spans="1:6" x14ac:dyDescent="0.2">
      <c r="A25" s="4">
        <f t="shared" si="0"/>
        <v>22</v>
      </c>
      <c r="B25" s="18">
        <f t="shared" si="1"/>
        <v>42644</v>
      </c>
      <c r="C25" s="6">
        <f t="shared" si="2"/>
        <v>899.33</v>
      </c>
      <c r="D25" s="6">
        <f t="shared" si="3"/>
        <v>733.51</v>
      </c>
      <c r="E25" s="6">
        <f t="shared" si="4"/>
        <v>165.82000000000005</v>
      </c>
      <c r="F25" s="6">
        <f t="shared" si="5"/>
        <v>146536.36000000004</v>
      </c>
    </row>
    <row r="26" spans="1:6" x14ac:dyDescent="0.2">
      <c r="A26" s="4">
        <f t="shared" si="0"/>
        <v>23</v>
      </c>
      <c r="B26" s="18">
        <f t="shared" si="1"/>
        <v>42675</v>
      </c>
      <c r="C26" s="6">
        <f t="shared" si="2"/>
        <v>899.33</v>
      </c>
      <c r="D26" s="6">
        <f t="shared" si="3"/>
        <v>732.68</v>
      </c>
      <c r="E26" s="6">
        <f t="shared" si="4"/>
        <v>166.65000000000009</v>
      </c>
      <c r="F26" s="6">
        <f t="shared" si="5"/>
        <v>146369.71000000005</v>
      </c>
    </row>
    <row r="27" spans="1:6" x14ac:dyDescent="0.2">
      <c r="A27" s="4">
        <f t="shared" si="0"/>
        <v>24</v>
      </c>
      <c r="B27" s="18">
        <f t="shared" si="1"/>
        <v>42705</v>
      </c>
      <c r="C27" s="6">
        <f t="shared" si="2"/>
        <v>899.33</v>
      </c>
      <c r="D27" s="6">
        <f t="shared" si="3"/>
        <v>731.85</v>
      </c>
      <c r="E27" s="6">
        <f t="shared" si="4"/>
        <v>167.48000000000002</v>
      </c>
      <c r="F27" s="6">
        <f t="shared" si="5"/>
        <v>146202.23000000004</v>
      </c>
    </row>
    <row r="28" spans="1:6" x14ac:dyDescent="0.2">
      <c r="A28" s="4">
        <f t="shared" si="0"/>
        <v>25</v>
      </c>
      <c r="B28" s="18">
        <f t="shared" si="1"/>
        <v>42736</v>
      </c>
      <c r="C28" s="6">
        <f t="shared" si="2"/>
        <v>899.33</v>
      </c>
      <c r="D28" s="6">
        <f t="shared" si="3"/>
        <v>731.01</v>
      </c>
      <c r="E28" s="6">
        <f t="shared" si="4"/>
        <v>168.32000000000005</v>
      </c>
      <c r="F28" s="6">
        <f t="shared" si="5"/>
        <v>146033.91000000003</v>
      </c>
    </row>
    <row r="29" spans="1:6" x14ac:dyDescent="0.2">
      <c r="A29" s="4">
        <f t="shared" si="0"/>
        <v>26</v>
      </c>
      <c r="B29" s="18">
        <f t="shared" si="1"/>
        <v>42767</v>
      </c>
      <c r="C29" s="6">
        <f t="shared" si="2"/>
        <v>899.33</v>
      </c>
      <c r="D29" s="6">
        <f t="shared" si="3"/>
        <v>730.17</v>
      </c>
      <c r="E29" s="6">
        <f t="shared" si="4"/>
        <v>169.16000000000008</v>
      </c>
      <c r="F29" s="6">
        <f t="shared" si="5"/>
        <v>145864.75000000003</v>
      </c>
    </row>
    <row r="30" spans="1:6" x14ac:dyDescent="0.2">
      <c r="A30" s="4">
        <f t="shared" si="0"/>
        <v>27</v>
      </c>
      <c r="B30" s="18">
        <f t="shared" si="1"/>
        <v>42795</v>
      </c>
      <c r="C30" s="6">
        <f t="shared" si="2"/>
        <v>899.33</v>
      </c>
      <c r="D30" s="6">
        <f t="shared" si="3"/>
        <v>729.32</v>
      </c>
      <c r="E30" s="6">
        <f t="shared" si="4"/>
        <v>170.01</v>
      </c>
      <c r="F30" s="6">
        <f t="shared" si="5"/>
        <v>145694.74000000002</v>
      </c>
    </row>
    <row r="31" spans="1:6" x14ac:dyDescent="0.2">
      <c r="A31" s="4">
        <f t="shared" si="0"/>
        <v>28</v>
      </c>
      <c r="B31" s="18">
        <f t="shared" si="1"/>
        <v>42826</v>
      </c>
      <c r="C31" s="6">
        <f t="shared" si="2"/>
        <v>899.33</v>
      </c>
      <c r="D31" s="6">
        <f t="shared" si="3"/>
        <v>728.47</v>
      </c>
      <c r="E31" s="6">
        <f t="shared" si="4"/>
        <v>170.86</v>
      </c>
      <c r="F31" s="6">
        <f t="shared" si="5"/>
        <v>145523.88000000003</v>
      </c>
    </row>
    <row r="32" spans="1:6" x14ac:dyDescent="0.2">
      <c r="A32" s="4">
        <f t="shared" si="0"/>
        <v>29</v>
      </c>
      <c r="B32" s="18">
        <f t="shared" si="1"/>
        <v>42856</v>
      </c>
      <c r="C32" s="6">
        <f t="shared" si="2"/>
        <v>899.33</v>
      </c>
      <c r="D32" s="6">
        <f t="shared" si="3"/>
        <v>727.62</v>
      </c>
      <c r="E32" s="6">
        <f t="shared" si="4"/>
        <v>171.71000000000004</v>
      </c>
      <c r="F32" s="6">
        <f t="shared" si="5"/>
        <v>145352.17000000004</v>
      </c>
    </row>
    <row r="33" spans="1:6" x14ac:dyDescent="0.2">
      <c r="A33" s="4">
        <f t="shared" si="0"/>
        <v>30</v>
      </c>
      <c r="B33" s="18">
        <f t="shared" si="1"/>
        <v>42887</v>
      </c>
      <c r="C33" s="6">
        <f t="shared" si="2"/>
        <v>899.33</v>
      </c>
      <c r="D33" s="6">
        <f t="shared" si="3"/>
        <v>726.76</v>
      </c>
      <c r="E33" s="6">
        <f t="shared" si="4"/>
        <v>172.57000000000005</v>
      </c>
      <c r="F33" s="6">
        <f t="shared" si="5"/>
        <v>145179.60000000003</v>
      </c>
    </row>
    <row r="34" spans="1:6" x14ac:dyDescent="0.2">
      <c r="A34" s="4">
        <f t="shared" si="0"/>
        <v>31</v>
      </c>
      <c r="B34" s="18">
        <f t="shared" si="1"/>
        <v>42917</v>
      </c>
      <c r="C34" s="6">
        <f t="shared" si="2"/>
        <v>899.33</v>
      </c>
      <c r="D34" s="6">
        <f t="shared" si="3"/>
        <v>725.9</v>
      </c>
      <c r="E34" s="6">
        <f t="shared" si="4"/>
        <v>173.43000000000006</v>
      </c>
      <c r="F34" s="6">
        <f t="shared" si="5"/>
        <v>145006.17000000004</v>
      </c>
    </row>
    <row r="35" spans="1:6" x14ac:dyDescent="0.2">
      <c r="A35" s="4">
        <f t="shared" si="0"/>
        <v>32</v>
      </c>
      <c r="B35" s="18">
        <f t="shared" si="1"/>
        <v>42948</v>
      </c>
      <c r="C35" s="6">
        <f t="shared" si="2"/>
        <v>899.33</v>
      </c>
      <c r="D35" s="6">
        <f t="shared" si="3"/>
        <v>725.03</v>
      </c>
      <c r="E35" s="6">
        <f t="shared" si="4"/>
        <v>174.30000000000007</v>
      </c>
      <c r="F35" s="6">
        <f t="shared" si="5"/>
        <v>144831.87000000005</v>
      </c>
    </row>
    <row r="36" spans="1:6" x14ac:dyDescent="0.2">
      <c r="A36" s="4">
        <f t="shared" si="0"/>
        <v>33</v>
      </c>
      <c r="B36" s="18">
        <f t="shared" si="1"/>
        <v>42979</v>
      </c>
      <c r="C36" s="6">
        <f t="shared" si="2"/>
        <v>899.33</v>
      </c>
      <c r="D36" s="6">
        <f t="shared" si="3"/>
        <v>724.16</v>
      </c>
      <c r="E36" s="6">
        <f t="shared" si="4"/>
        <v>175.17000000000007</v>
      </c>
      <c r="F36" s="6">
        <f t="shared" si="5"/>
        <v>144656.70000000004</v>
      </c>
    </row>
    <row r="37" spans="1:6" x14ac:dyDescent="0.2">
      <c r="A37" s="4">
        <f t="shared" si="0"/>
        <v>34</v>
      </c>
      <c r="B37" s="18">
        <f t="shared" si="1"/>
        <v>43009</v>
      </c>
      <c r="C37" s="6">
        <f t="shared" si="2"/>
        <v>899.33</v>
      </c>
      <c r="D37" s="6">
        <f t="shared" si="3"/>
        <v>723.28</v>
      </c>
      <c r="E37" s="6">
        <f t="shared" si="4"/>
        <v>176.05000000000007</v>
      </c>
      <c r="F37" s="6">
        <f t="shared" si="5"/>
        <v>144480.65000000005</v>
      </c>
    </row>
    <row r="38" spans="1:6" x14ac:dyDescent="0.2">
      <c r="A38" s="4">
        <f t="shared" si="0"/>
        <v>35</v>
      </c>
      <c r="B38" s="18">
        <f t="shared" si="1"/>
        <v>43040</v>
      </c>
      <c r="C38" s="6">
        <f t="shared" si="2"/>
        <v>899.33</v>
      </c>
      <c r="D38" s="6">
        <f t="shared" si="3"/>
        <v>722.4</v>
      </c>
      <c r="E38" s="6">
        <f t="shared" si="4"/>
        <v>176.93000000000006</v>
      </c>
      <c r="F38" s="6">
        <f t="shared" si="5"/>
        <v>144303.72000000006</v>
      </c>
    </row>
    <row r="39" spans="1:6" x14ac:dyDescent="0.2">
      <c r="A39" s="4">
        <f t="shared" si="0"/>
        <v>36</v>
      </c>
      <c r="B39" s="18">
        <f t="shared" si="1"/>
        <v>43070</v>
      </c>
      <c r="C39" s="6">
        <f t="shared" si="2"/>
        <v>899.33</v>
      </c>
      <c r="D39" s="6">
        <f t="shared" si="3"/>
        <v>721.52</v>
      </c>
      <c r="E39" s="6">
        <f t="shared" si="4"/>
        <v>177.81000000000006</v>
      </c>
      <c r="F39" s="6">
        <f t="shared" si="5"/>
        <v>144125.91000000006</v>
      </c>
    </row>
    <row r="40" spans="1:6" x14ac:dyDescent="0.2">
      <c r="A40" s="4">
        <f t="shared" si="0"/>
        <v>37</v>
      </c>
      <c r="B40" s="18">
        <f t="shared" si="1"/>
        <v>43101</v>
      </c>
      <c r="C40" s="6">
        <f t="shared" si="2"/>
        <v>899.33</v>
      </c>
      <c r="D40" s="6">
        <f t="shared" si="3"/>
        <v>720.63</v>
      </c>
      <c r="E40" s="6">
        <f t="shared" si="4"/>
        <v>178.70000000000005</v>
      </c>
      <c r="F40" s="6">
        <f t="shared" si="5"/>
        <v>143947.21000000005</v>
      </c>
    </row>
    <row r="41" spans="1:6" x14ac:dyDescent="0.2">
      <c r="A41" s="4">
        <f t="shared" si="0"/>
        <v>38</v>
      </c>
      <c r="B41" s="18">
        <f t="shared" si="1"/>
        <v>43132</v>
      </c>
      <c r="C41" s="6">
        <f t="shared" si="2"/>
        <v>899.33</v>
      </c>
      <c r="D41" s="6">
        <f t="shared" si="3"/>
        <v>719.74</v>
      </c>
      <c r="E41" s="6">
        <f t="shared" si="4"/>
        <v>179.59000000000003</v>
      </c>
      <c r="F41" s="6">
        <f t="shared" si="5"/>
        <v>143767.62000000005</v>
      </c>
    </row>
    <row r="42" spans="1:6" x14ac:dyDescent="0.2">
      <c r="A42" s="4">
        <f t="shared" si="0"/>
        <v>39</v>
      </c>
      <c r="B42" s="18">
        <f t="shared" si="1"/>
        <v>43160</v>
      </c>
      <c r="C42" s="6">
        <f t="shared" si="2"/>
        <v>899.33</v>
      </c>
      <c r="D42" s="6">
        <f t="shared" si="3"/>
        <v>718.84</v>
      </c>
      <c r="E42" s="6">
        <f t="shared" si="4"/>
        <v>180.49</v>
      </c>
      <c r="F42" s="6">
        <f t="shared" si="5"/>
        <v>143587.13000000006</v>
      </c>
    </row>
    <row r="43" spans="1:6" x14ac:dyDescent="0.2">
      <c r="A43" s="4">
        <f t="shared" si="0"/>
        <v>40</v>
      </c>
      <c r="B43" s="18">
        <f t="shared" si="1"/>
        <v>43191</v>
      </c>
      <c r="C43" s="6">
        <f t="shared" si="2"/>
        <v>899.33</v>
      </c>
      <c r="D43" s="6">
        <f t="shared" si="3"/>
        <v>717.94</v>
      </c>
      <c r="E43" s="6">
        <f t="shared" si="4"/>
        <v>181.39</v>
      </c>
      <c r="F43" s="6">
        <f t="shared" si="5"/>
        <v>143405.74000000005</v>
      </c>
    </row>
    <row r="44" spans="1:6" x14ac:dyDescent="0.2">
      <c r="A44" s="4">
        <f t="shared" si="0"/>
        <v>41</v>
      </c>
      <c r="B44" s="18">
        <f t="shared" si="1"/>
        <v>43221</v>
      </c>
      <c r="C44" s="6">
        <f t="shared" si="2"/>
        <v>899.33</v>
      </c>
      <c r="D44" s="6">
        <f t="shared" si="3"/>
        <v>717.03</v>
      </c>
      <c r="E44" s="6">
        <f t="shared" si="4"/>
        <v>182.30000000000007</v>
      </c>
      <c r="F44" s="6">
        <f t="shared" si="5"/>
        <v>143223.44000000006</v>
      </c>
    </row>
    <row r="45" spans="1:6" x14ac:dyDescent="0.2">
      <c r="A45" s="4">
        <f t="shared" si="0"/>
        <v>42</v>
      </c>
      <c r="B45" s="18">
        <f t="shared" si="1"/>
        <v>43252</v>
      </c>
      <c r="C45" s="6">
        <f t="shared" si="2"/>
        <v>899.33</v>
      </c>
      <c r="D45" s="6">
        <f t="shared" si="3"/>
        <v>716.12</v>
      </c>
      <c r="E45" s="6">
        <f t="shared" si="4"/>
        <v>183.21000000000004</v>
      </c>
      <c r="F45" s="6">
        <f t="shared" si="5"/>
        <v>143040.23000000007</v>
      </c>
    </row>
    <row r="46" spans="1:6" x14ac:dyDescent="0.2">
      <c r="A46" s="4">
        <f t="shared" si="0"/>
        <v>43</v>
      </c>
      <c r="B46" s="18">
        <f t="shared" si="1"/>
        <v>43282</v>
      </c>
      <c r="C46" s="6">
        <f t="shared" si="2"/>
        <v>899.33</v>
      </c>
      <c r="D46" s="6">
        <f t="shared" si="3"/>
        <v>715.2</v>
      </c>
      <c r="E46" s="6">
        <f t="shared" si="4"/>
        <v>184.13</v>
      </c>
      <c r="F46" s="6">
        <f t="shared" si="5"/>
        <v>142856.10000000006</v>
      </c>
    </row>
    <row r="47" spans="1:6" x14ac:dyDescent="0.2">
      <c r="A47" s="4">
        <f t="shared" si="0"/>
        <v>44</v>
      </c>
      <c r="B47" s="18">
        <f t="shared" si="1"/>
        <v>43313</v>
      </c>
      <c r="C47" s="6">
        <f t="shared" si="2"/>
        <v>899.33</v>
      </c>
      <c r="D47" s="6">
        <f t="shared" si="3"/>
        <v>714.28</v>
      </c>
      <c r="E47" s="6">
        <f t="shared" si="4"/>
        <v>185.05000000000007</v>
      </c>
      <c r="F47" s="6">
        <f t="shared" si="5"/>
        <v>142671.05000000008</v>
      </c>
    </row>
    <row r="48" spans="1:6" x14ac:dyDescent="0.2">
      <c r="A48" s="4">
        <f t="shared" si="0"/>
        <v>45</v>
      </c>
      <c r="B48" s="18">
        <f t="shared" si="1"/>
        <v>43344</v>
      </c>
      <c r="C48" s="6">
        <f t="shared" si="2"/>
        <v>899.33</v>
      </c>
      <c r="D48" s="6">
        <f t="shared" si="3"/>
        <v>713.36</v>
      </c>
      <c r="E48" s="6">
        <f t="shared" si="4"/>
        <v>185.97000000000003</v>
      </c>
      <c r="F48" s="6">
        <f t="shared" si="5"/>
        <v>142485.08000000007</v>
      </c>
    </row>
    <row r="49" spans="1:6" x14ac:dyDescent="0.2">
      <c r="A49" s="4">
        <f t="shared" si="0"/>
        <v>46</v>
      </c>
      <c r="B49" s="18">
        <f t="shared" si="1"/>
        <v>43374</v>
      </c>
      <c r="C49" s="6">
        <f t="shared" si="2"/>
        <v>899.33</v>
      </c>
      <c r="D49" s="6">
        <f t="shared" si="3"/>
        <v>712.43</v>
      </c>
      <c r="E49" s="6">
        <f t="shared" si="4"/>
        <v>186.90000000000009</v>
      </c>
      <c r="F49" s="6">
        <f t="shared" si="5"/>
        <v>142298.18000000008</v>
      </c>
    </row>
    <row r="50" spans="1:6" x14ac:dyDescent="0.2">
      <c r="A50" s="4">
        <f t="shared" si="0"/>
        <v>47</v>
      </c>
      <c r="B50" s="18">
        <f t="shared" si="1"/>
        <v>43405</v>
      </c>
      <c r="C50" s="6">
        <f t="shared" si="2"/>
        <v>899.33</v>
      </c>
      <c r="D50" s="6">
        <f t="shared" si="3"/>
        <v>711.49</v>
      </c>
      <c r="E50" s="6">
        <f t="shared" si="4"/>
        <v>187.84000000000003</v>
      </c>
      <c r="F50" s="6">
        <f t="shared" si="5"/>
        <v>142110.34000000008</v>
      </c>
    </row>
    <row r="51" spans="1:6" x14ac:dyDescent="0.2">
      <c r="A51" s="4">
        <f t="shared" si="0"/>
        <v>48</v>
      </c>
      <c r="B51" s="18">
        <f t="shared" si="1"/>
        <v>43435</v>
      </c>
      <c r="C51" s="6">
        <f t="shared" si="2"/>
        <v>899.33</v>
      </c>
      <c r="D51" s="6">
        <f t="shared" si="3"/>
        <v>710.55</v>
      </c>
      <c r="E51" s="6">
        <f t="shared" si="4"/>
        <v>188.78000000000009</v>
      </c>
      <c r="F51" s="6">
        <f t="shared" si="5"/>
        <v>141921.56000000008</v>
      </c>
    </row>
    <row r="52" spans="1:6" x14ac:dyDescent="0.2">
      <c r="A52" s="4">
        <f t="shared" si="0"/>
        <v>49</v>
      </c>
      <c r="B52" s="18">
        <f t="shared" si="1"/>
        <v>43466</v>
      </c>
      <c r="C52" s="6">
        <f t="shared" si="2"/>
        <v>899.33</v>
      </c>
      <c r="D52" s="6">
        <f t="shared" si="3"/>
        <v>709.61</v>
      </c>
      <c r="E52" s="6">
        <f t="shared" si="4"/>
        <v>189.72000000000003</v>
      </c>
      <c r="F52" s="6">
        <f t="shared" si="5"/>
        <v>141731.84000000008</v>
      </c>
    </row>
    <row r="53" spans="1:6" x14ac:dyDescent="0.2">
      <c r="A53" s="4">
        <f t="shared" si="0"/>
        <v>50</v>
      </c>
      <c r="B53" s="18">
        <f t="shared" si="1"/>
        <v>43497</v>
      </c>
      <c r="C53" s="6">
        <f t="shared" si="2"/>
        <v>899.33</v>
      </c>
      <c r="D53" s="6">
        <f t="shared" si="3"/>
        <v>708.66</v>
      </c>
      <c r="E53" s="6">
        <f t="shared" si="4"/>
        <v>190.67000000000007</v>
      </c>
      <c r="F53" s="6">
        <f t="shared" si="5"/>
        <v>141541.17000000007</v>
      </c>
    </row>
    <row r="54" spans="1:6" x14ac:dyDescent="0.2">
      <c r="A54" s="4">
        <f t="shared" si="0"/>
        <v>51</v>
      </c>
      <c r="B54" s="18">
        <f t="shared" si="1"/>
        <v>43525</v>
      </c>
      <c r="C54" s="6">
        <f t="shared" si="2"/>
        <v>899.33</v>
      </c>
      <c r="D54" s="6">
        <f t="shared" si="3"/>
        <v>707.71</v>
      </c>
      <c r="E54" s="6">
        <f t="shared" si="4"/>
        <v>191.62</v>
      </c>
      <c r="F54" s="6">
        <f t="shared" si="5"/>
        <v>141349.55000000008</v>
      </c>
    </row>
    <row r="55" spans="1:6" x14ac:dyDescent="0.2">
      <c r="A55" s="4">
        <f t="shared" si="0"/>
        <v>52</v>
      </c>
      <c r="B55" s="18">
        <f t="shared" si="1"/>
        <v>43556</v>
      </c>
      <c r="C55" s="6">
        <f t="shared" si="2"/>
        <v>899.33</v>
      </c>
      <c r="D55" s="6">
        <f t="shared" si="3"/>
        <v>706.75</v>
      </c>
      <c r="E55" s="6">
        <f t="shared" si="4"/>
        <v>192.58000000000004</v>
      </c>
      <c r="F55" s="6">
        <f t="shared" si="5"/>
        <v>141156.97000000009</v>
      </c>
    </row>
    <row r="56" spans="1:6" x14ac:dyDescent="0.2">
      <c r="A56" s="4">
        <f t="shared" si="0"/>
        <v>53</v>
      </c>
      <c r="B56" s="18">
        <f t="shared" si="1"/>
        <v>43586</v>
      </c>
      <c r="C56" s="6">
        <f t="shared" si="2"/>
        <v>899.33</v>
      </c>
      <c r="D56" s="6">
        <f t="shared" si="3"/>
        <v>705.78</v>
      </c>
      <c r="E56" s="6">
        <f t="shared" si="4"/>
        <v>193.55000000000007</v>
      </c>
      <c r="F56" s="6">
        <f t="shared" si="5"/>
        <v>140963.4200000001</v>
      </c>
    </row>
    <row r="57" spans="1:6" x14ac:dyDescent="0.2">
      <c r="A57" s="4">
        <f t="shared" si="0"/>
        <v>54</v>
      </c>
      <c r="B57" s="18">
        <f t="shared" si="1"/>
        <v>43617</v>
      </c>
      <c r="C57" s="6">
        <f t="shared" si="2"/>
        <v>899.33</v>
      </c>
      <c r="D57" s="6">
        <f t="shared" si="3"/>
        <v>704.82</v>
      </c>
      <c r="E57" s="6">
        <f t="shared" si="4"/>
        <v>194.51</v>
      </c>
      <c r="F57" s="6">
        <f t="shared" si="5"/>
        <v>140768.91000000009</v>
      </c>
    </row>
    <row r="58" spans="1:6" x14ac:dyDescent="0.2">
      <c r="A58" s="4">
        <f t="shared" si="0"/>
        <v>55</v>
      </c>
      <c r="B58" s="18">
        <f t="shared" si="1"/>
        <v>43647</v>
      </c>
      <c r="C58" s="6">
        <f t="shared" si="2"/>
        <v>899.33</v>
      </c>
      <c r="D58" s="6">
        <f t="shared" si="3"/>
        <v>703.84</v>
      </c>
      <c r="E58" s="6">
        <f t="shared" si="4"/>
        <v>195.49</v>
      </c>
      <c r="F58" s="6">
        <f t="shared" si="5"/>
        <v>140573.4200000001</v>
      </c>
    </row>
    <row r="59" spans="1:6" x14ac:dyDescent="0.2">
      <c r="A59" s="4">
        <f t="shared" si="0"/>
        <v>56</v>
      </c>
      <c r="B59" s="18">
        <f t="shared" si="1"/>
        <v>43678</v>
      </c>
      <c r="C59" s="6">
        <f t="shared" si="2"/>
        <v>899.33</v>
      </c>
      <c r="D59" s="6">
        <f t="shared" si="3"/>
        <v>702.87</v>
      </c>
      <c r="E59" s="6">
        <f t="shared" si="4"/>
        <v>196.46000000000004</v>
      </c>
      <c r="F59" s="6">
        <f t="shared" si="5"/>
        <v>140376.96000000011</v>
      </c>
    </row>
    <row r="60" spans="1:6" x14ac:dyDescent="0.2">
      <c r="A60" s="4">
        <f t="shared" si="0"/>
        <v>57</v>
      </c>
      <c r="B60" s="18">
        <f t="shared" si="1"/>
        <v>43709</v>
      </c>
      <c r="C60" s="6">
        <f t="shared" si="2"/>
        <v>899.33</v>
      </c>
      <c r="D60" s="6">
        <f t="shared" si="3"/>
        <v>701.88</v>
      </c>
      <c r="E60" s="6">
        <f t="shared" si="4"/>
        <v>197.45000000000005</v>
      </c>
      <c r="F60" s="6">
        <f t="shared" si="5"/>
        <v>140179.5100000001</v>
      </c>
    </row>
    <row r="61" spans="1:6" x14ac:dyDescent="0.2">
      <c r="A61" s="4">
        <f t="shared" si="0"/>
        <v>58</v>
      </c>
      <c r="B61" s="18">
        <f t="shared" si="1"/>
        <v>43739</v>
      </c>
      <c r="C61" s="6">
        <f t="shared" si="2"/>
        <v>899.33</v>
      </c>
      <c r="D61" s="6">
        <f t="shared" si="3"/>
        <v>700.9</v>
      </c>
      <c r="E61" s="6">
        <f t="shared" si="4"/>
        <v>198.43000000000006</v>
      </c>
      <c r="F61" s="6">
        <f t="shared" si="5"/>
        <v>139981.0800000001</v>
      </c>
    </row>
    <row r="62" spans="1:6" x14ac:dyDescent="0.2">
      <c r="A62" s="4">
        <f t="shared" si="0"/>
        <v>59</v>
      </c>
      <c r="B62" s="18">
        <f t="shared" si="1"/>
        <v>43770</v>
      </c>
      <c r="C62" s="6">
        <f t="shared" si="2"/>
        <v>899.33</v>
      </c>
      <c r="D62" s="6">
        <f t="shared" si="3"/>
        <v>699.91</v>
      </c>
      <c r="E62" s="6">
        <f t="shared" si="4"/>
        <v>199.42000000000007</v>
      </c>
      <c r="F62" s="6">
        <f t="shared" si="5"/>
        <v>139781.66000000009</v>
      </c>
    </row>
    <row r="63" spans="1:6" x14ac:dyDescent="0.2">
      <c r="A63" s="4">
        <f t="shared" si="0"/>
        <v>60</v>
      </c>
      <c r="B63" s="18">
        <f t="shared" si="1"/>
        <v>43800</v>
      </c>
      <c r="C63" s="6">
        <f t="shared" si="2"/>
        <v>899.33</v>
      </c>
      <c r="D63" s="6">
        <f t="shared" si="3"/>
        <v>698.91</v>
      </c>
      <c r="E63" s="6">
        <f t="shared" si="4"/>
        <v>200.42000000000007</v>
      </c>
      <c r="F63" s="6">
        <f t="shared" si="5"/>
        <v>139581.24000000008</v>
      </c>
    </row>
    <row r="64" spans="1:6" x14ac:dyDescent="0.2">
      <c r="A64" s="4">
        <f t="shared" si="0"/>
        <v>61</v>
      </c>
      <c r="B64" s="18">
        <f t="shared" si="1"/>
        <v>43831</v>
      </c>
      <c r="C64" s="6">
        <f t="shared" si="2"/>
        <v>899.33</v>
      </c>
      <c r="D64" s="6">
        <f t="shared" si="3"/>
        <v>697.91</v>
      </c>
      <c r="E64" s="6">
        <f t="shared" si="4"/>
        <v>201.42000000000007</v>
      </c>
      <c r="F64" s="6">
        <f t="shared" si="5"/>
        <v>139379.82000000007</v>
      </c>
    </row>
    <row r="65" spans="1:6" x14ac:dyDescent="0.2">
      <c r="A65" s="4">
        <f t="shared" si="0"/>
        <v>62</v>
      </c>
      <c r="B65" s="18">
        <f t="shared" si="1"/>
        <v>43862</v>
      </c>
      <c r="C65" s="6">
        <f t="shared" si="2"/>
        <v>899.33</v>
      </c>
      <c r="D65" s="6">
        <f t="shared" si="3"/>
        <v>696.9</v>
      </c>
      <c r="E65" s="6">
        <f t="shared" si="4"/>
        <v>202.43000000000006</v>
      </c>
      <c r="F65" s="6">
        <f t="shared" si="5"/>
        <v>139177.39000000007</v>
      </c>
    </row>
    <row r="66" spans="1:6" x14ac:dyDescent="0.2">
      <c r="A66" s="4">
        <f t="shared" si="0"/>
        <v>63</v>
      </c>
      <c r="B66" s="18">
        <f t="shared" si="1"/>
        <v>43891</v>
      </c>
      <c r="C66" s="6">
        <f t="shared" si="2"/>
        <v>899.33</v>
      </c>
      <c r="D66" s="6">
        <f t="shared" si="3"/>
        <v>695.89</v>
      </c>
      <c r="E66" s="6">
        <f t="shared" si="4"/>
        <v>203.44000000000005</v>
      </c>
      <c r="F66" s="6">
        <f t="shared" si="5"/>
        <v>138973.95000000007</v>
      </c>
    </row>
    <row r="67" spans="1:6" x14ac:dyDescent="0.2">
      <c r="A67" s="4">
        <f t="shared" si="0"/>
        <v>64</v>
      </c>
      <c r="B67" s="18">
        <f t="shared" si="1"/>
        <v>43922</v>
      </c>
      <c r="C67" s="6">
        <f t="shared" si="2"/>
        <v>899.33</v>
      </c>
      <c r="D67" s="6">
        <f t="shared" si="3"/>
        <v>694.87</v>
      </c>
      <c r="E67" s="6">
        <f t="shared" si="4"/>
        <v>204.46000000000004</v>
      </c>
      <c r="F67" s="6">
        <f t="shared" si="5"/>
        <v>138769.49000000008</v>
      </c>
    </row>
    <row r="68" spans="1:6" x14ac:dyDescent="0.2">
      <c r="A68" s="4">
        <f t="shared" ref="A68:A131" si="6">IF(F67="","",IF(OR(A67&gt;=nper,ROUND(F67,2)&lt;=0),"",A67+1))</f>
        <v>65</v>
      </c>
      <c r="B68" s="18">
        <f t="shared" ref="B68:B131" si="7">IF(A68="","",IF(MONTH(DATE(YEAR(fpdate),MONTH(fpdate)+(A68-1),DAY(fpdate)))&gt;(MONTH(fpdate)+MOD((A68-1),12)),DATE(YEAR(fpdate),MONTH(fpdate)+(A68-1)+1,0),DATE(YEAR(fpdate),MONTH(fpdate)+(A68-1),DAY(fpdate))))</f>
        <v>43952</v>
      </c>
      <c r="C68" s="6">
        <f t="shared" ref="C68:C131" si="8">IF(A68="","",IF(OR(A68=nper,payment&gt;ROUND((1+rate)*F67,2)),ROUND((1+rate)*F67,2),payment))</f>
        <v>899.33</v>
      </c>
      <c r="D68" s="6">
        <f t="shared" ref="D68:D131" si="9">IF(A68="","",ROUND(rate*F67,2))</f>
        <v>693.85</v>
      </c>
      <c r="E68" s="6">
        <f t="shared" ref="E68:E131" si="10">IF(A68="","",C68-D68)</f>
        <v>205.48000000000002</v>
      </c>
      <c r="F68" s="6">
        <f t="shared" ref="F68:F131" si="11">IF(A68="","",F67-E68)</f>
        <v>138564.01000000007</v>
      </c>
    </row>
    <row r="69" spans="1:6" x14ac:dyDescent="0.2">
      <c r="A69" s="4">
        <f t="shared" si="6"/>
        <v>66</v>
      </c>
      <c r="B69" s="18">
        <f t="shared" si="7"/>
        <v>43983</v>
      </c>
      <c r="C69" s="6">
        <f t="shared" si="8"/>
        <v>899.33</v>
      </c>
      <c r="D69" s="6">
        <f t="shared" si="9"/>
        <v>692.82</v>
      </c>
      <c r="E69" s="6">
        <f t="shared" si="10"/>
        <v>206.51</v>
      </c>
      <c r="F69" s="6">
        <f t="shared" si="11"/>
        <v>138357.50000000006</v>
      </c>
    </row>
    <row r="70" spans="1:6" x14ac:dyDescent="0.2">
      <c r="A70" s="4">
        <f t="shared" si="6"/>
        <v>67</v>
      </c>
      <c r="B70" s="18">
        <f t="shared" si="7"/>
        <v>44013</v>
      </c>
      <c r="C70" s="6">
        <f t="shared" si="8"/>
        <v>899.33</v>
      </c>
      <c r="D70" s="6">
        <f t="shared" si="9"/>
        <v>691.79</v>
      </c>
      <c r="E70" s="6">
        <f t="shared" si="10"/>
        <v>207.54000000000008</v>
      </c>
      <c r="F70" s="6">
        <f t="shared" si="11"/>
        <v>138149.96000000005</v>
      </c>
    </row>
    <row r="71" spans="1:6" x14ac:dyDescent="0.2">
      <c r="A71" s="4">
        <f t="shared" si="6"/>
        <v>68</v>
      </c>
      <c r="B71" s="18">
        <f t="shared" si="7"/>
        <v>44044</v>
      </c>
      <c r="C71" s="6">
        <f t="shared" si="8"/>
        <v>899.33</v>
      </c>
      <c r="D71" s="6">
        <f t="shared" si="9"/>
        <v>690.75</v>
      </c>
      <c r="E71" s="6">
        <f t="shared" si="10"/>
        <v>208.58000000000004</v>
      </c>
      <c r="F71" s="6">
        <f t="shared" si="11"/>
        <v>137941.38000000006</v>
      </c>
    </row>
    <row r="72" spans="1:6" x14ac:dyDescent="0.2">
      <c r="A72" s="4">
        <f t="shared" si="6"/>
        <v>69</v>
      </c>
      <c r="B72" s="18">
        <f t="shared" si="7"/>
        <v>44075</v>
      </c>
      <c r="C72" s="6">
        <f t="shared" si="8"/>
        <v>899.33</v>
      </c>
      <c r="D72" s="6">
        <f t="shared" si="9"/>
        <v>689.71</v>
      </c>
      <c r="E72" s="6">
        <f t="shared" si="10"/>
        <v>209.62</v>
      </c>
      <c r="F72" s="6">
        <f t="shared" si="11"/>
        <v>137731.76000000007</v>
      </c>
    </row>
    <row r="73" spans="1:6" x14ac:dyDescent="0.2">
      <c r="A73" s="4">
        <f t="shared" si="6"/>
        <v>70</v>
      </c>
      <c r="B73" s="18">
        <f t="shared" si="7"/>
        <v>44105</v>
      </c>
      <c r="C73" s="6">
        <f t="shared" si="8"/>
        <v>899.33</v>
      </c>
      <c r="D73" s="6">
        <f t="shared" si="9"/>
        <v>688.66</v>
      </c>
      <c r="E73" s="6">
        <f t="shared" si="10"/>
        <v>210.67000000000007</v>
      </c>
      <c r="F73" s="6">
        <f t="shared" si="11"/>
        <v>137521.09000000005</v>
      </c>
    </row>
    <row r="74" spans="1:6" x14ac:dyDescent="0.2">
      <c r="A74" s="4">
        <f t="shared" si="6"/>
        <v>71</v>
      </c>
      <c r="B74" s="18">
        <f t="shared" si="7"/>
        <v>44136</v>
      </c>
      <c r="C74" s="6">
        <f t="shared" si="8"/>
        <v>899.33</v>
      </c>
      <c r="D74" s="6">
        <f t="shared" si="9"/>
        <v>687.61</v>
      </c>
      <c r="E74" s="6">
        <f t="shared" si="10"/>
        <v>211.72000000000003</v>
      </c>
      <c r="F74" s="6">
        <f t="shared" si="11"/>
        <v>137309.37000000005</v>
      </c>
    </row>
    <row r="75" spans="1:6" x14ac:dyDescent="0.2">
      <c r="A75" s="4">
        <f t="shared" si="6"/>
        <v>72</v>
      </c>
      <c r="B75" s="18">
        <f t="shared" si="7"/>
        <v>44166</v>
      </c>
      <c r="C75" s="6">
        <f t="shared" si="8"/>
        <v>899.33</v>
      </c>
      <c r="D75" s="6">
        <f t="shared" si="9"/>
        <v>686.55</v>
      </c>
      <c r="E75" s="6">
        <f t="shared" si="10"/>
        <v>212.78000000000009</v>
      </c>
      <c r="F75" s="6">
        <f t="shared" si="11"/>
        <v>137096.59000000005</v>
      </c>
    </row>
    <row r="76" spans="1:6" x14ac:dyDescent="0.2">
      <c r="A76" s="4">
        <f t="shared" si="6"/>
        <v>73</v>
      </c>
      <c r="B76" s="18">
        <f t="shared" si="7"/>
        <v>44197</v>
      </c>
      <c r="C76" s="6">
        <f t="shared" si="8"/>
        <v>899.33</v>
      </c>
      <c r="D76" s="6">
        <f t="shared" si="9"/>
        <v>685.48</v>
      </c>
      <c r="E76" s="6">
        <f t="shared" si="10"/>
        <v>213.85000000000002</v>
      </c>
      <c r="F76" s="6">
        <f t="shared" si="11"/>
        <v>136882.74000000005</v>
      </c>
    </row>
    <row r="77" spans="1:6" x14ac:dyDescent="0.2">
      <c r="A77" s="4">
        <f t="shared" si="6"/>
        <v>74</v>
      </c>
      <c r="B77" s="18">
        <f t="shared" si="7"/>
        <v>44228</v>
      </c>
      <c r="C77" s="6">
        <f t="shared" si="8"/>
        <v>899.33</v>
      </c>
      <c r="D77" s="6">
        <f t="shared" si="9"/>
        <v>684.41</v>
      </c>
      <c r="E77" s="6">
        <f t="shared" si="10"/>
        <v>214.92000000000007</v>
      </c>
      <c r="F77" s="6">
        <f t="shared" si="11"/>
        <v>136667.82000000004</v>
      </c>
    </row>
    <row r="78" spans="1:6" x14ac:dyDescent="0.2">
      <c r="A78" s="4">
        <f t="shared" si="6"/>
        <v>75</v>
      </c>
      <c r="B78" s="18">
        <f t="shared" si="7"/>
        <v>44256</v>
      </c>
      <c r="C78" s="6">
        <f t="shared" si="8"/>
        <v>899.33</v>
      </c>
      <c r="D78" s="6">
        <f t="shared" si="9"/>
        <v>683.34</v>
      </c>
      <c r="E78" s="6">
        <f t="shared" si="10"/>
        <v>215.99</v>
      </c>
      <c r="F78" s="6">
        <f t="shared" si="11"/>
        <v>136451.83000000005</v>
      </c>
    </row>
    <row r="79" spans="1:6" x14ac:dyDescent="0.2">
      <c r="A79" s="4">
        <f t="shared" si="6"/>
        <v>76</v>
      </c>
      <c r="B79" s="18">
        <f t="shared" si="7"/>
        <v>44287</v>
      </c>
      <c r="C79" s="6">
        <f t="shared" si="8"/>
        <v>899.33</v>
      </c>
      <c r="D79" s="6">
        <f t="shared" si="9"/>
        <v>682.26</v>
      </c>
      <c r="E79" s="6">
        <f t="shared" si="10"/>
        <v>217.07000000000005</v>
      </c>
      <c r="F79" s="6">
        <f t="shared" si="11"/>
        <v>136234.76000000004</v>
      </c>
    </row>
    <row r="80" spans="1:6" x14ac:dyDescent="0.2">
      <c r="A80" s="4">
        <f t="shared" si="6"/>
        <v>77</v>
      </c>
      <c r="B80" s="18">
        <f t="shared" si="7"/>
        <v>44317</v>
      </c>
      <c r="C80" s="6">
        <f t="shared" si="8"/>
        <v>899.33</v>
      </c>
      <c r="D80" s="6">
        <f t="shared" si="9"/>
        <v>681.17</v>
      </c>
      <c r="E80" s="6">
        <f t="shared" si="10"/>
        <v>218.16000000000008</v>
      </c>
      <c r="F80" s="6">
        <f t="shared" si="11"/>
        <v>136016.60000000003</v>
      </c>
    </row>
    <row r="81" spans="1:6" x14ac:dyDescent="0.2">
      <c r="A81" s="4">
        <f t="shared" si="6"/>
        <v>78</v>
      </c>
      <c r="B81" s="18">
        <f t="shared" si="7"/>
        <v>44348</v>
      </c>
      <c r="C81" s="6">
        <f t="shared" si="8"/>
        <v>899.33</v>
      </c>
      <c r="D81" s="6">
        <f t="shared" si="9"/>
        <v>680.08</v>
      </c>
      <c r="E81" s="6">
        <f t="shared" si="10"/>
        <v>219.25</v>
      </c>
      <c r="F81" s="6">
        <f t="shared" si="11"/>
        <v>135797.35000000003</v>
      </c>
    </row>
    <row r="82" spans="1:6" x14ac:dyDescent="0.2">
      <c r="A82" s="4">
        <f t="shared" si="6"/>
        <v>79</v>
      </c>
      <c r="B82" s="18">
        <f t="shared" si="7"/>
        <v>44378</v>
      </c>
      <c r="C82" s="6">
        <f t="shared" si="8"/>
        <v>899.33</v>
      </c>
      <c r="D82" s="6">
        <f t="shared" si="9"/>
        <v>678.99</v>
      </c>
      <c r="E82" s="6">
        <f t="shared" si="10"/>
        <v>220.34000000000003</v>
      </c>
      <c r="F82" s="6">
        <f t="shared" si="11"/>
        <v>135577.01000000004</v>
      </c>
    </row>
    <row r="83" spans="1:6" x14ac:dyDescent="0.2">
      <c r="A83" s="4">
        <f t="shared" si="6"/>
        <v>80</v>
      </c>
      <c r="B83" s="18">
        <f t="shared" si="7"/>
        <v>44409</v>
      </c>
      <c r="C83" s="6">
        <f t="shared" si="8"/>
        <v>899.33</v>
      </c>
      <c r="D83" s="6">
        <f t="shared" si="9"/>
        <v>677.89</v>
      </c>
      <c r="E83" s="6">
        <f t="shared" si="10"/>
        <v>221.44000000000005</v>
      </c>
      <c r="F83" s="6">
        <f t="shared" si="11"/>
        <v>135355.57000000004</v>
      </c>
    </row>
    <row r="84" spans="1:6" x14ac:dyDescent="0.2">
      <c r="A84" s="4">
        <f t="shared" si="6"/>
        <v>81</v>
      </c>
      <c r="B84" s="18">
        <f t="shared" si="7"/>
        <v>44440</v>
      </c>
      <c r="C84" s="6">
        <f t="shared" si="8"/>
        <v>899.33</v>
      </c>
      <c r="D84" s="6">
        <f t="shared" si="9"/>
        <v>676.78</v>
      </c>
      <c r="E84" s="6">
        <f t="shared" si="10"/>
        <v>222.55000000000007</v>
      </c>
      <c r="F84" s="6">
        <f t="shared" si="11"/>
        <v>135133.02000000005</v>
      </c>
    </row>
    <row r="85" spans="1:6" x14ac:dyDescent="0.2">
      <c r="A85" s="4">
        <f t="shared" si="6"/>
        <v>82</v>
      </c>
      <c r="B85" s="18">
        <f t="shared" si="7"/>
        <v>44470</v>
      </c>
      <c r="C85" s="6">
        <f t="shared" si="8"/>
        <v>899.33</v>
      </c>
      <c r="D85" s="6">
        <f t="shared" si="9"/>
        <v>675.67</v>
      </c>
      <c r="E85" s="6">
        <f t="shared" si="10"/>
        <v>223.66000000000008</v>
      </c>
      <c r="F85" s="6">
        <f t="shared" si="11"/>
        <v>134909.36000000004</v>
      </c>
    </row>
    <row r="86" spans="1:6" x14ac:dyDescent="0.2">
      <c r="A86" s="4">
        <f t="shared" si="6"/>
        <v>83</v>
      </c>
      <c r="B86" s="18">
        <f t="shared" si="7"/>
        <v>44501</v>
      </c>
      <c r="C86" s="6">
        <f t="shared" si="8"/>
        <v>899.33</v>
      </c>
      <c r="D86" s="6">
        <f t="shared" si="9"/>
        <v>674.55</v>
      </c>
      <c r="E86" s="6">
        <f t="shared" si="10"/>
        <v>224.78000000000009</v>
      </c>
      <c r="F86" s="6">
        <f t="shared" si="11"/>
        <v>134684.58000000005</v>
      </c>
    </row>
    <row r="87" spans="1:6" x14ac:dyDescent="0.2">
      <c r="A87" s="4">
        <f t="shared" si="6"/>
        <v>84</v>
      </c>
      <c r="B87" s="18">
        <f t="shared" si="7"/>
        <v>44531</v>
      </c>
      <c r="C87" s="6">
        <f t="shared" si="8"/>
        <v>899.33</v>
      </c>
      <c r="D87" s="6">
        <f t="shared" si="9"/>
        <v>673.42</v>
      </c>
      <c r="E87" s="6">
        <f t="shared" si="10"/>
        <v>225.91000000000008</v>
      </c>
      <c r="F87" s="6">
        <f t="shared" si="11"/>
        <v>134458.67000000004</v>
      </c>
    </row>
    <row r="88" spans="1:6" x14ac:dyDescent="0.2">
      <c r="A88" s="4">
        <f t="shared" si="6"/>
        <v>85</v>
      </c>
      <c r="B88" s="18">
        <f t="shared" si="7"/>
        <v>44562</v>
      </c>
      <c r="C88" s="6">
        <f t="shared" si="8"/>
        <v>899.33</v>
      </c>
      <c r="D88" s="6">
        <f t="shared" si="9"/>
        <v>672.29</v>
      </c>
      <c r="E88" s="6">
        <f t="shared" si="10"/>
        <v>227.04000000000008</v>
      </c>
      <c r="F88" s="6">
        <f t="shared" si="11"/>
        <v>134231.63000000003</v>
      </c>
    </row>
    <row r="89" spans="1:6" x14ac:dyDescent="0.2">
      <c r="A89" s="4">
        <f t="shared" si="6"/>
        <v>86</v>
      </c>
      <c r="B89" s="18">
        <f t="shared" si="7"/>
        <v>44593</v>
      </c>
      <c r="C89" s="6">
        <f t="shared" si="8"/>
        <v>899.33</v>
      </c>
      <c r="D89" s="6">
        <f t="shared" si="9"/>
        <v>671.16</v>
      </c>
      <c r="E89" s="6">
        <f t="shared" si="10"/>
        <v>228.17000000000007</v>
      </c>
      <c r="F89" s="6">
        <f t="shared" si="11"/>
        <v>134003.46000000002</v>
      </c>
    </row>
    <row r="90" spans="1:6" x14ac:dyDescent="0.2">
      <c r="A90" s="4">
        <f t="shared" si="6"/>
        <v>87</v>
      </c>
      <c r="B90" s="18">
        <f t="shared" si="7"/>
        <v>44621</v>
      </c>
      <c r="C90" s="6">
        <f t="shared" si="8"/>
        <v>899.33</v>
      </c>
      <c r="D90" s="6">
        <f t="shared" si="9"/>
        <v>670.02</v>
      </c>
      <c r="E90" s="6">
        <f t="shared" si="10"/>
        <v>229.31000000000006</v>
      </c>
      <c r="F90" s="6">
        <f t="shared" si="11"/>
        <v>133774.15000000002</v>
      </c>
    </row>
    <row r="91" spans="1:6" x14ac:dyDescent="0.2">
      <c r="A91" s="4">
        <f t="shared" si="6"/>
        <v>88</v>
      </c>
      <c r="B91" s="18">
        <f t="shared" si="7"/>
        <v>44652</v>
      </c>
      <c r="C91" s="6">
        <f t="shared" si="8"/>
        <v>899.33</v>
      </c>
      <c r="D91" s="6">
        <f t="shared" si="9"/>
        <v>668.87</v>
      </c>
      <c r="E91" s="6">
        <f t="shared" si="10"/>
        <v>230.46000000000004</v>
      </c>
      <c r="F91" s="6">
        <f t="shared" si="11"/>
        <v>133543.69000000003</v>
      </c>
    </row>
    <row r="92" spans="1:6" x14ac:dyDescent="0.2">
      <c r="A92" s="4">
        <f t="shared" si="6"/>
        <v>89</v>
      </c>
      <c r="B92" s="18">
        <f t="shared" si="7"/>
        <v>44682</v>
      </c>
      <c r="C92" s="6">
        <f t="shared" si="8"/>
        <v>899.33</v>
      </c>
      <c r="D92" s="6">
        <f t="shared" si="9"/>
        <v>667.72</v>
      </c>
      <c r="E92" s="6">
        <f t="shared" si="10"/>
        <v>231.61</v>
      </c>
      <c r="F92" s="6">
        <f t="shared" si="11"/>
        <v>133312.08000000005</v>
      </c>
    </row>
    <row r="93" spans="1:6" x14ac:dyDescent="0.2">
      <c r="A93" s="4">
        <f t="shared" si="6"/>
        <v>90</v>
      </c>
      <c r="B93" s="18">
        <f t="shared" si="7"/>
        <v>44713</v>
      </c>
      <c r="C93" s="6">
        <f t="shared" si="8"/>
        <v>899.33</v>
      </c>
      <c r="D93" s="6">
        <f t="shared" si="9"/>
        <v>666.56</v>
      </c>
      <c r="E93" s="6">
        <f t="shared" si="10"/>
        <v>232.7700000000001</v>
      </c>
      <c r="F93" s="6">
        <f t="shared" si="11"/>
        <v>133079.31000000006</v>
      </c>
    </row>
    <row r="94" spans="1:6" x14ac:dyDescent="0.2">
      <c r="A94" s="4">
        <f t="shared" si="6"/>
        <v>91</v>
      </c>
      <c r="B94" s="18">
        <f t="shared" si="7"/>
        <v>44743</v>
      </c>
      <c r="C94" s="6">
        <f t="shared" si="8"/>
        <v>899.33</v>
      </c>
      <c r="D94" s="6">
        <f t="shared" si="9"/>
        <v>665.4</v>
      </c>
      <c r="E94" s="6">
        <f t="shared" si="10"/>
        <v>233.93000000000006</v>
      </c>
      <c r="F94" s="6">
        <f t="shared" si="11"/>
        <v>132845.38000000006</v>
      </c>
    </row>
    <row r="95" spans="1:6" x14ac:dyDescent="0.2">
      <c r="A95" s="4">
        <f t="shared" si="6"/>
        <v>92</v>
      </c>
      <c r="B95" s="18">
        <f t="shared" si="7"/>
        <v>44774</v>
      </c>
      <c r="C95" s="6">
        <f t="shared" si="8"/>
        <v>899.33</v>
      </c>
      <c r="D95" s="6">
        <f t="shared" si="9"/>
        <v>664.23</v>
      </c>
      <c r="E95" s="6">
        <f t="shared" si="10"/>
        <v>235.10000000000002</v>
      </c>
      <c r="F95" s="6">
        <f t="shared" si="11"/>
        <v>132610.28000000006</v>
      </c>
    </row>
    <row r="96" spans="1:6" x14ac:dyDescent="0.2">
      <c r="A96" s="4">
        <f t="shared" si="6"/>
        <v>93</v>
      </c>
      <c r="B96" s="18">
        <f t="shared" si="7"/>
        <v>44805</v>
      </c>
      <c r="C96" s="6">
        <f t="shared" si="8"/>
        <v>899.33</v>
      </c>
      <c r="D96" s="6">
        <f t="shared" si="9"/>
        <v>663.05</v>
      </c>
      <c r="E96" s="6">
        <f t="shared" si="10"/>
        <v>236.28000000000009</v>
      </c>
      <c r="F96" s="6">
        <f t="shared" si="11"/>
        <v>132374.00000000006</v>
      </c>
    </row>
    <row r="97" spans="1:6" x14ac:dyDescent="0.2">
      <c r="A97" s="4">
        <f t="shared" si="6"/>
        <v>94</v>
      </c>
      <c r="B97" s="18">
        <f t="shared" si="7"/>
        <v>44835</v>
      </c>
      <c r="C97" s="6">
        <f t="shared" si="8"/>
        <v>899.33</v>
      </c>
      <c r="D97" s="6">
        <f t="shared" si="9"/>
        <v>661.87</v>
      </c>
      <c r="E97" s="6">
        <f t="shared" si="10"/>
        <v>237.46000000000004</v>
      </c>
      <c r="F97" s="6">
        <f t="shared" si="11"/>
        <v>132136.54000000007</v>
      </c>
    </row>
    <row r="98" spans="1:6" x14ac:dyDescent="0.2">
      <c r="A98" s="4">
        <f t="shared" si="6"/>
        <v>95</v>
      </c>
      <c r="B98" s="18">
        <f t="shared" si="7"/>
        <v>44866</v>
      </c>
      <c r="C98" s="6">
        <f t="shared" si="8"/>
        <v>899.33</v>
      </c>
      <c r="D98" s="6">
        <f t="shared" si="9"/>
        <v>660.68</v>
      </c>
      <c r="E98" s="6">
        <f t="shared" si="10"/>
        <v>238.65000000000009</v>
      </c>
      <c r="F98" s="6">
        <f t="shared" si="11"/>
        <v>131897.89000000007</v>
      </c>
    </row>
    <row r="99" spans="1:6" x14ac:dyDescent="0.2">
      <c r="A99" s="4">
        <f t="shared" si="6"/>
        <v>96</v>
      </c>
      <c r="B99" s="18">
        <f t="shared" si="7"/>
        <v>44896</v>
      </c>
      <c r="C99" s="6">
        <f t="shared" si="8"/>
        <v>899.33</v>
      </c>
      <c r="D99" s="6">
        <f t="shared" si="9"/>
        <v>659.49</v>
      </c>
      <c r="E99" s="6">
        <f t="shared" si="10"/>
        <v>239.84000000000003</v>
      </c>
      <c r="F99" s="6">
        <f t="shared" si="11"/>
        <v>131658.05000000008</v>
      </c>
    </row>
    <row r="100" spans="1:6" x14ac:dyDescent="0.2">
      <c r="A100" s="4">
        <f t="shared" si="6"/>
        <v>97</v>
      </c>
      <c r="B100" s="18">
        <f t="shared" si="7"/>
        <v>44927</v>
      </c>
      <c r="C100" s="6">
        <f t="shared" si="8"/>
        <v>899.33</v>
      </c>
      <c r="D100" s="6">
        <f t="shared" si="9"/>
        <v>658.29</v>
      </c>
      <c r="E100" s="6">
        <f t="shared" si="10"/>
        <v>241.04000000000008</v>
      </c>
      <c r="F100" s="6">
        <f t="shared" si="11"/>
        <v>131417.01000000007</v>
      </c>
    </row>
    <row r="101" spans="1:6" x14ac:dyDescent="0.2">
      <c r="A101" s="4">
        <f t="shared" si="6"/>
        <v>98</v>
      </c>
      <c r="B101" s="18">
        <f t="shared" si="7"/>
        <v>44958</v>
      </c>
      <c r="C101" s="6">
        <f t="shared" si="8"/>
        <v>899.33</v>
      </c>
      <c r="D101" s="6">
        <f t="shared" si="9"/>
        <v>657.09</v>
      </c>
      <c r="E101" s="6">
        <f t="shared" si="10"/>
        <v>242.24</v>
      </c>
      <c r="F101" s="6">
        <f t="shared" si="11"/>
        <v>131174.77000000008</v>
      </c>
    </row>
    <row r="102" spans="1:6" x14ac:dyDescent="0.2">
      <c r="A102" s="4">
        <f t="shared" si="6"/>
        <v>99</v>
      </c>
      <c r="B102" s="18">
        <f t="shared" si="7"/>
        <v>44986</v>
      </c>
      <c r="C102" s="6">
        <f t="shared" si="8"/>
        <v>899.33</v>
      </c>
      <c r="D102" s="6">
        <f t="shared" si="9"/>
        <v>655.87</v>
      </c>
      <c r="E102" s="6">
        <f t="shared" si="10"/>
        <v>243.46000000000004</v>
      </c>
      <c r="F102" s="6">
        <f t="shared" si="11"/>
        <v>130931.31000000007</v>
      </c>
    </row>
    <row r="103" spans="1:6" x14ac:dyDescent="0.2">
      <c r="A103" s="4">
        <f t="shared" si="6"/>
        <v>100</v>
      </c>
      <c r="B103" s="18">
        <f t="shared" si="7"/>
        <v>45017</v>
      </c>
      <c r="C103" s="6">
        <f t="shared" si="8"/>
        <v>899.33</v>
      </c>
      <c r="D103" s="6">
        <f t="shared" si="9"/>
        <v>654.66</v>
      </c>
      <c r="E103" s="6">
        <f t="shared" si="10"/>
        <v>244.67000000000007</v>
      </c>
      <c r="F103" s="6">
        <f t="shared" si="11"/>
        <v>130686.64000000007</v>
      </c>
    </row>
    <row r="104" spans="1:6" x14ac:dyDescent="0.2">
      <c r="A104" s="4">
        <f t="shared" si="6"/>
        <v>101</v>
      </c>
      <c r="B104" s="18">
        <f t="shared" si="7"/>
        <v>45047</v>
      </c>
      <c r="C104" s="6">
        <f t="shared" si="8"/>
        <v>899.33</v>
      </c>
      <c r="D104" s="6">
        <f t="shared" si="9"/>
        <v>653.42999999999995</v>
      </c>
      <c r="E104" s="6">
        <f t="shared" si="10"/>
        <v>245.90000000000009</v>
      </c>
      <c r="F104" s="6">
        <f t="shared" si="11"/>
        <v>130440.74000000008</v>
      </c>
    </row>
    <row r="105" spans="1:6" x14ac:dyDescent="0.2">
      <c r="A105" s="4">
        <f t="shared" si="6"/>
        <v>102</v>
      </c>
      <c r="B105" s="18">
        <f t="shared" si="7"/>
        <v>45078</v>
      </c>
      <c r="C105" s="6">
        <f t="shared" si="8"/>
        <v>899.33</v>
      </c>
      <c r="D105" s="6">
        <f t="shared" si="9"/>
        <v>652.20000000000005</v>
      </c>
      <c r="E105" s="6">
        <f t="shared" si="10"/>
        <v>247.13</v>
      </c>
      <c r="F105" s="6">
        <f t="shared" si="11"/>
        <v>130193.61000000007</v>
      </c>
    </row>
    <row r="106" spans="1:6" x14ac:dyDescent="0.2">
      <c r="A106" s="4">
        <f t="shared" si="6"/>
        <v>103</v>
      </c>
      <c r="B106" s="18">
        <f t="shared" si="7"/>
        <v>45108</v>
      </c>
      <c r="C106" s="6">
        <f t="shared" si="8"/>
        <v>899.33</v>
      </c>
      <c r="D106" s="6">
        <f t="shared" si="9"/>
        <v>650.97</v>
      </c>
      <c r="E106" s="6">
        <f t="shared" si="10"/>
        <v>248.36</v>
      </c>
      <c r="F106" s="6">
        <f t="shared" si="11"/>
        <v>129945.25000000007</v>
      </c>
    </row>
    <row r="107" spans="1:6" x14ac:dyDescent="0.2">
      <c r="A107" s="4">
        <f t="shared" si="6"/>
        <v>104</v>
      </c>
      <c r="B107" s="18">
        <f t="shared" si="7"/>
        <v>45139</v>
      </c>
      <c r="C107" s="6">
        <f t="shared" si="8"/>
        <v>899.33</v>
      </c>
      <c r="D107" s="6">
        <f t="shared" si="9"/>
        <v>649.73</v>
      </c>
      <c r="E107" s="6">
        <f t="shared" si="10"/>
        <v>249.60000000000002</v>
      </c>
      <c r="F107" s="6">
        <f t="shared" si="11"/>
        <v>129695.65000000007</v>
      </c>
    </row>
    <row r="108" spans="1:6" x14ac:dyDescent="0.2">
      <c r="A108" s="4">
        <f t="shared" si="6"/>
        <v>105</v>
      </c>
      <c r="B108" s="18">
        <f t="shared" si="7"/>
        <v>45170</v>
      </c>
      <c r="C108" s="6">
        <f t="shared" si="8"/>
        <v>899.33</v>
      </c>
      <c r="D108" s="6">
        <f t="shared" si="9"/>
        <v>648.48</v>
      </c>
      <c r="E108" s="6">
        <f t="shared" si="10"/>
        <v>250.85000000000002</v>
      </c>
      <c r="F108" s="6">
        <f t="shared" si="11"/>
        <v>129444.80000000006</v>
      </c>
    </row>
    <row r="109" spans="1:6" x14ac:dyDescent="0.2">
      <c r="A109" s="4">
        <f t="shared" si="6"/>
        <v>106</v>
      </c>
      <c r="B109" s="18">
        <f t="shared" si="7"/>
        <v>45200</v>
      </c>
      <c r="C109" s="6">
        <f t="shared" si="8"/>
        <v>899.33</v>
      </c>
      <c r="D109" s="6">
        <f t="shared" si="9"/>
        <v>647.22</v>
      </c>
      <c r="E109" s="6">
        <f t="shared" si="10"/>
        <v>252.11</v>
      </c>
      <c r="F109" s="6">
        <f t="shared" si="11"/>
        <v>129192.69000000006</v>
      </c>
    </row>
    <row r="110" spans="1:6" x14ac:dyDescent="0.2">
      <c r="A110" s="4">
        <f t="shared" si="6"/>
        <v>107</v>
      </c>
      <c r="B110" s="18">
        <f t="shared" si="7"/>
        <v>45231</v>
      </c>
      <c r="C110" s="6">
        <f t="shared" si="8"/>
        <v>899.33</v>
      </c>
      <c r="D110" s="6">
        <f t="shared" si="9"/>
        <v>645.96</v>
      </c>
      <c r="E110" s="6">
        <f t="shared" si="10"/>
        <v>253.37</v>
      </c>
      <c r="F110" s="6">
        <f t="shared" si="11"/>
        <v>128939.32000000007</v>
      </c>
    </row>
    <row r="111" spans="1:6" x14ac:dyDescent="0.2">
      <c r="A111" s="4">
        <f t="shared" si="6"/>
        <v>108</v>
      </c>
      <c r="B111" s="18">
        <f t="shared" si="7"/>
        <v>45261</v>
      </c>
      <c r="C111" s="6">
        <f t="shared" si="8"/>
        <v>899.33</v>
      </c>
      <c r="D111" s="6">
        <f t="shared" si="9"/>
        <v>644.70000000000005</v>
      </c>
      <c r="E111" s="6">
        <f t="shared" si="10"/>
        <v>254.63</v>
      </c>
      <c r="F111" s="6">
        <f t="shared" si="11"/>
        <v>128684.69000000006</v>
      </c>
    </row>
    <row r="112" spans="1:6" x14ac:dyDescent="0.2">
      <c r="A112" s="4">
        <f t="shared" si="6"/>
        <v>109</v>
      </c>
      <c r="B112" s="18">
        <f t="shared" si="7"/>
        <v>45292</v>
      </c>
      <c r="C112" s="6">
        <f t="shared" si="8"/>
        <v>899.33</v>
      </c>
      <c r="D112" s="6">
        <f t="shared" si="9"/>
        <v>643.41999999999996</v>
      </c>
      <c r="E112" s="6">
        <f t="shared" si="10"/>
        <v>255.91000000000008</v>
      </c>
      <c r="F112" s="6">
        <f t="shared" si="11"/>
        <v>128428.78000000006</v>
      </c>
    </row>
    <row r="113" spans="1:6" x14ac:dyDescent="0.2">
      <c r="A113" s="4">
        <f t="shared" si="6"/>
        <v>110</v>
      </c>
      <c r="B113" s="18">
        <f t="shared" si="7"/>
        <v>45323</v>
      </c>
      <c r="C113" s="6">
        <f t="shared" si="8"/>
        <v>899.33</v>
      </c>
      <c r="D113" s="6">
        <f t="shared" si="9"/>
        <v>642.14</v>
      </c>
      <c r="E113" s="6">
        <f t="shared" si="10"/>
        <v>257.19000000000005</v>
      </c>
      <c r="F113" s="6">
        <f t="shared" si="11"/>
        <v>128171.59000000005</v>
      </c>
    </row>
    <row r="114" spans="1:6" x14ac:dyDescent="0.2">
      <c r="A114" s="4">
        <f t="shared" si="6"/>
        <v>111</v>
      </c>
      <c r="B114" s="18">
        <f t="shared" si="7"/>
        <v>45352</v>
      </c>
      <c r="C114" s="6">
        <f t="shared" si="8"/>
        <v>899.33</v>
      </c>
      <c r="D114" s="6">
        <f t="shared" si="9"/>
        <v>640.86</v>
      </c>
      <c r="E114" s="6">
        <f t="shared" si="10"/>
        <v>258.47000000000003</v>
      </c>
      <c r="F114" s="6">
        <f t="shared" si="11"/>
        <v>127913.12000000005</v>
      </c>
    </row>
    <row r="115" spans="1:6" x14ac:dyDescent="0.2">
      <c r="A115" s="4">
        <f t="shared" si="6"/>
        <v>112</v>
      </c>
      <c r="B115" s="18">
        <f t="shared" si="7"/>
        <v>45383</v>
      </c>
      <c r="C115" s="6">
        <f t="shared" si="8"/>
        <v>899.33</v>
      </c>
      <c r="D115" s="6">
        <f t="shared" si="9"/>
        <v>639.57000000000005</v>
      </c>
      <c r="E115" s="6">
        <f t="shared" si="10"/>
        <v>259.76</v>
      </c>
      <c r="F115" s="6">
        <f t="shared" si="11"/>
        <v>127653.36000000006</v>
      </c>
    </row>
    <row r="116" spans="1:6" x14ac:dyDescent="0.2">
      <c r="A116" s="4">
        <f t="shared" si="6"/>
        <v>113</v>
      </c>
      <c r="B116" s="18">
        <f t="shared" si="7"/>
        <v>45413</v>
      </c>
      <c r="C116" s="6">
        <f t="shared" si="8"/>
        <v>899.33</v>
      </c>
      <c r="D116" s="6">
        <f t="shared" si="9"/>
        <v>638.27</v>
      </c>
      <c r="E116" s="6">
        <f t="shared" si="10"/>
        <v>261.06000000000006</v>
      </c>
      <c r="F116" s="6">
        <f t="shared" si="11"/>
        <v>127392.30000000006</v>
      </c>
    </row>
    <row r="117" spans="1:6" x14ac:dyDescent="0.2">
      <c r="A117" s="4">
        <f t="shared" si="6"/>
        <v>114</v>
      </c>
      <c r="B117" s="18">
        <f t="shared" si="7"/>
        <v>45444</v>
      </c>
      <c r="C117" s="6">
        <f t="shared" si="8"/>
        <v>899.33</v>
      </c>
      <c r="D117" s="6">
        <f t="shared" si="9"/>
        <v>636.96</v>
      </c>
      <c r="E117" s="6">
        <f t="shared" si="10"/>
        <v>262.37</v>
      </c>
      <c r="F117" s="6">
        <f t="shared" si="11"/>
        <v>127129.93000000007</v>
      </c>
    </row>
    <row r="118" spans="1:6" x14ac:dyDescent="0.2">
      <c r="A118" s="4">
        <f t="shared" si="6"/>
        <v>115</v>
      </c>
      <c r="B118" s="18">
        <f t="shared" si="7"/>
        <v>45474</v>
      </c>
      <c r="C118" s="6">
        <f t="shared" si="8"/>
        <v>899.33</v>
      </c>
      <c r="D118" s="6">
        <f t="shared" si="9"/>
        <v>635.65</v>
      </c>
      <c r="E118" s="6">
        <f t="shared" si="10"/>
        <v>263.68000000000006</v>
      </c>
      <c r="F118" s="6">
        <f t="shared" si="11"/>
        <v>126866.25000000007</v>
      </c>
    </row>
    <row r="119" spans="1:6" x14ac:dyDescent="0.2">
      <c r="A119" s="4">
        <f t="shared" si="6"/>
        <v>116</v>
      </c>
      <c r="B119" s="18">
        <f t="shared" si="7"/>
        <v>45505</v>
      </c>
      <c r="C119" s="6">
        <f t="shared" si="8"/>
        <v>899.33</v>
      </c>
      <c r="D119" s="6">
        <f t="shared" si="9"/>
        <v>634.33000000000004</v>
      </c>
      <c r="E119" s="6">
        <f t="shared" si="10"/>
        <v>265</v>
      </c>
      <c r="F119" s="6">
        <f t="shared" si="11"/>
        <v>126601.25000000007</v>
      </c>
    </row>
    <row r="120" spans="1:6" x14ac:dyDescent="0.2">
      <c r="A120" s="4">
        <f t="shared" si="6"/>
        <v>117</v>
      </c>
      <c r="B120" s="18">
        <f t="shared" si="7"/>
        <v>45536</v>
      </c>
      <c r="C120" s="6">
        <f t="shared" si="8"/>
        <v>899.33</v>
      </c>
      <c r="D120" s="6">
        <f t="shared" si="9"/>
        <v>633.01</v>
      </c>
      <c r="E120" s="6">
        <f t="shared" si="10"/>
        <v>266.32000000000005</v>
      </c>
      <c r="F120" s="6">
        <f t="shared" si="11"/>
        <v>126334.93000000007</v>
      </c>
    </row>
    <row r="121" spans="1:6" x14ac:dyDescent="0.2">
      <c r="A121" s="4">
        <f t="shared" si="6"/>
        <v>118</v>
      </c>
      <c r="B121" s="18">
        <f t="shared" si="7"/>
        <v>45566</v>
      </c>
      <c r="C121" s="6">
        <f t="shared" si="8"/>
        <v>899.33</v>
      </c>
      <c r="D121" s="6">
        <f t="shared" si="9"/>
        <v>631.66999999999996</v>
      </c>
      <c r="E121" s="6">
        <f t="shared" si="10"/>
        <v>267.66000000000008</v>
      </c>
      <c r="F121" s="6">
        <f t="shared" si="11"/>
        <v>126067.27000000006</v>
      </c>
    </row>
    <row r="122" spans="1:6" x14ac:dyDescent="0.2">
      <c r="A122" s="4">
        <f t="shared" si="6"/>
        <v>119</v>
      </c>
      <c r="B122" s="18">
        <f t="shared" si="7"/>
        <v>45597</v>
      </c>
      <c r="C122" s="6">
        <f t="shared" si="8"/>
        <v>899.33</v>
      </c>
      <c r="D122" s="6">
        <f t="shared" si="9"/>
        <v>630.34</v>
      </c>
      <c r="E122" s="6">
        <f t="shared" si="10"/>
        <v>268.99</v>
      </c>
      <c r="F122" s="6">
        <f t="shared" si="11"/>
        <v>125798.28000000006</v>
      </c>
    </row>
    <row r="123" spans="1:6" x14ac:dyDescent="0.2">
      <c r="A123" s="4">
        <f t="shared" si="6"/>
        <v>120</v>
      </c>
      <c r="B123" s="18">
        <f t="shared" si="7"/>
        <v>45627</v>
      </c>
      <c r="C123" s="6">
        <f t="shared" si="8"/>
        <v>899.33</v>
      </c>
      <c r="D123" s="6">
        <f t="shared" si="9"/>
        <v>628.99</v>
      </c>
      <c r="E123" s="6">
        <f t="shared" si="10"/>
        <v>270.34000000000003</v>
      </c>
      <c r="F123" s="6">
        <f t="shared" si="11"/>
        <v>125527.94000000006</v>
      </c>
    </row>
    <row r="124" spans="1:6" x14ac:dyDescent="0.2">
      <c r="A124" s="4">
        <f t="shared" si="6"/>
        <v>121</v>
      </c>
      <c r="B124" s="18">
        <f t="shared" si="7"/>
        <v>45658</v>
      </c>
      <c r="C124" s="6">
        <f t="shared" si="8"/>
        <v>899.33</v>
      </c>
      <c r="D124" s="6">
        <f t="shared" si="9"/>
        <v>627.64</v>
      </c>
      <c r="E124" s="6">
        <f t="shared" si="10"/>
        <v>271.69000000000005</v>
      </c>
      <c r="F124" s="6">
        <f t="shared" si="11"/>
        <v>125256.25000000006</v>
      </c>
    </row>
    <row r="125" spans="1:6" x14ac:dyDescent="0.2">
      <c r="A125" s="4">
        <f t="shared" si="6"/>
        <v>122</v>
      </c>
      <c r="B125" s="18">
        <f t="shared" si="7"/>
        <v>45689</v>
      </c>
      <c r="C125" s="6">
        <f t="shared" si="8"/>
        <v>899.33</v>
      </c>
      <c r="D125" s="6">
        <f t="shared" si="9"/>
        <v>626.28</v>
      </c>
      <c r="E125" s="6">
        <f t="shared" si="10"/>
        <v>273.05000000000007</v>
      </c>
      <c r="F125" s="6">
        <f t="shared" si="11"/>
        <v>124983.20000000006</v>
      </c>
    </row>
    <row r="126" spans="1:6" x14ac:dyDescent="0.2">
      <c r="A126" s="4">
        <f t="shared" si="6"/>
        <v>123</v>
      </c>
      <c r="B126" s="18">
        <f t="shared" si="7"/>
        <v>45717</v>
      </c>
      <c r="C126" s="6">
        <f t="shared" si="8"/>
        <v>899.33</v>
      </c>
      <c r="D126" s="6">
        <f t="shared" si="9"/>
        <v>624.91999999999996</v>
      </c>
      <c r="E126" s="6">
        <f t="shared" si="10"/>
        <v>274.41000000000008</v>
      </c>
      <c r="F126" s="6">
        <f t="shared" si="11"/>
        <v>124708.79000000005</v>
      </c>
    </row>
    <row r="127" spans="1:6" x14ac:dyDescent="0.2">
      <c r="A127" s="4">
        <f t="shared" si="6"/>
        <v>124</v>
      </c>
      <c r="B127" s="18">
        <f t="shared" si="7"/>
        <v>45748</v>
      </c>
      <c r="C127" s="6">
        <f t="shared" si="8"/>
        <v>899.33</v>
      </c>
      <c r="D127" s="6">
        <f t="shared" si="9"/>
        <v>623.54</v>
      </c>
      <c r="E127" s="6">
        <f t="shared" si="10"/>
        <v>275.79000000000008</v>
      </c>
      <c r="F127" s="6">
        <f t="shared" si="11"/>
        <v>124433.00000000006</v>
      </c>
    </row>
    <row r="128" spans="1:6" x14ac:dyDescent="0.2">
      <c r="A128" s="4">
        <f t="shared" si="6"/>
        <v>125</v>
      </c>
      <c r="B128" s="18">
        <f t="shared" si="7"/>
        <v>45778</v>
      </c>
      <c r="C128" s="6">
        <f t="shared" si="8"/>
        <v>899.33</v>
      </c>
      <c r="D128" s="6">
        <f t="shared" si="9"/>
        <v>622.16</v>
      </c>
      <c r="E128" s="6">
        <f t="shared" si="10"/>
        <v>277.17000000000007</v>
      </c>
      <c r="F128" s="6">
        <f t="shared" si="11"/>
        <v>124155.83000000006</v>
      </c>
    </row>
    <row r="129" spans="1:6" x14ac:dyDescent="0.2">
      <c r="A129" s="4">
        <f t="shared" si="6"/>
        <v>126</v>
      </c>
      <c r="B129" s="18">
        <f t="shared" si="7"/>
        <v>45809</v>
      </c>
      <c r="C129" s="6">
        <f t="shared" si="8"/>
        <v>899.33</v>
      </c>
      <c r="D129" s="6">
        <f t="shared" si="9"/>
        <v>620.78</v>
      </c>
      <c r="E129" s="6">
        <f t="shared" si="10"/>
        <v>278.55000000000007</v>
      </c>
      <c r="F129" s="6">
        <f t="shared" si="11"/>
        <v>123877.28000000006</v>
      </c>
    </row>
    <row r="130" spans="1:6" x14ac:dyDescent="0.2">
      <c r="A130" s="4">
        <f t="shared" si="6"/>
        <v>127</v>
      </c>
      <c r="B130" s="18">
        <f t="shared" si="7"/>
        <v>45839</v>
      </c>
      <c r="C130" s="6">
        <f t="shared" si="8"/>
        <v>899.33</v>
      </c>
      <c r="D130" s="6">
        <f t="shared" si="9"/>
        <v>619.39</v>
      </c>
      <c r="E130" s="6">
        <f t="shared" si="10"/>
        <v>279.94000000000005</v>
      </c>
      <c r="F130" s="6">
        <f t="shared" si="11"/>
        <v>123597.34000000005</v>
      </c>
    </row>
    <row r="131" spans="1:6" x14ac:dyDescent="0.2">
      <c r="A131" s="4">
        <f t="shared" si="6"/>
        <v>128</v>
      </c>
      <c r="B131" s="18">
        <f t="shared" si="7"/>
        <v>45870</v>
      </c>
      <c r="C131" s="6">
        <f t="shared" si="8"/>
        <v>899.33</v>
      </c>
      <c r="D131" s="6">
        <f t="shared" si="9"/>
        <v>617.99</v>
      </c>
      <c r="E131" s="6">
        <f t="shared" si="10"/>
        <v>281.34000000000003</v>
      </c>
      <c r="F131" s="6">
        <f t="shared" si="11"/>
        <v>123316.00000000006</v>
      </c>
    </row>
    <row r="132" spans="1:6" x14ac:dyDescent="0.2">
      <c r="A132" s="4">
        <f t="shared" ref="A132:A195" si="12">IF(F131="","",IF(OR(A131&gt;=nper,ROUND(F131,2)&lt;=0),"",A131+1))</f>
        <v>129</v>
      </c>
      <c r="B132" s="18">
        <f t="shared" ref="B132:B195" si="13">IF(A132="","",IF(MONTH(DATE(YEAR(fpdate),MONTH(fpdate)+(A132-1),DAY(fpdate)))&gt;(MONTH(fpdate)+MOD((A132-1),12)),DATE(YEAR(fpdate),MONTH(fpdate)+(A132-1)+1,0),DATE(YEAR(fpdate),MONTH(fpdate)+(A132-1),DAY(fpdate))))</f>
        <v>45901</v>
      </c>
      <c r="C132" s="6">
        <f t="shared" ref="C132:C195" si="14">IF(A132="","",IF(OR(A132=nper,payment&gt;ROUND((1+rate)*F131,2)),ROUND((1+rate)*F131,2),payment))</f>
        <v>899.33</v>
      </c>
      <c r="D132" s="6">
        <f t="shared" ref="D132:D195" si="15">IF(A132="","",ROUND(rate*F131,2))</f>
        <v>616.58000000000004</v>
      </c>
      <c r="E132" s="6">
        <f t="shared" ref="E132:E195" si="16">IF(A132="","",C132-D132)</f>
        <v>282.75</v>
      </c>
      <c r="F132" s="6">
        <f t="shared" ref="F132:F195" si="17">IF(A132="","",F131-E132)</f>
        <v>123033.25000000006</v>
      </c>
    </row>
    <row r="133" spans="1:6" x14ac:dyDescent="0.2">
      <c r="A133" s="4">
        <f t="shared" si="12"/>
        <v>130</v>
      </c>
      <c r="B133" s="18">
        <f t="shared" si="13"/>
        <v>45931</v>
      </c>
      <c r="C133" s="6">
        <f t="shared" si="14"/>
        <v>899.33</v>
      </c>
      <c r="D133" s="6">
        <f t="shared" si="15"/>
        <v>615.16999999999996</v>
      </c>
      <c r="E133" s="6">
        <f t="shared" si="16"/>
        <v>284.16000000000008</v>
      </c>
      <c r="F133" s="6">
        <f t="shared" si="17"/>
        <v>122749.09000000005</v>
      </c>
    </row>
    <row r="134" spans="1:6" x14ac:dyDescent="0.2">
      <c r="A134" s="4">
        <f t="shared" si="12"/>
        <v>131</v>
      </c>
      <c r="B134" s="18">
        <f t="shared" si="13"/>
        <v>45962</v>
      </c>
      <c r="C134" s="6">
        <f t="shared" si="14"/>
        <v>899.33</v>
      </c>
      <c r="D134" s="6">
        <f t="shared" si="15"/>
        <v>613.75</v>
      </c>
      <c r="E134" s="6">
        <f t="shared" si="16"/>
        <v>285.58000000000004</v>
      </c>
      <c r="F134" s="6">
        <f t="shared" si="17"/>
        <v>122463.51000000005</v>
      </c>
    </row>
    <row r="135" spans="1:6" x14ac:dyDescent="0.2">
      <c r="A135" s="4">
        <f t="shared" si="12"/>
        <v>132</v>
      </c>
      <c r="B135" s="18">
        <f t="shared" si="13"/>
        <v>45992</v>
      </c>
      <c r="C135" s="6">
        <f t="shared" si="14"/>
        <v>899.33</v>
      </c>
      <c r="D135" s="6">
        <f t="shared" si="15"/>
        <v>612.32000000000005</v>
      </c>
      <c r="E135" s="6">
        <f t="shared" si="16"/>
        <v>287.01</v>
      </c>
      <c r="F135" s="6">
        <f t="shared" si="17"/>
        <v>122176.50000000006</v>
      </c>
    </row>
    <row r="136" spans="1:6" x14ac:dyDescent="0.2">
      <c r="A136" s="4">
        <f t="shared" si="12"/>
        <v>133</v>
      </c>
      <c r="B136" s="18">
        <f t="shared" si="13"/>
        <v>46023</v>
      </c>
      <c r="C136" s="6">
        <f t="shared" si="14"/>
        <v>899.33</v>
      </c>
      <c r="D136" s="6">
        <f t="shared" si="15"/>
        <v>610.88</v>
      </c>
      <c r="E136" s="6">
        <f t="shared" si="16"/>
        <v>288.45000000000005</v>
      </c>
      <c r="F136" s="6">
        <f t="shared" si="17"/>
        <v>121888.05000000006</v>
      </c>
    </row>
    <row r="137" spans="1:6" x14ac:dyDescent="0.2">
      <c r="A137" s="4">
        <f t="shared" si="12"/>
        <v>134</v>
      </c>
      <c r="B137" s="18">
        <f t="shared" si="13"/>
        <v>46054</v>
      </c>
      <c r="C137" s="6">
        <f t="shared" si="14"/>
        <v>899.33</v>
      </c>
      <c r="D137" s="6">
        <f t="shared" si="15"/>
        <v>609.44000000000005</v>
      </c>
      <c r="E137" s="6">
        <f t="shared" si="16"/>
        <v>289.89</v>
      </c>
      <c r="F137" s="6">
        <f t="shared" si="17"/>
        <v>121598.16000000006</v>
      </c>
    </row>
    <row r="138" spans="1:6" x14ac:dyDescent="0.2">
      <c r="A138" s="4">
        <f t="shared" si="12"/>
        <v>135</v>
      </c>
      <c r="B138" s="18">
        <f t="shared" si="13"/>
        <v>46082</v>
      </c>
      <c r="C138" s="6">
        <f t="shared" si="14"/>
        <v>899.33</v>
      </c>
      <c r="D138" s="6">
        <f t="shared" si="15"/>
        <v>607.99</v>
      </c>
      <c r="E138" s="6">
        <f t="shared" si="16"/>
        <v>291.34000000000003</v>
      </c>
      <c r="F138" s="6">
        <f t="shared" si="17"/>
        <v>121306.82000000007</v>
      </c>
    </row>
    <row r="139" spans="1:6" x14ac:dyDescent="0.2">
      <c r="A139" s="4">
        <f t="shared" si="12"/>
        <v>136</v>
      </c>
      <c r="B139" s="18">
        <f t="shared" si="13"/>
        <v>46113</v>
      </c>
      <c r="C139" s="6">
        <f t="shared" si="14"/>
        <v>899.33</v>
      </c>
      <c r="D139" s="6">
        <f t="shared" si="15"/>
        <v>606.53</v>
      </c>
      <c r="E139" s="6">
        <f t="shared" si="16"/>
        <v>292.80000000000007</v>
      </c>
      <c r="F139" s="6">
        <f t="shared" si="17"/>
        <v>121014.02000000006</v>
      </c>
    </row>
    <row r="140" spans="1:6" x14ac:dyDescent="0.2">
      <c r="A140" s="4">
        <f t="shared" si="12"/>
        <v>137</v>
      </c>
      <c r="B140" s="18">
        <f t="shared" si="13"/>
        <v>46143</v>
      </c>
      <c r="C140" s="6">
        <f t="shared" si="14"/>
        <v>899.33</v>
      </c>
      <c r="D140" s="6">
        <f t="shared" si="15"/>
        <v>605.07000000000005</v>
      </c>
      <c r="E140" s="6">
        <f t="shared" si="16"/>
        <v>294.26</v>
      </c>
      <c r="F140" s="6">
        <f t="shared" si="17"/>
        <v>120719.76000000007</v>
      </c>
    </row>
    <row r="141" spans="1:6" x14ac:dyDescent="0.2">
      <c r="A141" s="4">
        <f t="shared" si="12"/>
        <v>138</v>
      </c>
      <c r="B141" s="18">
        <f t="shared" si="13"/>
        <v>46174</v>
      </c>
      <c r="C141" s="6">
        <f t="shared" si="14"/>
        <v>899.33</v>
      </c>
      <c r="D141" s="6">
        <f t="shared" si="15"/>
        <v>603.6</v>
      </c>
      <c r="E141" s="6">
        <f t="shared" si="16"/>
        <v>295.73</v>
      </c>
      <c r="F141" s="6">
        <f t="shared" si="17"/>
        <v>120424.03000000007</v>
      </c>
    </row>
    <row r="142" spans="1:6" x14ac:dyDescent="0.2">
      <c r="A142" s="4">
        <f t="shared" si="12"/>
        <v>139</v>
      </c>
      <c r="B142" s="18">
        <f t="shared" si="13"/>
        <v>46204</v>
      </c>
      <c r="C142" s="6">
        <f t="shared" si="14"/>
        <v>899.33</v>
      </c>
      <c r="D142" s="6">
        <f t="shared" si="15"/>
        <v>602.12</v>
      </c>
      <c r="E142" s="6">
        <f t="shared" si="16"/>
        <v>297.21000000000004</v>
      </c>
      <c r="F142" s="6">
        <f t="shared" si="17"/>
        <v>120126.82000000007</v>
      </c>
    </row>
    <row r="143" spans="1:6" x14ac:dyDescent="0.2">
      <c r="A143" s="4">
        <f t="shared" si="12"/>
        <v>140</v>
      </c>
      <c r="B143" s="18">
        <f t="shared" si="13"/>
        <v>46235</v>
      </c>
      <c r="C143" s="6">
        <f t="shared" si="14"/>
        <v>899.33</v>
      </c>
      <c r="D143" s="6">
        <f t="shared" si="15"/>
        <v>600.63</v>
      </c>
      <c r="E143" s="6">
        <f t="shared" si="16"/>
        <v>298.70000000000005</v>
      </c>
      <c r="F143" s="6">
        <f t="shared" si="17"/>
        <v>119828.12000000007</v>
      </c>
    </row>
    <row r="144" spans="1:6" x14ac:dyDescent="0.2">
      <c r="A144" s="4">
        <f t="shared" si="12"/>
        <v>141</v>
      </c>
      <c r="B144" s="18">
        <f t="shared" si="13"/>
        <v>46266</v>
      </c>
      <c r="C144" s="6">
        <f t="shared" si="14"/>
        <v>899.33</v>
      </c>
      <c r="D144" s="6">
        <f t="shared" si="15"/>
        <v>599.14</v>
      </c>
      <c r="E144" s="6">
        <f t="shared" si="16"/>
        <v>300.19000000000005</v>
      </c>
      <c r="F144" s="6">
        <f t="shared" si="17"/>
        <v>119527.93000000007</v>
      </c>
    </row>
    <row r="145" spans="1:6" x14ac:dyDescent="0.2">
      <c r="A145" s="4">
        <f t="shared" si="12"/>
        <v>142</v>
      </c>
      <c r="B145" s="18">
        <f t="shared" si="13"/>
        <v>46296</v>
      </c>
      <c r="C145" s="6">
        <f t="shared" si="14"/>
        <v>899.33</v>
      </c>
      <c r="D145" s="6">
        <f t="shared" si="15"/>
        <v>597.64</v>
      </c>
      <c r="E145" s="6">
        <f t="shared" si="16"/>
        <v>301.69000000000005</v>
      </c>
      <c r="F145" s="6">
        <f t="shared" si="17"/>
        <v>119226.24000000006</v>
      </c>
    </row>
    <row r="146" spans="1:6" x14ac:dyDescent="0.2">
      <c r="A146" s="4">
        <f t="shared" si="12"/>
        <v>143</v>
      </c>
      <c r="B146" s="18">
        <f t="shared" si="13"/>
        <v>46327</v>
      </c>
      <c r="C146" s="6">
        <f t="shared" si="14"/>
        <v>899.33</v>
      </c>
      <c r="D146" s="6">
        <f t="shared" si="15"/>
        <v>596.13</v>
      </c>
      <c r="E146" s="6">
        <f t="shared" si="16"/>
        <v>303.20000000000005</v>
      </c>
      <c r="F146" s="6">
        <f t="shared" si="17"/>
        <v>118923.04000000007</v>
      </c>
    </row>
    <row r="147" spans="1:6" x14ac:dyDescent="0.2">
      <c r="A147" s="4">
        <f t="shared" si="12"/>
        <v>144</v>
      </c>
      <c r="B147" s="18">
        <f t="shared" si="13"/>
        <v>46357</v>
      </c>
      <c r="C147" s="6">
        <f t="shared" si="14"/>
        <v>899.33</v>
      </c>
      <c r="D147" s="6">
        <f t="shared" si="15"/>
        <v>594.62</v>
      </c>
      <c r="E147" s="6">
        <f t="shared" si="16"/>
        <v>304.71000000000004</v>
      </c>
      <c r="F147" s="6">
        <f t="shared" si="17"/>
        <v>118618.33000000006</v>
      </c>
    </row>
    <row r="148" spans="1:6" x14ac:dyDescent="0.2">
      <c r="A148" s="4">
        <f t="shared" si="12"/>
        <v>145</v>
      </c>
      <c r="B148" s="18">
        <f t="shared" si="13"/>
        <v>46388</v>
      </c>
      <c r="C148" s="6">
        <f t="shared" si="14"/>
        <v>899.33</v>
      </c>
      <c r="D148" s="6">
        <f t="shared" si="15"/>
        <v>593.09</v>
      </c>
      <c r="E148" s="6">
        <f t="shared" si="16"/>
        <v>306.24</v>
      </c>
      <c r="F148" s="6">
        <f t="shared" si="17"/>
        <v>118312.09000000005</v>
      </c>
    </row>
    <row r="149" spans="1:6" x14ac:dyDescent="0.2">
      <c r="A149" s="4">
        <f t="shared" si="12"/>
        <v>146</v>
      </c>
      <c r="B149" s="18">
        <f t="shared" si="13"/>
        <v>46419</v>
      </c>
      <c r="C149" s="6">
        <f t="shared" si="14"/>
        <v>899.33</v>
      </c>
      <c r="D149" s="6">
        <f t="shared" si="15"/>
        <v>591.55999999999995</v>
      </c>
      <c r="E149" s="6">
        <f t="shared" si="16"/>
        <v>307.7700000000001</v>
      </c>
      <c r="F149" s="6">
        <f t="shared" si="17"/>
        <v>118004.32000000005</v>
      </c>
    </row>
    <row r="150" spans="1:6" x14ac:dyDescent="0.2">
      <c r="A150" s="4">
        <f t="shared" si="12"/>
        <v>147</v>
      </c>
      <c r="B150" s="18">
        <f t="shared" si="13"/>
        <v>46447</v>
      </c>
      <c r="C150" s="6">
        <f t="shared" si="14"/>
        <v>899.33</v>
      </c>
      <c r="D150" s="6">
        <f t="shared" si="15"/>
        <v>590.02</v>
      </c>
      <c r="E150" s="6">
        <f t="shared" si="16"/>
        <v>309.31000000000006</v>
      </c>
      <c r="F150" s="6">
        <f t="shared" si="17"/>
        <v>117695.01000000005</v>
      </c>
    </row>
    <row r="151" spans="1:6" x14ac:dyDescent="0.2">
      <c r="A151" s="4">
        <f t="shared" si="12"/>
        <v>148</v>
      </c>
      <c r="B151" s="18">
        <f t="shared" si="13"/>
        <v>46478</v>
      </c>
      <c r="C151" s="6">
        <f t="shared" si="14"/>
        <v>899.33</v>
      </c>
      <c r="D151" s="6">
        <f t="shared" si="15"/>
        <v>588.48</v>
      </c>
      <c r="E151" s="6">
        <f t="shared" si="16"/>
        <v>310.85000000000002</v>
      </c>
      <c r="F151" s="6">
        <f t="shared" si="17"/>
        <v>117384.16000000005</v>
      </c>
    </row>
    <row r="152" spans="1:6" x14ac:dyDescent="0.2">
      <c r="A152" s="4">
        <f t="shared" si="12"/>
        <v>149</v>
      </c>
      <c r="B152" s="18">
        <f t="shared" si="13"/>
        <v>46508</v>
      </c>
      <c r="C152" s="6">
        <f t="shared" si="14"/>
        <v>899.33</v>
      </c>
      <c r="D152" s="6">
        <f t="shared" si="15"/>
        <v>586.91999999999996</v>
      </c>
      <c r="E152" s="6">
        <f t="shared" si="16"/>
        <v>312.41000000000008</v>
      </c>
      <c r="F152" s="6">
        <f t="shared" si="17"/>
        <v>117071.75000000004</v>
      </c>
    </row>
    <row r="153" spans="1:6" x14ac:dyDescent="0.2">
      <c r="A153" s="4">
        <f t="shared" si="12"/>
        <v>150</v>
      </c>
      <c r="B153" s="18">
        <f t="shared" si="13"/>
        <v>46539</v>
      </c>
      <c r="C153" s="6">
        <f t="shared" si="14"/>
        <v>899.33</v>
      </c>
      <c r="D153" s="6">
        <f t="shared" si="15"/>
        <v>585.36</v>
      </c>
      <c r="E153" s="6">
        <f t="shared" si="16"/>
        <v>313.97000000000003</v>
      </c>
      <c r="F153" s="6">
        <f t="shared" si="17"/>
        <v>116757.78000000004</v>
      </c>
    </row>
    <row r="154" spans="1:6" x14ac:dyDescent="0.2">
      <c r="A154" s="4">
        <f t="shared" si="12"/>
        <v>151</v>
      </c>
      <c r="B154" s="18">
        <f t="shared" si="13"/>
        <v>46569</v>
      </c>
      <c r="C154" s="6">
        <f t="shared" si="14"/>
        <v>899.33</v>
      </c>
      <c r="D154" s="6">
        <f t="shared" si="15"/>
        <v>583.79</v>
      </c>
      <c r="E154" s="6">
        <f t="shared" si="16"/>
        <v>315.54000000000008</v>
      </c>
      <c r="F154" s="6">
        <f t="shared" si="17"/>
        <v>116442.24000000005</v>
      </c>
    </row>
    <row r="155" spans="1:6" x14ac:dyDescent="0.2">
      <c r="A155" s="4">
        <f t="shared" si="12"/>
        <v>152</v>
      </c>
      <c r="B155" s="18">
        <f t="shared" si="13"/>
        <v>46600</v>
      </c>
      <c r="C155" s="6">
        <f t="shared" si="14"/>
        <v>899.33</v>
      </c>
      <c r="D155" s="6">
        <f t="shared" si="15"/>
        <v>582.21</v>
      </c>
      <c r="E155" s="6">
        <f t="shared" si="16"/>
        <v>317.12</v>
      </c>
      <c r="F155" s="6">
        <f t="shared" si="17"/>
        <v>116125.12000000005</v>
      </c>
    </row>
    <row r="156" spans="1:6" x14ac:dyDescent="0.2">
      <c r="A156" s="4">
        <f t="shared" si="12"/>
        <v>153</v>
      </c>
      <c r="B156" s="18">
        <f t="shared" si="13"/>
        <v>46631</v>
      </c>
      <c r="C156" s="6">
        <f t="shared" si="14"/>
        <v>899.33</v>
      </c>
      <c r="D156" s="6">
        <f t="shared" si="15"/>
        <v>580.63</v>
      </c>
      <c r="E156" s="6">
        <f t="shared" si="16"/>
        <v>318.70000000000005</v>
      </c>
      <c r="F156" s="6">
        <f t="shared" si="17"/>
        <v>115806.42000000006</v>
      </c>
    </row>
    <row r="157" spans="1:6" x14ac:dyDescent="0.2">
      <c r="A157" s="4">
        <f t="shared" si="12"/>
        <v>154</v>
      </c>
      <c r="B157" s="18">
        <f t="shared" si="13"/>
        <v>46661</v>
      </c>
      <c r="C157" s="6">
        <f t="shared" si="14"/>
        <v>899.33</v>
      </c>
      <c r="D157" s="6">
        <f t="shared" si="15"/>
        <v>579.03</v>
      </c>
      <c r="E157" s="6">
        <f t="shared" si="16"/>
        <v>320.30000000000007</v>
      </c>
      <c r="F157" s="6">
        <f t="shared" si="17"/>
        <v>115486.12000000005</v>
      </c>
    </row>
    <row r="158" spans="1:6" x14ac:dyDescent="0.2">
      <c r="A158" s="4">
        <f t="shared" si="12"/>
        <v>155</v>
      </c>
      <c r="B158" s="18">
        <f t="shared" si="13"/>
        <v>46692</v>
      </c>
      <c r="C158" s="6">
        <f t="shared" si="14"/>
        <v>899.33</v>
      </c>
      <c r="D158" s="6">
        <f t="shared" si="15"/>
        <v>577.42999999999995</v>
      </c>
      <c r="E158" s="6">
        <f t="shared" si="16"/>
        <v>321.90000000000009</v>
      </c>
      <c r="F158" s="6">
        <f t="shared" si="17"/>
        <v>115164.22000000006</v>
      </c>
    </row>
    <row r="159" spans="1:6" x14ac:dyDescent="0.2">
      <c r="A159" s="4">
        <f t="shared" si="12"/>
        <v>156</v>
      </c>
      <c r="B159" s="18">
        <f t="shared" si="13"/>
        <v>46722</v>
      </c>
      <c r="C159" s="6">
        <f t="shared" si="14"/>
        <v>899.33</v>
      </c>
      <c r="D159" s="6">
        <f t="shared" si="15"/>
        <v>575.82000000000005</v>
      </c>
      <c r="E159" s="6">
        <f t="shared" si="16"/>
        <v>323.51</v>
      </c>
      <c r="F159" s="6">
        <f t="shared" si="17"/>
        <v>114840.71000000006</v>
      </c>
    </row>
    <row r="160" spans="1:6" x14ac:dyDescent="0.2">
      <c r="A160" s="4">
        <f t="shared" si="12"/>
        <v>157</v>
      </c>
      <c r="B160" s="18">
        <f t="shared" si="13"/>
        <v>46753</v>
      </c>
      <c r="C160" s="6">
        <f t="shared" si="14"/>
        <v>899.33</v>
      </c>
      <c r="D160" s="6">
        <f t="shared" si="15"/>
        <v>574.20000000000005</v>
      </c>
      <c r="E160" s="6">
        <f t="shared" si="16"/>
        <v>325.13</v>
      </c>
      <c r="F160" s="6">
        <f t="shared" si="17"/>
        <v>114515.58000000006</v>
      </c>
    </row>
    <row r="161" spans="1:6" x14ac:dyDescent="0.2">
      <c r="A161" s="4">
        <f t="shared" si="12"/>
        <v>158</v>
      </c>
      <c r="B161" s="18">
        <f t="shared" si="13"/>
        <v>46784</v>
      </c>
      <c r="C161" s="6">
        <f t="shared" si="14"/>
        <v>899.33</v>
      </c>
      <c r="D161" s="6">
        <f t="shared" si="15"/>
        <v>572.58000000000004</v>
      </c>
      <c r="E161" s="6">
        <f t="shared" si="16"/>
        <v>326.75</v>
      </c>
      <c r="F161" s="6">
        <f t="shared" si="17"/>
        <v>114188.83000000006</v>
      </c>
    </row>
    <row r="162" spans="1:6" x14ac:dyDescent="0.2">
      <c r="A162" s="4">
        <f t="shared" si="12"/>
        <v>159</v>
      </c>
      <c r="B162" s="18">
        <f t="shared" si="13"/>
        <v>46813</v>
      </c>
      <c r="C162" s="6">
        <f t="shared" si="14"/>
        <v>899.33</v>
      </c>
      <c r="D162" s="6">
        <f t="shared" si="15"/>
        <v>570.94000000000005</v>
      </c>
      <c r="E162" s="6">
        <f t="shared" si="16"/>
        <v>328.39</v>
      </c>
      <c r="F162" s="6">
        <f t="shared" si="17"/>
        <v>113860.44000000006</v>
      </c>
    </row>
    <row r="163" spans="1:6" x14ac:dyDescent="0.2">
      <c r="A163" s="4">
        <f t="shared" si="12"/>
        <v>160</v>
      </c>
      <c r="B163" s="18">
        <f t="shared" si="13"/>
        <v>46844</v>
      </c>
      <c r="C163" s="6">
        <f t="shared" si="14"/>
        <v>899.33</v>
      </c>
      <c r="D163" s="6">
        <f t="shared" si="15"/>
        <v>569.29999999999995</v>
      </c>
      <c r="E163" s="6">
        <f t="shared" si="16"/>
        <v>330.03000000000009</v>
      </c>
      <c r="F163" s="6">
        <f t="shared" si="17"/>
        <v>113530.41000000006</v>
      </c>
    </row>
    <row r="164" spans="1:6" x14ac:dyDescent="0.2">
      <c r="A164" s="4">
        <f t="shared" si="12"/>
        <v>161</v>
      </c>
      <c r="B164" s="18">
        <f t="shared" si="13"/>
        <v>46874</v>
      </c>
      <c r="C164" s="6">
        <f t="shared" si="14"/>
        <v>899.33</v>
      </c>
      <c r="D164" s="6">
        <f t="shared" si="15"/>
        <v>567.65</v>
      </c>
      <c r="E164" s="6">
        <f t="shared" si="16"/>
        <v>331.68000000000006</v>
      </c>
      <c r="F164" s="6">
        <f t="shared" si="17"/>
        <v>113198.73000000007</v>
      </c>
    </row>
    <row r="165" spans="1:6" x14ac:dyDescent="0.2">
      <c r="A165" s="4">
        <f t="shared" si="12"/>
        <v>162</v>
      </c>
      <c r="B165" s="18">
        <f t="shared" si="13"/>
        <v>46905</v>
      </c>
      <c r="C165" s="6">
        <f t="shared" si="14"/>
        <v>899.33</v>
      </c>
      <c r="D165" s="6">
        <f t="shared" si="15"/>
        <v>565.99</v>
      </c>
      <c r="E165" s="6">
        <f t="shared" si="16"/>
        <v>333.34000000000003</v>
      </c>
      <c r="F165" s="6">
        <f t="shared" si="17"/>
        <v>112865.39000000007</v>
      </c>
    </row>
    <row r="166" spans="1:6" x14ac:dyDescent="0.2">
      <c r="A166" s="4">
        <f t="shared" si="12"/>
        <v>163</v>
      </c>
      <c r="B166" s="18">
        <f t="shared" si="13"/>
        <v>46935</v>
      </c>
      <c r="C166" s="6">
        <f t="shared" si="14"/>
        <v>899.33</v>
      </c>
      <c r="D166" s="6">
        <f t="shared" si="15"/>
        <v>564.33000000000004</v>
      </c>
      <c r="E166" s="6">
        <f t="shared" si="16"/>
        <v>335</v>
      </c>
      <c r="F166" s="6">
        <f t="shared" si="17"/>
        <v>112530.39000000007</v>
      </c>
    </row>
    <row r="167" spans="1:6" x14ac:dyDescent="0.2">
      <c r="A167" s="4">
        <f t="shared" si="12"/>
        <v>164</v>
      </c>
      <c r="B167" s="18">
        <f t="shared" si="13"/>
        <v>46966</v>
      </c>
      <c r="C167" s="6">
        <f t="shared" si="14"/>
        <v>899.33</v>
      </c>
      <c r="D167" s="6">
        <f t="shared" si="15"/>
        <v>562.65</v>
      </c>
      <c r="E167" s="6">
        <f t="shared" si="16"/>
        <v>336.68000000000006</v>
      </c>
      <c r="F167" s="6">
        <f t="shared" si="17"/>
        <v>112193.71000000008</v>
      </c>
    </row>
    <row r="168" spans="1:6" x14ac:dyDescent="0.2">
      <c r="A168" s="4">
        <f t="shared" si="12"/>
        <v>165</v>
      </c>
      <c r="B168" s="18">
        <f t="shared" si="13"/>
        <v>46997</v>
      </c>
      <c r="C168" s="6">
        <f t="shared" si="14"/>
        <v>899.33</v>
      </c>
      <c r="D168" s="6">
        <f t="shared" si="15"/>
        <v>560.97</v>
      </c>
      <c r="E168" s="6">
        <f t="shared" si="16"/>
        <v>338.36</v>
      </c>
      <c r="F168" s="6">
        <f t="shared" si="17"/>
        <v>111855.35000000008</v>
      </c>
    </row>
    <row r="169" spans="1:6" x14ac:dyDescent="0.2">
      <c r="A169" s="4">
        <f t="shared" si="12"/>
        <v>166</v>
      </c>
      <c r="B169" s="18">
        <f t="shared" si="13"/>
        <v>47027</v>
      </c>
      <c r="C169" s="6">
        <f t="shared" si="14"/>
        <v>899.33</v>
      </c>
      <c r="D169" s="6">
        <f t="shared" si="15"/>
        <v>559.28</v>
      </c>
      <c r="E169" s="6">
        <f t="shared" si="16"/>
        <v>340.05000000000007</v>
      </c>
      <c r="F169" s="6">
        <f t="shared" si="17"/>
        <v>111515.30000000008</v>
      </c>
    </row>
    <row r="170" spans="1:6" x14ac:dyDescent="0.2">
      <c r="A170" s="4">
        <f t="shared" si="12"/>
        <v>167</v>
      </c>
      <c r="B170" s="18">
        <f t="shared" si="13"/>
        <v>47058</v>
      </c>
      <c r="C170" s="6">
        <f t="shared" si="14"/>
        <v>899.33</v>
      </c>
      <c r="D170" s="6">
        <f t="shared" si="15"/>
        <v>557.58000000000004</v>
      </c>
      <c r="E170" s="6">
        <f t="shared" si="16"/>
        <v>341.75</v>
      </c>
      <c r="F170" s="6">
        <f t="shared" si="17"/>
        <v>111173.55000000008</v>
      </c>
    </row>
    <row r="171" spans="1:6" x14ac:dyDescent="0.2">
      <c r="A171" s="4">
        <f t="shared" si="12"/>
        <v>168</v>
      </c>
      <c r="B171" s="18">
        <f t="shared" si="13"/>
        <v>47088</v>
      </c>
      <c r="C171" s="6">
        <f t="shared" si="14"/>
        <v>899.33</v>
      </c>
      <c r="D171" s="6">
        <f t="shared" si="15"/>
        <v>555.87</v>
      </c>
      <c r="E171" s="6">
        <f t="shared" si="16"/>
        <v>343.46000000000004</v>
      </c>
      <c r="F171" s="6">
        <f t="shared" si="17"/>
        <v>110830.09000000007</v>
      </c>
    </row>
    <row r="172" spans="1:6" x14ac:dyDescent="0.2">
      <c r="A172" s="4">
        <f t="shared" si="12"/>
        <v>169</v>
      </c>
      <c r="B172" s="18">
        <f t="shared" si="13"/>
        <v>47119</v>
      </c>
      <c r="C172" s="6">
        <f t="shared" si="14"/>
        <v>899.33</v>
      </c>
      <c r="D172" s="6">
        <f t="shared" si="15"/>
        <v>554.15</v>
      </c>
      <c r="E172" s="6">
        <f t="shared" si="16"/>
        <v>345.18000000000006</v>
      </c>
      <c r="F172" s="6">
        <f t="shared" si="17"/>
        <v>110484.91000000008</v>
      </c>
    </row>
    <row r="173" spans="1:6" x14ac:dyDescent="0.2">
      <c r="A173" s="4">
        <f t="shared" si="12"/>
        <v>170</v>
      </c>
      <c r="B173" s="18">
        <f t="shared" si="13"/>
        <v>47150</v>
      </c>
      <c r="C173" s="6">
        <f t="shared" si="14"/>
        <v>899.33</v>
      </c>
      <c r="D173" s="6">
        <f t="shared" si="15"/>
        <v>552.41999999999996</v>
      </c>
      <c r="E173" s="6">
        <f t="shared" si="16"/>
        <v>346.91000000000008</v>
      </c>
      <c r="F173" s="6">
        <f t="shared" si="17"/>
        <v>110138.00000000007</v>
      </c>
    </row>
    <row r="174" spans="1:6" x14ac:dyDescent="0.2">
      <c r="A174" s="4">
        <f t="shared" si="12"/>
        <v>171</v>
      </c>
      <c r="B174" s="18">
        <f t="shared" si="13"/>
        <v>47178</v>
      </c>
      <c r="C174" s="6">
        <f t="shared" si="14"/>
        <v>899.33</v>
      </c>
      <c r="D174" s="6">
        <f t="shared" si="15"/>
        <v>550.69000000000005</v>
      </c>
      <c r="E174" s="6">
        <f t="shared" si="16"/>
        <v>348.64</v>
      </c>
      <c r="F174" s="6">
        <f t="shared" si="17"/>
        <v>109789.36000000007</v>
      </c>
    </row>
    <row r="175" spans="1:6" x14ac:dyDescent="0.2">
      <c r="A175" s="4">
        <f t="shared" si="12"/>
        <v>172</v>
      </c>
      <c r="B175" s="18">
        <f t="shared" si="13"/>
        <v>47209</v>
      </c>
      <c r="C175" s="6">
        <f t="shared" si="14"/>
        <v>899.33</v>
      </c>
      <c r="D175" s="6">
        <f t="shared" si="15"/>
        <v>548.95000000000005</v>
      </c>
      <c r="E175" s="6">
        <f t="shared" si="16"/>
        <v>350.38</v>
      </c>
      <c r="F175" s="6">
        <f t="shared" si="17"/>
        <v>109438.98000000007</v>
      </c>
    </row>
    <row r="176" spans="1:6" x14ac:dyDescent="0.2">
      <c r="A176" s="4">
        <f t="shared" si="12"/>
        <v>173</v>
      </c>
      <c r="B176" s="18">
        <f t="shared" si="13"/>
        <v>47239</v>
      </c>
      <c r="C176" s="6">
        <f t="shared" si="14"/>
        <v>899.33</v>
      </c>
      <c r="D176" s="6">
        <f t="shared" si="15"/>
        <v>547.19000000000005</v>
      </c>
      <c r="E176" s="6">
        <f t="shared" si="16"/>
        <v>352.14</v>
      </c>
      <c r="F176" s="6">
        <f t="shared" si="17"/>
        <v>109086.84000000007</v>
      </c>
    </row>
    <row r="177" spans="1:6" x14ac:dyDescent="0.2">
      <c r="A177" s="4">
        <f t="shared" si="12"/>
        <v>174</v>
      </c>
      <c r="B177" s="18">
        <f t="shared" si="13"/>
        <v>47270</v>
      </c>
      <c r="C177" s="6">
        <f t="shared" si="14"/>
        <v>899.33</v>
      </c>
      <c r="D177" s="6">
        <f t="shared" si="15"/>
        <v>545.42999999999995</v>
      </c>
      <c r="E177" s="6">
        <f t="shared" si="16"/>
        <v>353.90000000000009</v>
      </c>
      <c r="F177" s="6">
        <f t="shared" si="17"/>
        <v>108732.94000000008</v>
      </c>
    </row>
    <row r="178" spans="1:6" x14ac:dyDescent="0.2">
      <c r="A178" s="4">
        <f t="shared" si="12"/>
        <v>175</v>
      </c>
      <c r="B178" s="18">
        <f t="shared" si="13"/>
        <v>47300</v>
      </c>
      <c r="C178" s="6">
        <f t="shared" si="14"/>
        <v>899.33</v>
      </c>
      <c r="D178" s="6">
        <f t="shared" si="15"/>
        <v>543.66</v>
      </c>
      <c r="E178" s="6">
        <f t="shared" si="16"/>
        <v>355.67000000000007</v>
      </c>
      <c r="F178" s="6">
        <f t="shared" si="17"/>
        <v>108377.27000000008</v>
      </c>
    </row>
    <row r="179" spans="1:6" x14ac:dyDescent="0.2">
      <c r="A179" s="4">
        <f t="shared" si="12"/>
        <v>176</v>
      </c>
      <c r="B179" s="18">
        <f t="shared" si="13"/>
        <v>47331</v>
      </c>
      <c r="C179" s="6">
        <f t="shared" si="14"/>
        <v>899.33</v>
      </c>
      <c r="D179" s="6">
        <f t="shared" si="15"/>
        <v>541.89</v>
      </c>
      <c r="E179" s="6">
        <f t="shared" si="16"/>
        <v>357.44000000000005</v>
      </c>
      <c r="F179" s="6">
        <f t="shared" si="17"/>
        <v>108019.83000000007</v>
      </c>
    </row>
    <row r="180" spans="1:6" x14ac:dyDescent="0.2">
      <c r="A180" s="4">
        <f t="shared" si="12"/>
        <v>177</v>
      </c>
      <c r="B180" s="18">
        <f t="shared" si="13"/>
        <v>47362</v>
      </c>
      <c r="C180" s="6">
        <f t="shared" si="14"/>
        <v>899.33</v>
      </c>
      <c r="D180" s="6">
        <f t="shared" si="15"/>
        <v>540.1</v>
      </c>
      <c r="E180" s="6">
        <f t="shared" si="16"/>
        <v>359.23</v>
      </c>
      <c r="F180" s="6">
        <f t="shared" si="17"/>
        <v>107660.60000000008</v>
      </c>
    </row>
    <row r="181" spans="1:6" x14ac:dyDescent="0.2">
      <c r="A181" s="4">
        <f t="shared" si="12"/>
        <v>178</v>
      </c>
      <c r="B181" s="18">
        <f t="shared" si="13"/>
        <v>47392</v>
      </c>
      <c r="C181" s="6">
        <f t="shared" si="14"/>
        <v>899.33</v>
      </c>
      <c r="D181" s="6">
        <f t="shared" si="15"/>
        <v>538.29999999999995</v>
      </c>
      <c r="E181" s="6">
        <f t="shared" si="16"/>
        <v>361.03000000000009</v>
      </c>
      <c r="F181" s="6">
        <f t="shared" si="17"/>
        <v>107299.57000000008</v>
      </c>
    </row>
    <row r="182" spans="1:6" x14ac:dyDescent="0.2">
      <c r="A182" s="4">
        <f t="shared" si="12"/>
        <v>179</v>
      </c>
      <c r="B182" s="18">
        <f t="shared" si="13"/>
        <v>47423</v>
      </c>
      <c r="C182" s="6">
        <f t="shared" si="14"/>
        <v>899.33</v>
      </c>
      <c r="D182" s="6">
        <f t="shared" si="15"/>
        <v>536.5</v>
      </c>
      <c r="E182" s="6">
        <f t="shared" si="16"/>
        <v>362.83000000000004</v>
      </c>
      <c r="F182" s="6">
        <f t="shared" si="17"/>
        <v>106936.74000000008</v>
      </c>
    </row>
    <row r="183" spans="1:6" x14ac:dyDescent="0.2">
      <c r="A183" s="4">
        <f t="shared" si="12"/>
        <v>180</v>
      </c>
      <c r="B183" s="18">
        <f t="shared" si="13"/>
        <v>47453</v>
      </c>
      <c r="C183" s="6">
        <f t="shared" si="14"/>
        <v>899.33</v>
      </c>
      <c r="D183" s="6">
        <f t="shared" si="15"/>
        <v>534.67999999999995</v>
      </c>
      <c r="E183" s="6">
        <f t="shared" si="16"/>
        <v>364.65000000000009</v>
      </c>
      <c r="F183" s="6">
        <f t="shared" si="17"/>
        <v>106572.09000000008</v>
      </c>
    </row>
    <row r="184" spans="1:6" x14ac:dyDescent="0.2">
      <c r="A184" s="4">
        <f t="shared" si="12"/>
        <v>181</v>
      </c>
      <c r="B184" s="18">
        <f t="shared" si="13"/>
        <v>47484</v>
      </c>
      <c r="C184" s="6">
        <f t="shared" si="14"/>
        <v>899.33</v>
      </c>
      <c r="D184" s="6">
        <f t="shared" si="15"/>
        <v>532.86</v>
      </c>
      <c r="E184" s="6">
        <f t="shared" si="16"/>
        <v>366.47</v>
      </c>
      <c r="F184" s="6">
        <f t="shared" si="17"/>
        <v>106205.62000000008</v>
      </c>
    </row>
    <row r="185" spans="1:6" x14ac:dyDescent="0.2">
      <c r="A185" s="4">
        <f t="shared" si="12"/>
        <v>182</v>
      </c>
      <c r="B185" s="18">
        <f t="shared" si="13"/>
        <v>47515</v>
      </c>
      <c r="C185" s="6">
        <f t="shared" si="14"/>
        <v>899.33</v>
      </c>
      <c r="D185" s="6">
        <f t="shared" si="15"/>
        <v>531.03</v>
      </c>
      <c r="E185" s="6">
        <f t="shared" si="16"/>
        <v>368.30000000000007</v>
      </c>
      <c r="F185" s="6">
        <f t="shared" si="17"/>
        <v>105837.32000000008</v>
      </c>
    </row>
    <row r="186" spans="1:6" x14ac:dyDescent="0.2">
      <c r="A186" s="4">
        <f t="shared" si="12"/>
        <v>183</v>
      </c>
      <c r="B186" s="18">
        <f t="shared" si="13"/>
        <v>47543</v>
      </c>
      <c r="C186" s="6">
        <f t="shared" si="14"/>
        <v>899.33</v>
      </c>
      <c r="D186" s="6">
        <f t="shared" si="15"/>
        <v>529.19000000000005</v>
      </c>
      <c r="E186" s="6">
        <f t="shared" si="16"/>
        <v>370.14</v>
      </c>
      <c r="F186" s="6">
        <f t="shared" si="17"/>
        <v>105467.18000000008</v>
      </c>
    </row>
    <row r="187" spans="1:6" x14ac:dyDescent="0.2">
      <c r="A187" s="4">
        <f t="shared" si="12"/>
        <v>184</v>
      </c>
      <c r="B187" s="18">
        <f t="shared" si="13"/>
        <v>47574</v>
      </c>
      <c r="C187" s="6">
        <f t="shared" si="14"/>
        <v>899.33</v>
      </c>
      <c r="D187" s="6">
        <f t="shared" si="15"/>
        <v>527.34</v>
      </c>
      <c r="E187" s="6">
        <f t="shared" si="16"/>
        <v>371.99</v>
      </c>
      <c r="F187" s="6">
        <f t="shared" si="17"/>
        <v>105095.19000000008</v>
      </c>
    </row>
    <row r="188" spans="1:6" x14ac:dyDescent="0.2">
      <c r="A188" s="4">
        <f t="shared" si="12"/>
        <v>185</v>
      </c>
      <c r="B188" s="18">
        <f t="shared" si="13"/>
        <v>47604</v>
      </c>
      <c r="C188" s="6">
        <f t="shared" si="14"/>
        <v>899.33</v>
      </c>
      <c r="D188" s="6">
        <f t="shared" si="15"/>
        <v>525.48</v>
      </c>
      <c r="E188" s="6">
        <f t="shared" si="16"/>
        <v>373.85</v>
      </c>
      <c r="F188" s="6">
        <f t="shared" si="17"/>
        <v>104721.34000000007</v>
      </c>
    </row>
    <row r="189" spans="1:6" x14ac:dyDescent="0.2">
      <c r="A189" s="4">
        <f t="shared" si="12"/>
        <v>186</v>
      </c>
      <c r="B189" s="18">
        <f t="shared" si="13"/>
        <v>47635</v>
      </c>
      <c r="C189" s="6">
        <f t="shared" si="14"/>
        <v>899.33</v>
      </c>
      <c r="D189" s="6">
        <f t="shared" si="15"/>
        <v>523.61</v>
      </c>
      <c r="E189" s="6">
        <f t="shared" si="16"/>
        <v>375.72</v>
      </c>
      <c r="F189" s="6">
        <f t="shared" si="17"/>
        <v>104345.62000000007</v>
      </c>
    </row>
    <row r="190" spans="1:6" x14ac:dyDescent="0.2">
      <c r="A190" s="4">
        <f t="shared" si="12"/>
        <v>187</v>
      </c>
      <c r="B190" s="18">
        <f t="shared" si="13"/>
        <v>47665</v>
      </c>
      <c r="C190" s="6">
        <f t="shared" si="14"/>
        <v>899.33</v>
      </c>
      <c r="D190" s="6">
        <f t="shared" si="15"/>
        <v>521.73</v>
      </c>
      <c r="E190" s="6">
        <f t="shared" si="16"/>
        <v>377.6</v>
      </c>
      <c r="F190" s="6">
        <f t="shared" si="17"/>
        <v>103968.02000000006</v>
      </c>
    </row>
    <row r="191" spans="1:6" x14ac:dyDescent="0.2">
      <c r="A191" s="4">
        <f t="shared" si="12"/>
        <v>188</v>
      </c>
      <c r="B191" s="18">
        <f t="shared" si="13"/>
        <v>47696</v>
      </c>
      <c r="C191" s="6">
        <f t="shared" si="14"/>
        <v>899.33</v>
      </c>
      <c r="D191" s="6">
        <f t="shared" si="15"/>
        <v>519.84</v>
      </c>
      <c r="E191" s="6">
        <f t="shared" si="16"/>
        <v>379.49</v>
      </c>
      <c r="F191" s="6">
        <f t="shared" si="17"/>
        <v>103588.53000000006</v>
      </c>
    </row>
    <row r="192" spans="1:6" x14ac:dyDescent="0.2">
      <c r="A192" s="4">
        <f t="shared" si="12"/>
        <v>189</v>
      </c>
      <c r="B192" s="18">
        <f t="shared" si="13"/>
        <v>47727</v>
      </c>
      <c r="C192" s="6">
        <f t="shared" si="14"/>
        <v>899.33</v>
      </c>
      <c r="D192" s="6">
        <f t="shared" si="15"/>
        <v>517.94000000000005</v>
      </c>
      <c r="E192" s="6">
        <f t="shared" si="16"/>
        <v>381.39</v>
      </c>
      <c r="F192" s="6">
        <f t="shared" si="17"/>
        <v>103207.14000000006</v>
      </c>
    </row>
    <row r="193" spans="1:6" x14ac:dyDescent="0.2">
      <c r="A193" s="4">
        <f t="shared" si="12"/>
        <v>190</v>
      </c>
      <c r="B193" s="18">
        <f t="shared" si="13"/>
        <v>47757</v>
      </c>
      <c r="C193" s="6">
        <f t="shared" si="14"/>
        <v>899.33</v>
      </c>
      <c r="D193" s="6">
        <f t="shared" si="15"/>
        <v>516.04</v>
      </c>
      <c r="E193" s="6">
        <f t="shared" si="16"/>
        <v>383.29000000000008</v>
      </c>
      <c r="F193" s="6">
        <f t="shared" si="17"/>
        <v>102823.85000000006</v>
      </c>
    </row>
    <row r="194" spans="1:6" x14ac:dyDescent="0.2">
      <c r="A194" s="4">
        <f t="shared" si="12"/>
        <v>191</v>
      </c>
      <c r="B194" s="18">
        <f t="shared" si="13"/>
        <v>47788</v>
      </c>
      <c r="C194" s="6">
        <f t="shared" si="14"/>
        <v>899.33</v>
      </c>
      <c r="D194" s="6">
        <f t="shared" si="15"/>
        <v>514.12</v>
      </c>
      <c r="E194" s="6">
        <f t="shared" si="16"/>
        <v>385.21000000000004</v>
      </c>
      <c r="F194" s="6">
        <f t="shared" si="17"/>
        <v>102438.64000000006</v>
      </c>
    </row>
    <row r="195" spans="1:6" x14ac:dyDescent="0.2">
      <c r="A195" s="4">
        <f t="shared" si="12"/>
        <v>192</v>
      </c>
      <c r="B195" s="18">
        <f t="shared" si="13"/>
        <v>47818</v>
      </c>
      <c r="C195" s="6">
        <f t="shared" si="14"/>
        <v>899.33</v>
      </c>
      <c r="D195" s="6">
        <f t="shared" si="15"/>
        <v>512.19000000000005</v>
      </c>
      <c r="E195" s="6">
        <f t="shared" si="16"/>
        <v>387.14</v>
      </c>
      <c r="F195" s="6">
        <f t="shared" si="17"/>
        <v>102051.50000000006</v>
      </c>
    </row>
    <row r="196" spans="1:6" x14ac:dyDescent="0.2">
      <c r="A196" s="4">
        <f t="shared" ref="A196:A259" si="18">IF(F195="","",IF(OR(A195&gt;=nper,ROUND(F195,2)&lt;=0),"",A195+1))</f>
        <v>193</v>
      </c>
      <c r="B196" s="18">
        <f t="shared" ref="B196:B259" si="19">IF(A196="","",IF(MONTH(DATE(YEAR(fpdate),MONTH(fpdate)+(A196-1),DAY(fpdate)))&gt;(MONTH(fpdate)+MOD((A196-1),12)),DATE(YEAR(fpdate),MONTH(fpdate)+(A196-1)+1,0),DATE(YEAR(fpdate),MONTH(fpdate)+(A196-1),DAY(fpdate))))</f>
        <v>47849</v>
      </c>
      <c r="C196" s="6">
        <f t="shared" ref="C196:C259" si="20">IF(A196="","",IF(OR(A196=nper,payment&gt;ROUND((1+rate)*F195,2)),ROUND((1+rate)*F195,2),payment))</f>
        <v>899.33</v>
      </c>
      <c r="D196" s="6">
        <f t="shared" ref="D196:D259" si="21">IF(A196="","",ROUND(rate*F195,2))</f>
        <v>510.26</v>
      </c>
      <c r="E196" s="6">
        <f t="shared" ref="E196:E259" si="22">IF(A196="","",C196-D196)</f>
        <v>389.07000000000005</v>
      </c>
      <c r="F196" s="6">
        <f t="shared" ref="F196:F259" si="23">IF(A196="","",F195-E196)</f>
        <v>101662.43000000005</v>
      </c>
    </row>
    <row r="197" spans="1:6" x14ac:dyDescent="0.2">
      <c r="A197" s="4">
        <f t="shared" si="18"/>
        <v>194</v>
      </c>
      <c r="B197" s="18">
        <f t="shared" si="19"/>
        <v>47880</v>
      </c>
      <c r="C197" s="6">
        <f t="shared" si="20"/>
        <v>899.33</v>
      </c>
      <c r="D197" s="6">
        <f t="shared" si="21"/>
        <v>508.31</v>
      </c>
      <c r="E197" s="6">
        <f t="shared" si="22"/>
        <v>391.02000000000004</v>
      </c>
      <c r="F197" s="6">
        <f t="shared" si="23"/>
        <v>101271.41000000005</v>
      </c>
    </row>
    <row r="198" spans="1:6" x14ac:dyDescent="0.2">
      <c r="A198" s="4">
        <f t="shared" si="18"/>
        <v>195</v>
      </c>
      <c r="B198" s="18">
        <f t="shared" si="19"/>
        <v>47908</v>
      </c>
      <c r="C198" s="6">
        <f t="shared" si="20"/>
        <v>899.33</v>
      </c>
      <c r="D198" s="6">
        <f t="shared" si="21"/>
        <v>506.36</v>
      </c>
      <c r="E198" s="6">
        <f t="shared" si="22"/>
        <v>392.97</v>
      </c>
      <c r="F198" s="6">
        <f t="shared" si="23"/>
        <v>100878.44000000005</v>
      </c>
    </row>
    <row r="199" spans="1:6" x14ac:dyDescent="0.2">
      <c r="A199" s="4">
        <f t="shared" si="18"/>
        <v>196</v>
      </c>
      <c r="B199" s="18">
        <f t="shared" si="19"/>
        <v>47939</v>
      </c>
      <c r="C199" s="6">
        <f t="shared" si="20"/>
        <v>899.33</v>
      </c>
      <c r="D199" s="6">
        <f t="shared" si="21"/>
        <v>504.39</v>
      </c>
      <c r="E199" s="6">
        <f t="shared" si="22"/>
        <v>394.94000000000005</v>
      </c>
      <c r="F199" s="6">
        <f t="shared" si="23"/>
        <v>100483.50000000004</v>
      </c>
    </row>
    <row r="200" spans="1:6" x14ac:dyDescent="0.2">
      <c r="A200" s="4">
        <f t="shared" si="18"/>
        <v>197</v>
      </c>
      <c r="B200" s="18">
        <f t="shared" si="19"/>
        <v>47969</v>
      </c>
      <c r="C200" s="6">
        <f t="shared" si="20"/>
        <v>899.33</v>
      </c>
      <c r="D200" s="6">
        <f t="shared" si="21"/>
        <v>502.42</v>
      </c>
      <c r="E200" s="6">
        <f t="shared" si="22"/>
        <v>396.91</v>
      </c>
      <c r="F200" s="6">
        <f t="shared" si="23"/>
        <v>100086.59000000004</v>
      </c>
    </row>
    <row r="201" spans="1:6" x14ac:dyDescent="0.2">
      <c r="A201" s="4">
        <f t="shared" si="18"/>
        <v>198</v>
      </c>
      <c r="B201" s="18">
        <f t="shared" si="19"/>
        <v>48000</v>
      </c>
      <c r="C201" s="6">
        <f t="shared" si="20"/>
        <v>899.33</v>
      </c>
      <c r="D201" s="6">
        <f t="shared" si="21"/>
        <v>500.43</v>
      </c>
      <c r="E201" s="6">
        <f t="shared" si="22"/>
        <v>398.90000000000003</v>
      </c>
      <c r="F201" s="6">
        <f t="shared" si="23"/>
        <v>99687.690000000046</v>
      </c>
    </row>
    <row r="202" spans="1:6" x14ac:dyDescent="0.2">
      <c r="A202" s="4">
        <f t="shared" si="18"/>
        <v>199</v>
      </c>
      <c r="B202" s="18">
        <f t="shared" si="19"/>
        <v>48030</v>
      </c>
      <c r="C202" s="6">
        <f t="shared" si="20"/>
        <v>899.33</v>
      </c>
      <c r="D202" s="6">
        <f t="shared" si="21"/>
        <v>498.44</v>
      </c>
      <c r="E202" s="6">
        <f t="shared" si="22"/>
        <v>400.89000000000004</v>
      </c>
      <c r="F202" s="6">
        <f t="shared" si="23"/>
        <v>99286.800000000047</v>
      </c>
    </row>
    <row r="203" spans="1:6" x14ac:dyDescent="0.2">
      <c r="A203" s="4">
        <f t="shared" si="18"/>
        <v>200</v>
      </c>
      <c r="B203" s="18">
        <f t="shared" si="19"/>
        <v>48061</v>
      </c>
      <c r="C203" s="6">
        <f t="shared" si="20"/>
        <v>899.33</v>
      </c>
      <c r="D203" s="6">
        <f t="shared" si="21"/>
        <v>496.43</v>
      </c>
      <c r="E203" s="6">
        <f t="shared" si="22"/>
        <v>402.90000000000003</v>
      </c>
      <c r="F203" s="6">
        <f t="shared" si="23"/>
        <v>98883.900000000052</v>
      </c>
    </row>
    <row r="204" spans="1:6" x14ac:dyDescent="0.2">
      <c r="A204" s="4">
        <f t="shared" si="18"/>
        <v>201</v>
      </c>
      <c r="B204" s="18">
        <f t="shared" si="19"/>
        <v>48092</v>
      </c>
      <c r="C204" s="6">
        <f t="shared" si="20"/>
        <v>899.33</v>
      </c>
      <c r="D204" s="6">
        <f t="shared" si="21"/>
        <v>494.42</v>
      </c>
      <c r="E204" s="6">
        <f t="shared" si="22"/>
        <v>404.91</v>
      </c>
      <c r="F204" s="6">
        <f t="shared" si="23"/>
        <v>98478.990000000049</v>
      </c>
    </row>
    <row r="205" spans="1:6" x14ac:dyDescent="0.2">
      <c r="A205" s="4">
        <f t="shared" si="18"/>
        <v>202</v>
      </c>
      <c r="B205" s="18">
        <f t="shared" si="19"/>
        <v>48122</v>
      </c>
      <c r="C205" s="6">
        <f t="shared" si="20"/>
        <v>899.33</v>
      </c>
      <c r="D205" s="6">
        <f t="shared" si="21"/>
        <v>492.39</v>
      </c>
      <c r="E205" s="6">
        <f t="shared" si="22"/>
        <v>406.94000000000005</v>
      </c>
      <c r="F205" s="6">
        <f t="shared" si="23"/>
        <v>98072.050000000047</v>
      </c>
    </row>
    <row r="206" spans="1:6" x14ac:dyDescent="0.2">
      <c r="A206" s="4">
        <f t="shared" si="18"/>
        <v>203</v>
      </c>
      <c r="B206" s="18">
        <f t="shared" si="19"/>
        <v>48153</v>
      </c>
      <c r="C206" s="6">
        <f t="shared" si="20"/>
        <v>899.33</v>
      </c>
      <c r="D206" s="6">
        <f t="shared" si="21"/>
        <v>490.36</v>
      </c>
      <c r="E206" s="6">
        <f t="shared" si="22"/>
        <v>408.97</v>
      </c>
      <c r="F206" s="6">
        <f t="shared" si="23"/>
        <v>97663.080000000045</v>
      </c>
    </row>
    <row r="207" spans="1:6" x14ac:dyDescent="0.2">
      <c r="A207" s="4">
        <f t="shared" si="18"/>
        <v>204</v>
      </c>
      <c r="B207" s="18">
        <f t="shared" si="19"/>
        <v>48183</v>
      </c>
      <c r="C207" s="6">
        <f t="shared" si="20"/>
        <v>899.33</v>
      </c>
      <c r="D207" s="6">
        <f t="shared" si="21"/>
        <v>488.32</v>
      </c>
      <c r="E207" s="6">
        <f t="shared" si="22"/>
        <v>411.01000000000005</v>
      </c>
      <c r="F207" s="6">
        <f t="shared" si="23"/>
        <v>97252.070000000051</v>
      </c>
    </row>
    <row r="208" spans="1:6" x14ac:dyDescent="0.2">
      <c r="A208" s="4">
        <f t="shared" si="18"/>
        <v>205</v>
      </c>
      <c r="B208" s="18">
        <f t="shared" si="19"/>
        <v>48214</v>
      </c>
      <c r="C208" s="6">
        <f t="shared" si="20"/>
        <v>899.33</v>
      </c>
      <c r="D208" s="6">
        <f t="shared" si="21"/>
        <v>486.26</v>
      </c>
      <c r="E208" s="6">
        <f t="shared" si="22"/>
        <v>413.07000000000005</v>
      </c>
      <c r="F208" s="6">
        <f t="shared" si="23"/>
        <v>96839.000000000044</v>
      </c>
    </row>
    <row r="209" spans="1:6" x14ac:dyDescent="0.2">
      <c r="A209" s="4">
        <f t="shared" si="18"/>
        <v>206</v>
      </c>
      <c r="B209" s="18">
        <f t="shared" si="19"/>
        <v>48245</v>
      </c>
      <c r="C209" s="6">
        <f t="shared" si="20"/>
        <v>899.33</v>
      </c>
      <c r="D209" s="6">
        <f t="shared" si="21"/>
        <v>484.19</v>
      </c>
      <c r="E209" s="6">
        <f t="shared" si="22"/>
        <v>415.14000000000004</v>
      </c>
      <c r="F209" s="6">
        <f t="shared" si="23"/>
        <v>96423.860000000044</v>
      </c>
    </row>
    <row r="210" spans="1:6" x14ac:dyDescent="0.2">
      <c r="A210" s="4">
        <f t="shared" si="18"/>
        <v>207</v>
      </c>
      <c r="B210" s="18">
        <f t="shared" si="19"/>
        <v>48274</v>
      </c>
      <c r="C210" s="6">
        <f t="shared" si="20"/>
        <v>899.33</v>
      </c>
      <c r="D210" s="6">
        <f t="shared" si="21"/>
        <v>482.12</v>
      </c>
      <c r="E210" s="6">
        <f t="shared" si="22"/>
        <v>417.21000000000004</v>
      </c>
      <c r="F210" s="6">
        <f t="shared" si="23"/>
        <v>96006.650000000038</v>
      </c>
    </row>
    <row r="211" spans="1:6" x14ac:dyDescent="0.2">
      <c r="A211" s="4">
        <f t="shared" si="18"/>
        <v>208</v>
      </c>
      <c r="B211" s="18">
        <f t="shared" si="19"/>
        <v>48305</v>
      </c>
      <c r="C211" s="6">
        <f t="shared" si="20"/>
        <v>899.33</v>
      </c>
      <c r="D211" s="6">
        <f t="shared" si="21"/>
        <v>480.03</v>
      </c>
      <c r="E211" s="6">
        <f t="shared" si="22"/>
        <v>419.30000000000007</v>
      </c>
      <c r="F211" s="6">
        <f t="shared" si="23"/>
        <v>95587.350000000035</v>
      </c>
    </row>
    <row r="212" spans="1:6" x14ac:dyDescent="0.2">
      <c r="A212" s="4">
        <f t="shared" si="18"/>
        <v>209</v>
      </c>
      <c r="B212" s="18">
        <f t="shared" si="19"/>
        <v>48335</v>
      </c>
      <c r="C212" s="6">
        <f t="shared" si="20"/>
        <v>899.33</v>
      </c>
      <c r="D212" s="6">
        <f t="shared" si="21"/>
        <v>477.94</v>
      </c>
      <c r="E212" s="6">
        <f t="shared" si="22"/>
        <v>421.39000000000004</v>
      </c>
      <c r="F212" s="6">
        <f t="shared" si="23"/>
        <v>95165.960000000036</v>
      </c>
    </row>
    <row r="213" spans="1:6" x14ac:dyDescent="0.2">
      <c r="A213" s="4">
        <f t="shared" si="18"/>
        <v>210</v>
      </c>
      <c r="B213" s="18">
        <f t="shared" si="19"/>
        <v>48366</v>
      </c>
      <c r="C213" s="6">
        <f t="shared" si="20"/>
        <v>899.33</v>
      </c>
      <c r="D213" s="6">
        <f t="shared" si="21"/>
        <v>475.83</v>
      </c>
      <c r="E213" s="6">
        <f t="shared" si="22"/>
        <v>423.50000000000006</v>
      </c>
      <c r="F213" s="6">
        <f t="shared" si="23"/>
        <v>94742.460000000036</v>
      </c>
    </row>
    <row r="214" spans="1:6" x14ac:dyDescent="0.2">
      <c r="A214" s="4">
        <f t="shared" si="18"/>
        <v>211</v>
      </c>
      <c r="B214" s="18">
        <f t="shared" si="19"/>
        <v>48396</v>
      </c>
      <c r="C214" s="6">
        <f t="shared" si="20"/>
        <v>899.33</v>
      </c>
      <c r="D214" s="6">
        <f t="shared" si="21"/>
        <v>473.71</v>
      </c>
      <c r="E214" s="6">
        <f t="shared" si="22"/>
        <v>425.62000000000006</v>
      </c>
      <c r="F214" s="6">
        <f t="shared" si="23"/>
        <v>94316.84000000004</v>
      </c>
    </row>
    <row r="215" spans="1:6" x14ac:dyDescent="0.2">
      <c r="A215" s="4">
        <f t="shared" si="18"/>
        <v>212</v>
      </c>
      <c r="B215" s="18">
        <f t="shared" si="19"/>
        <v>48427</v>
      </c>
      <c r="C215" s="6">
        <f t="shared" si="20"/>
        <v>899.33</v>
      </c>
      <c r="D215" s="6">
        <f t="shared" si="21"/>
        <v>471.58</v>
      </c>
      <c r="E215" s="6">
        <f t="shared" si="22"/>
        <v>427.75000000000006</v>
      </c>
      <c r="F215" s="6">
        <f t="shared" si="23"/>
        <v>93889.09000000004</v>
      </c>
    </row>
    <row r="216" spans="1:6" x14ac:dyDescent="0.2">
      <c r="A216" s="4">
        <f t="shared" si="18"/>
        <v>213</v>
      </c>
      <c r="B216" s="18">
        <f t="shared" si="19"/>
        <v>48458</v>
      </c>
      <c r="C216" s="6">
        <f t="shared" si="20"/>
        <v>899.33</v>
      </c>
      <c r="D216" s="6">
        <f t="shared" si="21"/>
        <v>469.45</v>
      </c>
      <c r="E216" s="6">
        <f t="shared" si="22"/>
        <v>429.88000000000005</v>
      </c>
      <c r="F216" s="6">
        <f t="shared" si="23"/>
        <v>93459.210000000036</v>
      </c>
    </row>
    <row r="217" spans="1:6" x14ac:dyDescent="0.2">
      <c r="A217" s="4">
        <f t="shared" si="18"/>
        <v>214</v>
      </c>
      <c r="B217" s="18">
        <f t="shared" si="19"/>
        <v>48488</v>
      </c>
      <c r="C217" s="6">
        <f t="shared" si="20"/>
        <v>899.33</v>
      </c>
      <c r="D217" s="6">
        <f t="shared" si="21"/>
        <v>467.3</v>
      </c>
      <c r="E217" s="6">
        <f t="shared" si="22"/>
        <v>432.03000000000003</v>
      </c>
      <c r="F217" s="6">
        <f t="shared" si="23"/>
        <v>93027.180000000037</v>
      </c>
    </row>
    <row r="218" spans="1:6" x14ac:dyDescent="0.2">
      <c r="A218" s="4">
        <f t="shared" si="18"/>
        <v>215</v>
      </c>
      <c r="B218" s="18">
        <f t="shared" si="19"/>
        <v>48519</v>
      </c>
      <c r="C218" s="6">
        <f t="shared" si="20"/>
        <v>899.33</v>
      </c>
      <c r="D218" s="6">
        <f t="shared" si="21"/>
        <v>465.14</v>
      </c>
      <c r="E218" s="6">
        <f t="shared" si="22"/>
        <v>434.19000000000005</v>
      </c>
      <c r="F218" s="6">
        <f t="shared" si="23"/>
        <v>92592.990000000034</v>
      </c>
    </row>
    <row r="219" spans="1:6" x14ac:dyDescent="0.2">
      <c r="A219" s="4">
        <f t="shared" si="18"/>
        <v>216</v>
      </c>
      <c r="B219" s="18">
        <f t="shared" si="19"/>
        <v>48549</v>
      </c>
      <c r="C219" s="6">
        <f t="shared" si="20"/>
        <v>899.33</v>
      </c>
      <c r="D219" s="6">
        <f t="shared" si="21"/>
        <v>462.96</v>
      </c>
      <c r="E219" s="6">
        <f t="shared" si="22"/>
        <v>436.37000000000006</v>
      </c>
      <c r="F219" s="6">
        <f t="shared" si="23"/>
        <v>92156.620000000039</v>
      </c>
    </row>
    <row r="220" spans="1:6" x14ac:dyDescent="0.2">
      <c r="A220" s="4">
        <f t="shared" si="18"/>
        <v>217</v>
      </c>
      <c r="B220" s="18">
        <f t="shared" si="19"/>
        <v>48580</v>
      </c>
      <c r="C220" s="6">
        <f t="shared" si="20"/>
        <v>899.33</v>
      </c>
      <c r="D220" s="6">
        <f t="shared" si="21"/>
        <v>460.78</v>
      </c>
      <c r="E220" s="6">
        <f t="shared" si="22"/>
        <v>438.55000000000007</v>
      </c>
      <c r="F220" s="6">
        <f t="shared" si="23"/>
        <v>91718.070000000036</v>
      </c>
    </row>
    <row r="221" spans="1:6" x14ac:dyDescent="0.2">
      <c r="A221" s="4">
        <f t="shared" si="18"/>
        <v>218</v>
      </c>
      <c r="B221" s="18">
        <f t="shared" si="19"/>
        <v>48611</v>
      </c>
      <c r="C221" s="6">
        <f t="shared" si="20"/>
        <v>899.33</v>
      </c>
      <c r="D221" s="6">
        <f t="shared" si="21"/>
        <v>458.59</v>
      </c>
      <c r="E221" s="6">
        <f t="shared" si="22"/>
        <v>440.74000000000007</v>
      </c>
      <c r="F221" s="6">
        <f t="shared" si="23"/>
        <v>91277.330000000031</v>
      </c>
    </row>
    <row r="222" spans="1:6" x14ac:dyDescent="0.2">
      <c r="A222" s="4">
        <f t="shared" si="18"/>
        <v>219</v>
      </c>
      <c r="B222" s="18">
        <f t="shared" si="19"/>
        <v>48639</v>
      </c>
      <c r="C222" s="6">
        <f t="shared" si="20"/>
        <v>899.33</v>
      </c>
      <c r="D222" s="6">
        <f t="shared" si="21"/>
        <v>456.39</v>
      </c>
      <c r="E222" s="6">
        <f t="shared" si="22"/>
        <v>442.94000000000005</v>
      </c>
      <c r="F222" s="6">
        <f t="shared" si="23"/>
        <v>90834.390000000029</v>
      </c>
    </row>
    <row r="223" spans="1:6" x14ac:dyDescent="0.2">
      <c r="A223" s="4">
        <f t="shared" si="18"/>
        <v>220</v>
      </c>
      <c r="B223" s="18">
        <f t="shared" si="19"/>
        <v>48670</v>
      </c>
      <c r="C223" s="6">
        <f t="shared" si="20"/>
        <v>899.33</v>
      </c>
      <c r="D223" s="6">
        <f t="shared" si="21"/>
        <v>454.17</v>
      </c>
      <c r="E223" s="6">
        <f t="shared" si="22"/>
        <v>445.16</v>
      </c>
      <c r="F223" s="6">
        <f t="shared" si="23"/>
        <v>90389.230000000025</v>
      </c>
    </row>
    <row r="224" spans="1:6" x14ac:dyDescent="0.2">
      <c r="A224" s="4">
        <f t="shared" si="18"/>
        <v>221</v>
      </c>
      <c r="B224" s="18">
        <f t="shared" si="19"/>
        <v>48700</v>
      </c>
      <c r="C224" s="6">
        <f t="shared" si="20"/>
        <v>899.33</v>
      </c>
      <c r="D224" s="6">
        <f t="shared" si="21"/>
        <v>451.95</v>
      </c>
      <c r="E224" s="6">
        <f t="shared" si="22"/>
        <v>447.38000000000005</v>
      </c>
      <c r="F224" s="6">
        <f t="shared" si="23"/>
        <v>89941.85000000002</v>
      </c>
    </row>
    <row r="225" spans="1:6" x14ac:dyDescent="0.2">
      <c r="A225" s="4">
        <f t="shared" si="18"/>
        <v>222</v>
      </c>
      <c r="B225" s="18">
        <f t="shared" si="19"/>
        <v>48731</v>
      </c>
      <c r="C225" s="6">
        <f t="shared" si="20"/>
        <v>899.33</v>
      </c>
      <c r="D225" s="6">
        <f t="shared" si="21"/>
        <v>449.71</v>
      </c>
      <c r="E225" s="6">
        <f t="shared" si="22"/>
        <v>449.62000000000006</v>
      </c>
      <c r="F225" s="6">
        <f t="shared" si="23"/>
        <v>89492.230000000025</v>
      </c>
    </row>
    <row r="226" spans="1:6" x14ac:dyDescent="0.2">
      <c r="A226" s="4">
        <f t="shared" si="18"/>
        <v>223</v>
      </c>
      <c r="B226" s="18">
        <f t="shared" si="19"/>
        <v>48761</v>
      </c>
      <c r="C226" s="6">
        <f t="shared" si="20"/>
        <v>899.33</v>
      </c>
      <c r="D226" s="6">
        <f t="shared" si="21"/>
        <v>447.46</v>
      </c>
      <c r="E226" s="6">
        <f t="shared" si="22"/>
        <v>451.87000000000006</v>
      </c>
      <c r="F226" s="6">
        <f t="shared" si="23"/>
        <v>89040.36000000003</v>
      </c>
    </row>
    <row r="227" spans="1:6" x14ac:dyDescent="0.2">
      <c r="A227" s="4">
        <f t="shared" si="18"/>
        <v>224</v>
      </c>
      <c r="B227" s="18">
        <f t="shared" si="19"/>
        <v>48792</v>
      </c>
      <c r="C227" s="6">
        <f t="shared" si="20"/>
        <v>899.33</v>
      </c>
      <c r="D227" s="6">
        <f t="shared" si="21"/>
        <v>445.2</v>
      </c>
      <c r="E227" s="6">
        <f t="shared" si="22"/>
        <v>454.13000000000005</v>
      </c>
      <c r="F227" s="6">
        <f t="shared" si="23"/>
        <v>88586.230000000025</v>
      </c>
    </row>
    <row r="228" spans="1:6" x14ac:dyDescent="0.2">
      <c r="A228" s="4">
        <f t="shared" si="18"/>
        <v>225</v>
      </c>
      <c r="B228" s="18">
        <f t="shared" si="19"/>
        <v>48823</v>
      </c>
      <c r="C228" s="6">
        <f t="shared" si="20"/>
        <v>899.33</v>
      </c>
      <c r="D228" s="6">
        <f t="shared" si="21"/>
        <v>442.93</v>
      </c>
      <c r="E228" s="6">
        <f t="shared" si="22"/>
        <v>456.40000000000003</v>
      </c>
      <c r="F228" s="6">
        <f t="shared" si="23"/>
        <v>88129.830000000031</v>
      </c>
    </row>
    <row r="229" spans="1:6" x14ac:dyDescent="0.2">
      <c r="A229" s="4">
        <f t="shared" si="18"/>
        <v>226</v>
      </c>
      <c r="B229" s="18">
        <f t="shared" si="19"/>
        <v>48853</v>
      </c>
      <c r="C229" s="6">
        <f t="shared" si="20"/>
        <v>899.33</v>
      </c>
      <c r="D229" s="6">
        <f t="shared" si="21"/>
        <v>440.65</v>
      </c>
      <c r="E229" s="6">
        <f t="shared" si="22"/>
        <v>458.68000000000006</v>
      </c>
      <c r="F229" s="6">
        <f t="shared" si="23"/>
        <v>87671.150000000038</v>
      </c>
    </row>
    <row r="230" spans="1:6" x14ac:dyDescent="0.2">
      <c r="A230" s="4">
        <f t="shared" si="18"/>
        <v>227</v>
      </c>
      <c r="B230" s="18">
        <f t="shared" si="19"/>
        <v>48884</v>
      </c>
      <c r="C230" s="6">
        <f t="shared" si="20"/>
        <v>899.33</v>
      </c>
      <c r="D230" s="6">
        <f t="shared" si="21"/>
        <v>438.36</v>
      </c>
      <c r="E230" s="6">
        <f t="shared" si="22"/>
        <v>460.97</v>
      </c>
      <c r="F230" s="6">
        <f t="shared" si="23"/>
        <v>87210.180000000037</v>
      </c>
    </row>
    <row r="231" spans="1:6" x14ac:dyDescent="0.2">
      <c r="A231" s="4">
        <f t="shared" si="18"/>
        <v>228</v>
      </c>
      <c r="B231" s="18">
        <f t="shared" si="19"/>
        <v>48914</v>
      </c>
      <c r="C231" s="6">
        <f t="shared" si="20"/>
        <v>899.33</v>
      </c>
      <c r="D231" s="6">
        <f t="shared" si="21"/>
        <v>436.05</v>
      </c>
      <c r="E231" s="6">
        <f t="shared" si="22"/>
        <v>463.28000000000003</v>
      </c>
      <c r="F231" s="6">
        <f t="shared" si="23"/>
        <v>86746.900000000038</v>
      </c>
    </row>
    <row r="232" spans="1:6" x14ac:dyDescent="0.2">
      <c r="A232" s="4">
        <f t="shared" si="18"/>
        <v>229</v>
      </c>
      <c r="B232" s="18">
        <f t="shared" si="19"/>
        <v>48945</v>
      </c>
      <c r="C232" s="6">
        <f t="shared" si="20"/>
        <v>899.33</v>
      </c>
      <c r="D232" s="6">
        <f t="shared" si="21"/>
        <v>433.73</v>
      </c>
      <c r="E232" s="6">
        <f t="shared" si="22"/>
        <v>465.6</v>
      </c>
      <c r="F232" s="6">
        <f t="shared" si="23"/>
        <v>86281.300000000032</v>
      </c>
    </row>
    <row r="233" spans="1:6" x14ac:dyDescent="0.2">
      <c r="A233" s="4">
        <f t="shared" si="18"/>
        <v>230</v>
      </c>
      <c r="B233" s="18">
        <f t="shared" si="19"/>
        <v>48976</v>
      </c>
      <c r="C233" s="6">
        <f t="shared" si="20"/>
        <v>899.33</v>
      </c>
      <c r="D233" s="6">
        <f t="shared" si="21"/>
        <v>431.41</v>
      </c>
      <c r="E233" s="6">
        <f t="shared" si="22"/>
        <v>467.92</v>
      </c>
      <c r="F233" s="6">
        <f t="shared" si="23"/>
        <v>85813.380000000034</v>
      </c>
    </row>
    <row r="234" spans="1:6" x14ac:dyDescent="0.2">
      <c r="A234" s="4">
        <f t="shared" si="18"/>
        <v>231</v>
      </c>
      <c r="B234" s="18">
        <f t="shared" si="19"/>
        <v>49004</v>
      </c>
      <c r="C234" s="6">
        <f t="shared" si="20"/>
        <v>899.33</v>
      </c>
      <c r="D234" s="6">
        <f t="shared" si="21"/>
        <v>429.07</v>
      </c>
      <c r="E234" s="6">
        <f t="shared" si="22"/>
        <v>470.26000000000005</v>
      </c>
      <c r="F234" s="6">
        <f t="shared" si="23"/>
        <v>85343.120000000039</v>
      </c>
    </row>
    <row r="235" spans="1:6" x14ac:dyDescent="0.2">
      <c r="A235" s="4">
        <f t="shared" si="18"/>
        <v>232</v>
      </c>
      <c r="B235" s="18">
        <f t="shared" si="19"/>
        <v>49035</v>
      </c>
      <c r="C235" s="6">
        <f t="shared" si="20"/>
        <v>899.33</v>
      </c>
      <c r="D235" s="6">
        <f t="shared" si="21"/>
        <v>426.72</v>
      </c>
      <c r="E235" s="6">
        <f t="shared" si="22"/>
        <v>472.61</v>
      </c>
      <c r="F235" s="6">
        <f t="shared" si="23"/>
        <v>84870.510000000038</v>
      </c>
    </row>
    <row r="236" spans="1:6" x14ac:dyDescent="0.2">
      <c r="A236" s="4">
        <f t="shared" si="18"/>
        <v>233</v>
      </c>
      <c r="B236" s="18">
        <f t="shared" si="19"/>
        <v>49065</v>
      </c>
      <c r="C236" s="6">
        <f t="shared" si="20"/>
        <v>899.33</v>
      </c>
      <c r="D236" s="6">
        <f t="shared" si="21"/>
        <v>424.35</v>
      </c>
      <c r="E236" s="6">
        <f t="shared" si="22"/>
        <v>474.98</v>
      </c>
      <c r="F236" s="6">
        <f t="shared" si="23"/>
        <v>84395.530000000042</v>
      </c>
    </row>
    <row r="237" spans="1:6" x14ac:dyDescent="0.2">
      <c r="A237" s="4">
        <f t="shared" si="18"/>
        <v>234</v>
      </c>
      <c r="B237" s="18">
        <f t="shared" si="19"/>
        <v>49096</v>
      </c>
      <c r="C237" s="6">
        <f t="shared" si="20"/>
        <v>899.33</v>
      </c>
      <c r="D237" s="6">
        <f t="shared" si="21"/>
        <v>421.98</v>
      </c>
      <c r="E237" s="6">
        <f t="shared" si="22"/>
        <v>477.35</v>
      </c>
      <c r="F237" s="6">
        <f t="shared" si="23"/>
        <v>83918.180000000037</v>
      </c>
    </row>
    <row r="238" spans="1:6" x14ac:dyDescent="0.2">
      <c r="A238" s="4">
        <f t="shared" si="18"/>
        <v>235</v>
      </c>
      <c r="B238" s="18">
        <f t="shared" si="19"/>
        <v>49126</v>
      </c>
      <c r="C238" s="6">
        <f t="shared" si="20"/>
        <v>899.33</v>
      </c>
      <c r="D238" s="6">
        <f t="shared" si="21"/>
        <v>419.59</v>
      </c>
      <c r="E238" s="6">
        <f t="shared" si="22"/>
        <v>479.74000000000007</v>
      </c>
      <c r="F238" s="6">
        <f t="shared" si="23"/>
        <v>83438.440000000031</v>
      </c>
    </row>
    <row r="239" spans="1:6" x14ac:dyDescent="0.2">
      <c r="A239" s="4">
        <f t="shared" si="18"/>
        <v>236</v>
      </c>
      <c r="B239" s="18">
        <f t="shared" si="19"/>
        <v>49157</v>
      </c>
      <c r="C239" s="6">
        <f t="shared" si="20"/>
        <v>899.33</v>
      </c>
      <c r="D239" s="6">
        <f t="shared" si="21"/>
        <v>417.19</v>
      </c>
      <c r="E239" s="6">
        <f t="shared" si="22"/>
        <v>482.14000000000004</v>
      </c>
      <c r="F239" s="6">
        <f t="shared" si="23"/>
        <v>82956.300000000032</v>
      </c>
    </row>
    <row r="240" spans="1:6" x14ac:dyDescent="0.2">
      <c r="A240" s="4">
        <f t="shared" si="18"/>
        <v>237</v>
      </c>
      <c r="B240" s="18">
        <f t="shared" si="19"/>
        <v>49188</v>
      </c>
      <c r="C240" s="6">
        <f t="shared" si="20"/>
        <v>899.33</v>
      </c>
      <c r="D240" s="6">
        <f t="shared" si="21"/>
        <v>414.78</v>
      </c>
      <c r="E240" s="6">
        <f t="shared" si="22"/>
        <v>484.55000000000007</v>
      </c>
      <c r="F240" s="6">
        <f t="shared" si="23"/>
        <v>82471.750000000029</v>
      </c>
    </row>
    <row r="241" spans="1:6" x14ac:dyDescent="0.2">
      <c r="A241" s="4">
        <f t="shared" si="18"/>
        <v>238</v>
      </c>
      <c r="B241" s="18">
        <f t="shared" si="19"/>
        <v>49218</v>
      </c>
      <c r="C241" s="6">
        <f t="shared" si="20"/>
        <v>899.33</v>
      </c>
      <c r="D241" s="6">
        <f t="shared" si="21"/>
        <v>412.36</v>
      </c>
      <c r="E241" s="6">
        <f t="shared" si="22"/>
        <v>486.97</v>
      </c>
      <c r="F241" s="6">
        <f t="shared" si="23"/>
        <v>81984.780000000028</v>
      </c>
    </row>
    <row r="242" spans="1:6" x14ac:dyDescent="0.2">
      <c r="A242" s="4">
        <f t="shared" si="18"/>
        <v>239</v>
      </c>
      <c r="B242" s="18">
        <f t="shared" si="19"/>
        <v>49249</v>
      </c>
      <c r="C242" s="6">
        <f t="shared" si="20"/>
        <v>899.33</v>
      </c>
      <c r="D242" s="6">
        <f t="shared" si="21"/>
        <v>409.92</v>
      </c>
      <c r="E242" s="6">
        <f t="shared" si="22"/>
        <v>489.41</v>
      </c>
      <c r="F242" s="6">
        <f t="shared" si="23"/>
        <v>81495.370000000024</v>
      </c>
    </row>
    <row r="243" spans="1:6" x14ac:dyDescent="0.2">
      <c r="A243" s="4">
        <f t="shared" si="18"/>
        <v>240</v>
      </c>
      <c r="B243" s="18">
        <f t="shared" si="19"/>
        <v>49279</v>
      </c>
      <c r="C243" s="6">
        <f t="shared" si="20"/>
        <v>899.33</v>
      </c>
      <c r="D243" s="6">
        <f t="shared" si="21"/>
        <v>407.48</v>
      </c>
      <c r="E243" s="6">
        <f t="shared" si="22"/>
        <v>491.85</v>
      </c>
      <c r="F243" s="6">
        <f t="shared" si="23"/>
        <v>81003.520000000019</v>
      </c>
    </row>
    <row r="244" spans="1:6" x14ac:dyDescent="0.2">
      <c r="A244" s="4">
        <f t="shared" si="18"/>
        <v>241</v>
      </c>
      <c r="B244" s="18">
        <f t="shared" si="19"/>
        <v>49310</v>
      </c>
      <c r="C244" s="6">
        <f t="shared" si="20"/>
        <v>899.33</v>
      </c>
      <c r="D244" s="6">
        <f t="shared" si="21"/>
        <v>405.02</v>
      </c>
      <c r="E244" s="6">
        <f t="shared" si="22"/>
        <v>494.31000000000006</v>
      </c>
      <c r="F244" s="6">
        <f t="shared" si="23"/>
        <v>80509.210000000021</v>
      </c>
    </row>
    <row r="245" spans="1:6" x14ac:dyDescent="0.2">
      <c r="A245" s="4">
        <f t="shared" si="18"/>
        <v>242</v>
      </c>
      <c r="B245" s="18">
        <f t="shared" si="19"/>
        <v>49341</v>
      </c>
      <c r="C245" s="6">
        <f t="shared" si="20"/>
        <v>899.33</v>
      </c>
      <c r="D245" s="6">
        <f t="shared" si="21"/>
        <v>402.55</v>
      </c>
      <c r="E245" s="6">
        <f t="shared" si="22"/>
        <v>496.78000000000003</v>
      </c>
      <c r="F245" s="6">
        <f t="shared" si="23"/>
        <v>80012.430000000022</v>
      </c>
    </row>
    <row r="246" spans="1:6" x14ac:dyDescent="0.2">
      <c r="A246" s="4">
        <f t="shared" si="18"/>
        <v>243</v>
      </c>
      <c r="B246" s="18">
        <f t="shared" si="19"/>
        <v>49369</v>
      </c>
      <c r="C246" s="6">
        <f t="shared" si="20"/>
        <v>899.33</v>
      </c>
      <c r="D246" s="6">
        <f t="shared" si="21"/>
        <v>400.06</v>
      </c>
      <c r="E246" s="6">
        <f t="shared" si="22"/>
        <v>499.27000000000004</v>
      </c>
      <c r="F246" s="6">
        <f t="shared" si="23"/>
        <v>79513.160000000018</v>
      </c>
    </row>
    <row r="247" spans="1:6" x14ac:dyDescent="0.2">
      <c r="A247" s="4">
        <f t="shared" si="18"/>
        <v>244</v>
      </c>
      <c r="B247" s="18">
        <f t="shared" si="19"/>
        <v>49400</v>
      </c>
      <c r="C247" s="6">
        <f t="shared" si="20"/>
        <v>899.33</v>
      </c>
      <c r="D247" s="6">
        <f t="shared" si="21"/>
        <v>397.57</v>
      </c>
      <c r="E247" s="6">
        <f t="shared" si="22"/>
        <v>501.76000000000005</v>
      </c>
      <c r="F247" s="6">
        <f t="shared" si="23"/>
        <v>79011.400000000023</v>
      </c>
    </row>
    <row r="248" spans="1:6" x14ac:dyDescent="0.2">
      <c r="A248" s="4">
        <f t="shared" si="18"/>
        <v>245</v>
      </c>
      <c r="B248" s="18">
        <f t="shared" si="19"/>
        <v>49430</v>
      </c>
      <c r="C248" s="6">
        <f t="shared" si="20"/>
        <v>899.33</v>
      </c>
      <c r="D248" s="6">
        <f t="shared" si="21"/>
        <v>395.06</v>
      </c>
      <c r="E248" s="6">
        <f t="shared" si="22"/>
        <v>504.27000000000004</v>
      </c>
      <c r="F248" s="6">
        <f t="shared" si="23"/>
        <v>78507.130000000019</v>
      </c>
    </row>
    <row r="249" spans="1:6" x14ac:dyDescent="0.2">
      <c r="A249" s="4">
        <f t="shared" si="18"/>
        <v>246</v>
      </c>
      <c r="B249" s="18">
        <f t="shared" si="19"/>
        <v>49461</v>
      </c>
      <c r="C249" s="6">
        <f t="shared" si="20"/>
        <v>899.33</v>
      </c>
      <c r="D249" s="6">
        <f t="shared" si="21"/>
        <v>392.54</v>
      </c>
      <c r="E249" s="6">
        <f t="shared" si="22"/>
        <v>506.79</v>
      </c>
      <c r="F249" s="6">
        <f t="shared" si="23"/>
        <v>78000.340000000026</v>
      </c>
    </row>
    <row r="250" spans="1:6" x14ac:dyDescent="0.2">
      <c r="A250" s="4">
        <f t="shared" si="18"/>
        <v>247</v>
      </c>
      <c r="B250" s="18">
        <f t="shared" si="19"/>
        <v>49491</v>
      </c>
      <c r="C250" s="6">
        <f t="shared" si="20"/>
        <v>899.33</v>
      </c>
      <c r="D250" s="6">
        <f t="shared" si="21"/>
        <v>390</v>
      </c>
      <c r="E250" s="6">
        <f t="shared" si="22"/>
        <v>509.33000000000004</v>
      </c>
      <c r="F250" s="6">
        <f t="shared" si="23"/>
        <v>77491.010000000024</v>
      </c>
    </row>
    <row r="251" spans="1:6" x14ac:dyDescent="0.2">
      <c r="A251" s="4">
        <f t="shared" si="18"/>
        <v>248</v>
      </c>
      <c r="B251" s="18">
        <f t="shared" si="19"/>
        <v>49522</v>
      </c>
      <c r="C251" s="6">
        <f t="shared" si="20"/>
        <v>899.33</v>
      </c>
      <c r="D251" s="6">
        <f t="shared" si="21"/>
        <v>387.46</v>
      </c>
      <c r="E251" s="6">
        <f t="shared" si="22"/>
        <v>511.87000000000006</v>
      </c>
      <c r="F251" s="6">
        <f t="shared" si="23"/>
        <v>76979.140000000029</v>
      </c>
    </row>
    <row r="252" spans="1:6" x14ac:dyDescent="0.2">
      <c r="A252" s="4">
        <f t="shared" si="18"/>
        <v>249</v>
      </c>
      <c r="B252" s="18">
        <f t="shared" si="19"/>
        <v>49553</v>
      </c>
      <c r="C252" s="6">
        <f t="shared" si="20"/>
        <v>899.33</v>
      </c>
      <c r="D252" s="6">
        <f t="shared" si="21"/>
        <v>384.9</v>
      </c>
      <c r="E252" s="6">
        <f t="shared" si="22"/>
        <v>514.43000000000006</v>
      </c>
      <c r="F252" s="6">
        <f t="shared" si="23"/>
        <v>76464.710000000036</v>
      </c>
    </row>
    <row r="253" spans="1:6" x14ac:dyDescent="0.2">
      <c r="A253" s="4">
        <f t="shared" si="18"/>
        <v>250</v>
      </c>
      <c r="B253" s="18">
        <f t="shared" si="19"/>
        <v>49583</v>
      </c>
      <c r="C253" s="6">
        <f t="shared" si="20"/>
        <v>899.33</v>
      </c>
      <c r="D253" s="6">
        <f t="shared" si="21"/>
        <v>382.32</v>
      </c>
      <c r="E253" s="6">
        <f t="shared" si="22"/>
        <v>517.01</v>
      </c>
      <c r="F253" s="6">
        <f t="shared" si="23"/>
        <v>75947.700000000041</v>
      </c>
    </row>
    <row r="254" spans="1:6" x14ac:dyDescent="0.2">
      <c r="A254" s="4">
        <f t="shared" si="18"/>
        <v>251</v>
      </c>
      <c r="B254" s="18">
        <f t="shared" si="19"/>
        <v>49614</v>
      </c>
      <c r="C254" s="6">
        <f t="shared" si="20"/>
        <v>899.33</v>
      </c>
      <c r="D254" s="6">
        <f t="shared" si="21"/>
        <v>379.74</v>
      </c>
      <c r="E254" s="6">
        <f t="shared" si="22"/>
        <v>519.59</v>
      </c>
      <c r="F254" s="6">
        <f t="shared" si="23"/>
        <v>75428.110000000044</v>
      </c>
    </row>
    <row r="255" spans="1:6" x14ac:dyDescent="0.2">
      <c r="A255" s="4">
        <f t="shared" si="18"/>
        <v>252</v>
      </c>
      <c r="B255" s="18">
        <f t="shared" si="19"/>
        <v>49644</v>
      </c>
      <c r="C255" s="6">
        <f t="shared" si="20"/>
        <v>899.33</v>
      </c>
      <c r="D255" s="6">
        <f t="shared" si="21"/>
        <v>377.14</v>
      </c>
      <c r="E255" s="6">
        <f t="shared" si="22"/>
        <v>522.19000000000005</v>
      </c>
      <c r="F255" s="6">
        <f t="shared" si="23"/>
        <v>74905.920000000042</v>
      </c>
    </row>
    <row r="256" spans="1:6" x14ac:dyDescent="0.2">
      <c r="A256" s="4">
        <f t="shared" si="18"/>
        <v>253</v>
      </c>
      <c r="B256" s="18">
        <f t="shared" si="19"/>
        <v>49675</v>
      </c>
      <c r="C256" s="6">
        <f t="shared" si="20"/>
        <v>899.33</v>
      </c>
      <c r="D256" s="6">
        <f t="shared" si="21"/>
        <v>374.53</v>
      </c>
      <c r="E256" s="6">
        <f t="shared" si="22"/>
        <v>524.80000000000007</v>
      </c>
      <c r="F256" s="6">
        <f t="shared" si="23"/>
        <v>74381.120000000039</v>
      </c>
    </row>
    <row r="257" spans="1:6" x14ac:dyDescent="0.2">
      <c r="A257" s="4">
        <f t="shared" si="18"/>
        <v>254</v>
      </c>
      <c r="B257" s="18">
        <f t="shared" si="19"/>
        <v>49706</v>
      </c>
      <c r="C257" s="6">
        <f t="shared" si="20"/>
        <v>899.33</v>
      </c>
      <c r="D257" s="6">
        <f t="shared" si="21"/>
        <v>371.91</v>
      </c>
      <c r="E257" s="6">
        <f t="shared" si="22"/>
        <v>527.42000000000007</v>
      </c>
      <c r="F257" s="6">
        <f t="shared" si="23"/>
        <v>73853.700000000041</v>
      </c>
    </row>
    <row r="258" spans="1:6" x14ac:dyDescent="0.2">
      <c r="A258" s="4">
        <f t="shared" si="18"/>
        <v>255</v>
      </c>
      <c r="B258" s="18">
        <f t="shared" si="19"/>
        <v>49735</v>
      </c>
      <c r="C258" s="6">
        <f t="shared" si="20"/>
        <v>899.33</v>
      </c>
      <c r="D258" s="6">
        <f t="shared" si="21"/>
        <v>369.27</v>
      </c>
      <c r="E258" s="6">
        <f t="shared" si="22"/>
        <v>530.06000000000006</v>
      </c>
      <c r="F258" s="6">
        <f t="shared" si="23"/>
        <v>73323.640000000043</v>
      </c>
    </row>
    <row r="259" spans="1:6" x14ac:dyDescent="0.2">
      <c r="A259" s="4">
        <f t="shared" si="18"/>
        <v>256</v>
      </c>
      <c r="B259" s="18">
        <f t="shared" si="19"/>
        <v>49766</v>
      </c>
      <c r="C259" s="6">
        <f t="shared" si="20"/>
        <v>899.33</v>
      </c>
      <c r="D259" s="6">
        <f t="shared" si="21"/>
        <v>366.62</v>
      </c>
      <c r="E259" s="6">
        <f t="shared" si="22"/>
        <v>532.71</v>
      </c>
      <c r="F259" s="6">
        <f t="shared" si="23"/>
        <v>72790.930000000037</v>
      </c>
    </row>
    <row r="260" spans="1:6" x14ac:dyDescent="0.2">
      <c r="A260" s="4">
        <f t="shared" ref="A260:A323" si="24">IF(F259="","",IF(OR(A259&gt;=nper,ROUND(F259,2)&lt;=0),"",A259+1))</f>
        <v>257</v>
      </c>
      <c r="B260" s="18">
        <f t="shared" ref="B260:B323" si="25">IF(A260="","",IF(MONTH(DATE(YEAR(fpdate),MONTH(fpdate)+(A260-1),DAY(fpdate)))&gt;(MONTH(fpdate)+MOD((A260-1),12)),DATE(YEAR(fpdate),MONTH(fpdate)+(A260-1)+1,0),DATE(YEAR(fpdate),MONTH(fpdate)+(A260-1),DAY(fpdate))))</f>
        <v>49796</v>
      </c>
      <c r="C260" s="6">
        <f t="shared" ref="C260:C323" si="26">IF(A260="","",IF(OR(A260=nper,payment&gt;ROUND((1+rate)*F259,2)),ROUND((1+rate)*F259,2),payment))</f>
        <v>899.33</v>
      </c>
      <c r="D260" s="6">
        <f t="shared" ref="D260:D323" si="27">IF(A260="","",ROUND(rate*F259,2))</f>
        <v>363.95</v>
      </c>
      <c r="E260" s="6">
        <f t="shared" ref="E260:E323" si="28">IF(A260="","",C260-D260)</f>
        <v>535.38000000000011</v>
      </c>
      <c r="F260" s="6">
        <f t="shared" ref="F260:F323" si="29">IF(A260="","",F259-E260)</f>
        <v>72255.550000000032</v>
      </c>
    </row>
    <row r="261" spans="1:6" x14ac:dyDescent="0.2">
      <c r="A261" s="4">
        <f t="shared" si="24"/>
        <v>258</v>
      </c>
      <c r="B261" s="18">
        <f t="shared" si="25"/>
        <v>49827</v>
      </c>
      <c r="C261" s="6">
        <f t="shared" si="26"/>
        <v>899.33</v>
      </c>
      <c r="D261" s="6">
        <f t="shared" si="27"/>
        <v>361.28</v>
      </c>
      <c r="E261" s="6">
        <f t="shared" si="28"/>
        <v>538.05000000000007</v>
      </c>
      <c r="F261" s="6">
        <f t="shared" si="29"/>
        <v>71717.500000000029</v>
      </c>
    </row>
    <row r="262" spans="1:6" x14ac:dyDescent="0.2">
      <c r="A262" s="4">
        <f t="shared" si="24"/>
        <v>259</v>
      </c>
      <c r="B262" s="18">
        <f t="shared" si="25"/>
        <v>49857</v>
      </c>
      <c r="C262" s="6">
        <f t="shared" si="26"/>
        <v>899.33</v>
      </c>
      <c r="D262" s="6">
        <f t="shared" si="27"/>
        <v>358.59</v>
      </c>
      <c r="E262" s="6">
        <f t="shared" si="28"/>
        <v>540.74</v>
      </c>
      <c r="F262" s="6">
        <f t="shared" si="29"/>
        <v>71176.760000000024</v>
      </c>
    </row>
    <row r="263" spans="1:6" x14ac:dyDescent="0.2">
      <c r="A263" s="4">
        <f t="shared" si="24"/>
        <v>260</v>
      </c>
      <c r="B263" s="18">
        <f t="shared" si="25"/>
        <v>49888</v>
      </c>
      <c r="C263" s="6">
        <f t="shared" si="26"/>
        <v>899.33</v>
      </c>
      <c r="D263" s="6">
        <f t="shared" si="27"/>
        <v>355.88</v>
      </c>
      <c r="E263" s="6">
        <f t="shared" si="28"/>
        <v>543.45000000000005</v>
      </c>
      <c r="F263" s="6">
        <f t="shared" si="29"/>
        <v>70633.310000000027</v>
      </c>
    </row>
    <row r="264" spans="1:6" x14ac:dyDescent="0.2">
      <c r="A264" s="4">
        <f t="shared" si="24"/>
        <v>261</v>
      </c>
      <c r="B264" s="18">
        <f t="shared" si="25"/>
        <v>49919</v>
      </c>
      <c r="C264" s="6">
        <f t="shared" si="26"/>
        <v>899.33</v>
      </c>
      <c r="D264" s="6">
        <f t="shared" si="27"/>
        <v>353.17</v>
      </c>
      <c r="E264" s="6">
        <f t="shared" si="28"/>
        <v>546.16000000000008</v>
      </c>
      <c r="F264" s="6">
        <f t="shared" si="29"/>
        <v>70087.150000000023</v>
      </c>
    </row>
    <row r="265" spans="1:6" x14ac:dyDescent="0.2">
      <c r="A265" s="4">
        <f t="shared" si="24"/>
        <v>262</v>
      </c>
      <c r="B265" s="18">
        <f t="shared" si="25"/>
        <v>49949</v>
      </c>
      <c r="C265" s="6">
        <f t="shared" si="26"/>
        <v>899.33</v>
      </c>
      <c r="D265" s="6">
        <f t="shared" si="27"/>
        <v>350.44</v>
      </c>
      <c r="E265" s="6">
        <f t="shared" si="28"/>
        <v>548.8900000000001</v>
      </c>
      <c r="F265" s="6">
        <f t="shared" si="29"/>
        <v>69538.260000000024</v>
      </c>
    </row>
    <row r="266" spans="1:6" x14ac:dyDescent="0.2">
      <c r="A266" s="4">
        <f t="shared" si="24"/>
        <v>263</v>
      </c>
      <c r="B266" s="18">
        <f t="shared" si="25"/>
        <v>49980</v>
      </c>
      <c r="C266" s="6">
        <f t="shared" si="26"/>
        <v>899.33</v>
      </c>
      <c r="D266" s="6">
        <f t="shared" si="27"/>
        <v>347.69</v>
      </c>
      <c r="E266" s="6">
        <f t="shared" si="28"/>
        <v>551.6400000000001</v>
      </c>
      <c r="F266" s="6">
        <f t="shared" si="29"/>
        <v>68986.620000000024</v>
      </c>
    </row>
    <row r="267" spans="1:6" x14ac:dyDescent="0.2">
      <c r="A267" s="4">
        <f t="shared" si="24"/>
        <v>264</v>
      </c>
      <c r="B267" s="18">
        <f t="shared" si="25"/>
        <v>50010</v>
      </c>
      <c r="C267" s="6">
        <f t="shared" si="26"/>
        <v>899.33</v>
      </c>
      <c r="D267" s="6">
        <f t="shared" si="27"/>
        <v>344.93</v>
      </c>
      <c r="E267" s="6">
        <f t="shared" si="28"/>
        <v>554.40000000000009</v>
      </c>
      <c r="F267" s="6">
        <f t="shared" si="29"/>
        <v>68432.22000000003</v>
      </c>
    </row>
    <row r="268" spans="1:6" x14ac:dyDescent="0.2">
      <c r="A268" s="4">
        <f t="shared" si="24"/>
        <v>265</v>
      </c>
      <c r="B268" s="18">
        <f t="shared" si="25"/>
        <v>50041</v>
      </c>
      <c r="C268" s="6">
        <f t="shared" si="26"/>
        <v>899.33</v>
      </c>
      <c r="D268" s="6">
        <f t="shared" si="27"/>
        <v>342.16</v>
      </c>
      <c r="E268" s="6">
        <f t="shared" si="28"/>
        <v>557.17000000000007</v>
      </c>
      <c r="F268" s="6">
        <f t="shared" si="29"/>
        <v>67875.050000000032</v>
      </c>
    </row>
    <row r="269" spans="1:6" x14ac:dyDescent="0.2">
      <c r="A269" s="4">
        <f t="shared" si="24"/>
        <v>266</v>
      </c>
      <c r="B269" s="18">
        <f t="shared" si="25"/>
        <v>50072</v>
      </c>
      <c r="C269" s="6">
        <f t="shared" si="26"/>
        <v>899.33</v>
      </c>
      <c r="D269" s="6">
        <f t="shared" si="27"/>
        <v>339.38</v>
      </c>
      <c r="E269" s="6">
        <f t="shared" si="28"/>
        <v>559.95000000000005</v>
      </c>
      <c r="F269" s="6">
        <f t="shared" si="29"/>
        <v>67315.100000000035</v>
      </c>
    </row>
    <row r="270" spans="1:6" x14ac:dyDescent="0.2">
      <c r="A270" s="4">
        <f t="shared" si="24"/>
        <v>267</v>
      </c>
      <c r="B270" s="18">
        <f t="shared" si="25"/>
        <v>50100</v>
      </c>
      <c r="C270" s="6">
        <f t="shared" si="26"/>
        <v>899.33</v>
      </c>
      <c r="D270" s="6">
        <f t="shared" si="27"/>
        <v>336.58</v>
      </c>
      <c r="E270" s="6">
        <f t="shared" si="28"/>
        <v>562.75</v>
      </c>
      <c r="F270" s="6">
        <f t="shared" si="29"/>
        <v>66752.350000000035</v>
      </c>
    </row>
    <row r="271" spans="1:6" x14ac:dyDescent="0.2">
      <c r="A271" s="4">
        <f t="shared" si="24"/>
        <v>268</v>
      </c>
      <c r="B271" s="18">
        <f t="shared" si="25"/>
        <v>50131</v>
      </c>
      <c r="C271" s="6">
        <f t="shared" si="26"/>
        <v>899.33</v>
      </c>
      <c r="D271" s="6">
        <f t="shared" si="27"/>
        <v>333.76</v>
      </c>
      <c r="E271" s="6">
        <f t="shared" si="28"/>
        <v>565.57000000000005</v>
      </c>
      <c r="F271" s="6">
        <f t="shared" si="29"/>
        <v>66186.780000000028</v>
      </c>
    </row>
    <row r="272" spans="1:6" x14ac:dyDescent="0.2">
      <c r="A272" s="4">
        <f t="shared" si="24"/>
        <v>269</v>
      </c>
      <c r="B272" s="18">
        <f t="shared" si="25"/>
        <v>50161</v>
      </c>
      <c r="C272" s="6">
        <f t="shared" si="26"/>
        <v>899.33</v>
      </c>
      <c r="D272" s="6">
        <f t="shared" si="27"/>
        <v>330.93</v>
      </c>
      <c r="E272" s="6">
        <f t="shared" si="28"/>
        <v>568.40000000000009</v>
      </c>
      <c r="F272" s="6">
        <f t="shared" si="29"/>
        <v>65618.380000000034</v>
      </c>
    </row>
    <row r="273" spans="1:6" x14ac:dyDescent="0.2">
      <c r="A273" s="4">
        <f t="shared" si="24"/>
        <v>270</v>
      </c>
      <c r="B273" s="18">
        <f t="shared" si="25"/>
        <v>50192</v>
      </c>
      <c r="C273" s="6">
        <f t="shared" si="26"/>
        <v>899.33</v>
      </c>
      <c r="D273" s="6">
        <f t="shared" si="27"/>
        <v>328.09</v>
      </c>
      <c r="E273" s="6">
        <f t="shared" si="28"/>
        <v>571.24</v>
      </c>
      <c r="F273" s="6">
        <f t="shared" si="29"/>
        <v>65047.140000000036</v>
      </c>
    </row>
    <row r="274" spans="1:6" x14ac:dyDescent="0.2">
      <c r="A274" s="4">
        <f t="shared" si="24"/>
        <v>271</v>
      </c>
      <c r="B274" s="18">
        <f t="shared" si="25"/>
        <v>50222</v>
      </c>
      <c r="C274" s="6">
        <f t="shared" si="26"/>
        <v>899.33</v>
      </c>
      <c r="D274" s="6">
        <f t="shared" si="27"/>
        <v>325.24</v>
      </c>
      <c r="E274" s="6">
        <f t="shared" si="28"/>
        <v>574.09</v>
      </c>
      <c r="F274" s="6">
        <f t="shared" si="29"/>
        <v>64473.050000000039</v>
      </c>
    </row>
    <row r="275" spans="1:6" x14ac:dyDescent="0.2">
      <c r="A275" s="4">
        <f t="shared" si="24"/>
        <v>272</v>
      </c>
      <c r="B275" s="18">
        <f t="shared" si="25"/>
        <v>50253</v>
      </c>
      <c r="C275" s="6">
        <f t="shared" si="26"/>
        <v>899.33</v>
      </c>
      <c r="D275" s="6">
        <f t="shared" si="27"/>
        <v>322.37</v>
      </c>
      <c r="E275" s="6">
        <f t="shared" si="28"/>
        <v>576.96</v>
      </c>
      <c r="F275" s="6">
        <f t="shared" si="29"/>
        <v>63896.09000000004</v>
      </c>
    </row>
    <row r="276" spans="1:6" x14ac:dyDescent="0.2">
      <c r="A276" s="4">
        <f t="shared" si="24"/>
        <v>273</v>
      </c>
      <c r="B276" s="18">
        <f t="shared" si="25"/>
        <v>50284</v>
      </c>
      <c r="C276" s="6">
        <f t="shared" si="26"/>
        <v>899.33</v>
      </c>
      <c r="D276" s="6">
        <f t="shared" si="27"/>
        <v>319.48</v>
      </c>
      <c r="E276" s="6">
        <f t="shared" si="28"/>
        <v>579.85</v>
      </c>
      <c r="F276" s="6">
        <f t="shared" si="29"/>
        <v>63316.240000000042</v>
      </c>
    </row>
    <row r="277" spans="1:6" x14ac:dyDescent="0.2">
      <c r="A277" s="4">
        <f t="shared" si="24"/>
        <v>274</v>
      </c>
      <c r="B277" s="18">
        <f t="shared" si="25"/>
        <v>50314</v>
      </c>
      <c r="C277" s="6">
        <f t="shared" si="26"/>
        <v>899.33</v>
      </c>
      <c r="D277" s="6">
        <f t="shared" si="27"/>
        <v>316.58</v>
      </c>
      <c r="E277" s="6">
        <f t="shared" si="28"/>
        <v>582.75</v>
      </c>
      <c r="F277" s="6">
        <f t="shared" si="29"/>
        <v>62733.490000000042</v>
      </c>
    </row>
    <row r="278" spans="1:6" x14ac:dyDescent="0.2">
      <c r="A278" s="4">
        <f t="shared" si="24"/>
        <v>275</v>
      </c>
      <c r="B278" s="18">
        <f t="shared" si="25"/>
        <v>50345</v>
      </c>
      <c r="C278" s="6">
        <f t="shared" si="26"/>
        <v>899.33</v>
      </c>
      <c r="D278" s="6">
        <f t="shared" si="27"/>
        <v>313.67</v>
      </c>
      <c r="E278" s="6">
        <f t="shared" si="28"/>
        <v>585.66000000000008</v>
      </c>
      <c r="F278" s="6">
        <f t="shared" si="29"/>
        <v>62147.830000000038</v>
      </c>
    </row>
    <row r="279" spans="1:6" x14ac:dyDescent="0.2">
      <c r="A279" s="4">
        <f t="shared" si="24"/>
        <v>276</v>
      </c>
      <c r="B279" s="18">
        <f t="shared" si="25"/>
        <v>50375</v>
      </c>
      <c r="C279" s="6">
        <f t="shared" si="26"/>
        <v>899.33</v>
      </c>
      <c r="D279" s="6">
        <f t="shared" si="27"/>
        <v>310.74</v>
      </c>
      <c r="E279" s="6">
        <f t="shared" si="28"/>
        <v>588.59</v>
      </c>
      <c r="F279" s="6">
        <f t="shared" si="29"/>
        <v>61559.240000000042</v>
      </c>
    </row>
    <row r="280" spans="1:6" x14ac:dyDescent="0.2">
      <c r="A280" s="4">
        <f t="shared" si="24"/>
        <v>277</v>
      </c>
      <c r="B280" s="18">
        <f t="shared" si="25"/>
        <v>50406</v>
      </c>
      <c r="C280" s="6">
        <f t="shared" si="26"/>
        <v>899.33</v>
      </c>
      <c r="D280" s="6">
        <f t="shared" si="27"/>
        <v>307.8</v>
      </c>
      <c r="E280" s="6">
        <f t="shared" si="28"/>
        <v>591.53</v>
      </c>
      <c r="F280" s="6">
        <f t="shared" si="29"/>
        <v>60967.710000000043</v>
      </c>
    </row>
    <row r="281" spans="1:6" x14ac:dyDescent="0.2">
      <c r="A281" s="4">
        <f t="shared" si="24"/>
        <v>278</v>
      </c>
      <c r="B281" s="18">
        <f t="shared" si="25"/>
        <v>50437</v>
      </c>
      <c r="C281" s="6">
        <f t="shared" si="26"/>
        <v>899.33</v>
      </c>
      <c r="D281" s="6">
        <f t="shared" si="27"/>
        <v>304.83999999999997</v>
      </c>
      <c r="E281" s="6">
        <f t="shared" si="28"/>
        <v>594.49</v>
      </c>
      <c r="F281" s="6">
        <f t="shared" si="29"/>
        <v>60373.220000000045</v>
      </c>
    </row>
    <row r="282" spans="1:6" x14ac:dyDescent="0.2">
      <c r="A282" s="4">
        <f t="shared" si="24"/>
        <v>279</v>
      </c>
      <c r="B282" s="18">
        <f t="shared" si="25"/>
        <v>50465</v>
      </c>
      <c r="C282" s="6">
        <f t="shared" si="26"/>
        <v>899.33</v>
      </c>
      <c r="D282" s="6">
        <f t="shared" si="27"/>
        <v>301.87</v>
      </c>
      <c r="E282" s="6">
        <f t="shared" si="28"/>
        <v>597.46</v>
      </c>
      <c r="F282" s="6">
        <f t="shared" si="29"/>
        <v>59775.760000000046</v>
      </c>
    </row>
    <row r="283" spans="1:6" x14ac:dyDescent="0.2">
      <c r="A283" s="4">
        <f t="shared" si="24"/>
        <v>280</v>
      </c>
      <c r="B283" s="18">
        <f t="shared" si="25"/>
        <v>50496</v>
      </c>
      <c r="C283" s="6">
        <f t="shared" si="26"/>
        <v>899.33</v>
      </c>
      <c r="D283" s="6">
        <f t="shared" si="27"/>
        <v>298.88</v>
      </c>
      <c r="E283" s="6">
        <f t="shared" si="28"/>
        <v>600.45000000000005</v>
      </c>
      <c r="F283" s="6">
        <f t="shared" si="29"/>
        <v>59175.310000000049</v>
      </c>
    </row>
    <row r="284" spans="1:6" x14ac:dyDescent="0.2">
      <c r="A284" s="4">
        <f t="shared" si="24"/>
        <v>281</v>
      </c>
      <c r="B284" s="18">
        <f t="shared" si="25"/>
        <v>50526</v>
      </c>
      <c r="C284" s="6">
        <f t="shared" si="26"/>
        <v>899.33</v>
      </c>
      <c r="D284" s="6">
        <f t="shared" si="27"/>
        <v>295.88</v>
      </c>
      <c r="E284" s="6">
        <f t="shared" si="28"/>
        <v>603.45000000000005</v>
      </c>
      <c r="F284" s="6">
        <f t="shared" si="29"/>
        <v>58571.860000000052</v>
      </c>
    </row>
    <row r="285" spans="1:6" x14ac:dyDescent="0.2">
      <c r="A285" s="4">
        <f t="shared" si="24"/>
        <v>282</v>
      </c>
      <c r="B285" s="18">
        <f t="shared" si="25"/>
        <v>50557</v>
      </c>
      <c r="C285" s="6">
        <f t="shared" si="26"/>
        <v>899.33</v>
      </c>
      <c r="D285" s="6">
        <f t="shared" si="27"/>
        <v>292.86</v>
      </c>
      <c r="E285" s="6">
        <f t="shared" si="28"/>
        <v>606.47</v>
      </c>
      <c r="F285" s="6">
        <f t="shared" si="29"/>
        <v>57965.39000000005</v>
      </c>
    </row>
    <row r="286" spans="1:6" x14ac:dyDescent="0.2">
      <c r="A286" s="4">
        <f t="shared" si="24"/>
        <v>283</v>
      </c>
      <c r="B286" s="18">
        <f t="shared" si="25"/>
        <v>50587</v>
      </c>
      <c r="C286" s="6">
        <f t="shared" si="26"/>
        <v>899.33</v>
      </c>
      <c r="D286" s="6">
        <f t="shared" si="27"/>
        <v>289.83</v>
      </c>
      <c r="E286" s="6">
        <f t="shared" si="28"/>
        <v>609.5</v>
      </c>
      <c r="F286" s="6">
        <f t="shared" si="29"/>
        <v>57355.89000000005</v>
      </c>
    </row>
    <row r="287" spans="1:6" x14ac:dyDescent="0.2">
      <c r="A287" s="4">
        <f t="shared" si="24"/>
        <v>284</v>
      </c>
      <c r="B287" s="18">
        <f t="shared" si="25"/>
        <v>50618</v>
      </c>
      <c r="C287" s="6">
        <f t="shared" si="26"/>
        <v>899.33</v>
      </c>
      <c r="D287" s="6">
        <f t="shared" si="27"/>
        <v>286.77999999999997</v>
      </c>
      <c r="E287" s="6">
        <f t="shared" si="28"/>
        <v>612.55000000000007</v>
      </c>
      <c r="F287" s="6">
        <f t="shared" si="29"/>
        <v>56743.340000000047</v>
      </c>
    </row>
    <row r="288" spans="1:6" x14ac:dyDescent="0.2">
      <c r="A288" s="4">
        <f t="shared" si="24"/>
        <v>285</v>
      </c>
      <c r="B288" s="18">
        <f t="shared" si="25"/>
        <v>50649</v>
      </c>
      <c r="C288" s="6">
        <f t="shared" si="26"/>
        <v>899.33</v>
      </c>
      <c r="D288" s="6">
        <f t="shared" si="27"/>
        <v>283.72000000000003</v>
      </c>
      <c r="E288" s="6">
        <f t="shared" si="28"/>
        <v>615.61</v>
      </c>
      <c r="F288" s="6">
        <f t="shared" si="29"/>
        <v>56127.730000000047</v>
      </c>
    </row>
    <row r="289" spans="1:6" x14ac:dyDescent="0.2">
      <c r="A289" s="4">
        <f t="shared" si="24"/>
        <v>286</v>
      </c>
      <c r="B289" s="18">
        <f t="shared" si="25"/>
        <v>50679</v>
      </c>
      <c r="C289" s="6">
        <f t="shared" si="26"/>
        <v>899.33</v>
      </c>
      <c r="D289" s="6">
        <f t="shared" si="27"/>
        <v>280.64</v>
      </c>
      <c r="E289" s="6">
        <f t="shared" si="28"/>
        <v>618.69000000000005</v>
      </c>
      <c r="F289" s="6">
        <f t="shared" si="29"/>
        <v>55509.040000000045</v>
      </c>
    </row>
    <row r="290" spans="1:6" x14ac:dyDescent="0.2">
      <c r="A290" s="4">
        <f t="shared" si="24"/>
        <v>287</v>
      </c>
      <c r="B290" s="18">
        <f t="shared" si="25"/>
        <v>50710</v>
      </c>
      <c r="C290" s="6">
        <f t="shared" si="26"/>
        <v>899.33</v>
      </c>
      <c r="D290" s="6">
        <f t="shared" si="27"/>
        <v>277.55</v>
      </c>
      <c r="E290" s="6">
        <f t="shared" si="28"/>
        <v>621.78</v>
      </c>
      <c r="F290" s="6">
        <f t="shared" si="29"/>
        <v>54887.260000000046</v>
      </c>
    </row>
    <row r="291" spans="1:6" x14ac:dyDescent="0.2">
      <c r="A291" s="4">
        <f t="shared" si="24"/>
        <v>288</v>
      </c>
      <c r="B291" s="18">
        <f t="shared" si="25"/>
        <v>50740</v>
      </c>
      <c r="C291" s="6">
        <f t="shared" si="26"/>
        <v>899.33</v>
      </c>
      <c r="D291" s="6">
        <f t="shared" si="27"/>
        <v>274.44</v>
      </c>
      <c r="E291" s="6">
        <f t="shared" si="28"/>
        <v>624.8900000000001</v>
      </c>
      <c r="F291" s="6">
        <f t="shared" si="29"/>
        <v>54262.370000000046</v>
      </c>
    </row>
    <row r="292" spans="1:6" x14ac:dyDescent="0.2">
      <c r="A292" s="4">
        <f t="shared" si="24"/>
        <v>289</v>
      </c>
      <c r="B292" s="18">
        <f t="shared" si="25"/>
        <v>50771</v>
      </c>
      <c r="C292" s="6">
        <f t="shared" si="26"/>
        <v>899.33</v>
      </c>
      <c r="D292" s="6">
        <f t="shared" si="27"/>
        <v>271.31</v>
      </c>
      <c r="E292" s="6">
        <f t="shared" si="28"/>
        <v>628.02</v>
      </c>
      <c r="F292" s="6">
        <f t="shared" si="29"/>
        <v>53634.350000000049</v>
      </c>
    </row>
    <row r="293" spans="1:6" x14ac:dyDescent="0.2">
      <c r="A293" s="4">
        <f t="shared" si="24"/>
        <v>290</v>
      </c>
      <c r="B293" s="18">
        <f t="shared" si="25"/>
        <v>50802</v>
      </c>
      <c r="C293" s="6">
        <f t="shared" si="26"/>
        <v>899.33</v>
      </c>
      <c r="D293" s="6">
        <f t="shared" si="27"/>
        <v>268.17</v>
      </c>
      <c r="E293" s="6">
        <f t="shared" si="28"/>
        <v>631.16000000000008</v>
      </c>
      <c r="F293" s="6">
        <f t="shared" si="29"/>
        <v>53003.190000000046</v>
      </c>
    </row>
    <row r="294" spans="1:6" x14ac:dyDescent="0.2">
      <c r="A294" s="4">
        <f t="shared" si="24"/>
        <v>291</v>
      </c>
      <c r="B294" s="18">
        <f t="shared" si="25"/>
        <v>50830</v>
      </c>
      <c r="C294" s="6">
        <f t="shared" si="26"/>
        <v>899.33</v>
      </c>
      <c r="D294" s="6">
        <f t="shared" si="27"/>
        <v>265.02</v>
      </c>
      <c r="E294" s="6">
        <f t="shared" si="28"/>
        <v>634.31000000000006</v>
      </c>
      <c r="F294" s="6">
        <f t="shared" si="29"/>
        <v>52368.880000000048</v>
      </c>
    </row>
    <row r="295" spans="1:6" x14ac:dyDescent="0.2">
      <c r="A295" s="4">
        <f t="shared" si="24"/>
        <v>292</v>
      </c>
      <c r="B295" s="18">
        <f t="shared" si="25"/>
        <v>50861</v>
      </c>
      <c r="C295" s="6">
        <f t="shared" si="26"/>
        <v>899.33</v>
      </c>
      <c r="D295" s="6">
        <f t="shared" si="27"/>
        <v>261.83999999999997</v>
      </c>
      <c r="E295" s="6">
        <f t="shared" si="28"/>
        <v>637.49</v>
      </c>
      <c r="F295" s="6">
        <f t="shared" si="29"/>
        <v>51731.39000000005</v>
      </c>
    </row>
    <row r="296" spans="1:6" x14ac:dyDescent="0.2">
      <c r="A296" s="4">
        <f t="shared" si="24"/>
        <v>293</v>
      </c>
      <c r="B296" s="18">
        <f t="shared" si="25"/>
        <v>50891</v>
      </c>
      <c r="C296" s="6">
        <f t="shared" si="26"/>
        <v>899.33</v>
      </c>
      <c r="D296" s="6">
        <f t="shared" si="27"/>
        <v>258.66000000000003</v>
      </c>
      <c r="E296" s="6">
        <f t="shared" si="28"/>
        <v>640.67000000000007</v>
      </c>
      <c r="F296" s="6">
        <f t="shared" si="29"/>
        <v>51090.720000000052</v>
      </c>
    </row>
    <row r="297" spans="1:6" x14ac:dyDescent="0.2">
      <c r="A297" s="4">
        <f t="shared" si="24"/>
        <v>294</v>
      </c>
      <c r="B297" s="18">
        <f t="shared" si="25"/>
        <v>50922</v>
      </c>
      <c r="C297" s="6">
        <f t="shared" si="26"/>
        <v>899.33</v>
      </c>
      <c r="D297" s="6">
        <f t="shared" si="27"/>
        <v>255.45</v>
      </c>
      <c r="E297" s="6">
        <f t="shared" si="28"/>
        <v>643.88000000000011</v>
      </c>
      <c r="F297" s="6">
        <f t="shared" si="29"/>
        <v>50446.840000000055</v>
      </c>
    </row>
    <row r="298" spans="1:6" x14ac:dyDescent="0.2">
      <c r="A298" s="4">
        <f t="shared" si="24"/>
        <v>295</v>
      </c>
      <c r="B298" s="18">
        <f t="shared" si="25"/>
        <v>50952</v>
      </c>
      <c r="C298" s="6">
        <f t="shared" si="26"/>
        <v>899.33</v>
      </c>
      <c r="D298" s="6">
        <f t="shared" si="27"/>
        <v>252.23</v>
      </c>
      <c r="E298" s="6">
        <f t="shared" si="28"/>
        <v>647.1</v>
      </c>
      <c r="F298" s="6">
        <f t="shared" si="29"/>
        <v>49799.740000000056</v>
      </c>
    </row>
    <row r="299" spans="1:6" x14ac:dyDescent="0.2">
      <c r="A299" s="4">
        <f t="shared" si="24"/>
        <v>296</v>
      </c>
      <c r="B299" s="18">
        <f t="shared" si="25"/>
        <v>50983</v>
      </c>
      <c r="C299" s="6">
        <f t="shared" si="26"/>
        <v>899.33</v>
      </c>
      <c r="D299" s="6">
        <f t="shared" si="27"/>
        <v>249</v>
      </c>
      <c r="E299" s="6">
        <f t="shared" si="28"/>
        <v>650.33000000000004</v>
      </c>
      <c r="F299" s="6">
        <f t="shared" si="29"/>
        <v>49149.410000000054</v>
      </c>
    </row>
    <row r="300" spans="1:6" x14ac:dyDescent="0.2">
      <c r="A300" s="4">
        <f t="shared" si="24"/>
        <v>297</v>
      </c>
      <c r="B300" s="18">
        <f t="shared" si="25"/>
        <v>51014</v>
      </c>
      <c r="C300" s="6">
        <f t="shared" si="26"/>
        <v>899.33</v>
      </c>
      <c r="D300" s="6">
        <f t="shared" si="27"/>
        <v>245.75</v>
      </c>
      <c r="E300" s="6">
        <f t="shared" si="28"/>
        <v>653.58000000000004</v>
      </c>
      <c r="F300" s="6">
        <f t="shared" si="29"/>
        <v>48495.830000000053</v>
      </c>
    </row>
    <row r="301" spans="1:6" x14ac:dyDescent="0.2">
      <c r="A301" s="4">
        <f t="shared" si="24"/>
        <v>298</v>
      </c>
      <c r="B301" s="18">
        <f t="shared" si="25"/>
        <v>51044</v>
      </c>
      <c r="C301" s="6">
        <f t="shared" si="26"/>
        <v>899.33</v>
      </c>
      <c r="D301" s="6">
        <f t="shared" si="27"/>
        <v>242.48</v>
      </c>
      <c r="E301" s="6">
        <f t="shared" si="28"/>
        <v>656.85</v>
      </c>
      <c r="F301" s="6">
        <f t="shared" si="29"/>
        <v>47838.980000000054</v>
      </c>
    </row>
    <row r="302" spans="1:6" x14ac:dyDescent="0.2">
      <c r="A302" s="4">
        <f t="shared" si="24"/>
        <v>299</v>
      </c>
      <c r="B302" s="18">
        <f t="shared" si="25"/>
        <v>51075</v>
      </c>
      <c r="C302" s="6">
        <f t="shared" si="26"/>
        <v>899.33</v>
      </c>
      <c r="D302" s="6">
        <f t="shared" si="27"/>
        <v>239.19</v>
      </c>
      <c r="E302" s="6">
        <f t="shared" si="28"/>
        <v>660.1400000000001</v>
      </c>
      <c r="F302" s="6">
        <f t="shared" si="29"/>
        <v>47178.840000000055</v>
      </c>
    </row>
    <row r="303" spans="1:6" x14ac:dyDescent="0.2">
      <c r="A303" s="4">
        <f t="shared" si="24"/>
        <v>300</v>
      </c>
      <c r="B303" s="18">
        <f t="shared" si="25"/>
        <v>51105</v>
      </c>
      <c r="C303" s="6">
        <f t="shared" si="26"/>
        <v>899.33</v>
      </c>
      <c r="D303" s="6">
        <f t="shared" si="27"/>
        <v>235.89</v>
      </c>
      <c r="E303" s="6">
        <f t="shared" si="28"/>
        <v>663.44</v>
      </c>
      <c r="F303" s="6">
        <f t="shared" si="29"/>
        <v>46515.400000000052</v>
      </c>
    </row>
    <row r="304" spans="1:6" x14ac:dyDescent="0.2">
      <c r="A304" s="4">
        <f t="shared" si="24"/>
        <v>301</v>
      </c>
      <c r="B304" s="18">
        <f t="shared" si="25"/>
        <v>51136</v>
      </c>
      <c r="C304" s="6">
        <f t="shared" si="26"/>
        <v>899.33</v>
      </c>
      <c r="D304" s="6">
        <f t="shared" si="27"/>
        <v>232.58</v>
      </c>
      <c r="E304" s="6">
        <f t="shared" si="28"/>
        <v>666.75</v>
      </c>
      <c r="F304" s="6">
        <f t="shared" si="29"/>
        <v>45848.650000000052</v>
      </c>
    </row>
    <row r="305" spans="1:6" x14ac:dyDescent="0.2">
      <c r="A305" s="4">
        <f t="shared" si="24"/>
        <v>302</v>
      </c>
      <c r="B305" s="18">
        <f t="shared" si="25"/>
        <v>51167</v>
      </c>
      <c r="C305" s="6">
        <f t="shared" si="26"/>
        <v>899.33</v>
      </c>
      <c r="D305" s="6">
        <f t="shared" si="27"/>
        <v>229.24</v>
      </c>
      <c r="E305" s="6">
        <f t="shared" si="28"/>
        <v>670.09</v>
      </c>
      <c r="F305" s="6">
        <f t="shared" si="29"/>
        <v>45178.560000000056</v>
      </c>
    </row>
    <row r="306" spans="1:6" x14ac:dyDescent="0.2">
      <c r="A306" s="4">
        <f t="shared" si="24"/>
        <v>303</v>
      </c>
      <c r="B306" s="18">
        <f t="shared" si="25"/>
        <v>51196</v>
      </c>
      <c r="C306" s="6">
        <f t="shared" si="26"/>
        <v>899.33</v>
      </c>
      <c r="D306" s="6">
        <f t="shared" si="27"/>
        <v>225.89</v>
      </c>
      <c r="E306" s="6">
        <f t="shared" si="28"/>
        <v>673.44</v>
      </c>
      <c r="F306" s="6">
        <f t="shared" si="29"/>
        <v>44505.120000000054</v>
      </c>
    </row>
    <row r="307" spans="1:6" x14ac:dyDescent="0.2">
      <c r="A307" s="4">
        <f t="shared" si="24"/>
        <v>304</v>
      </c>
      <c r="B307" s="18">
        <f t="shared" si="25"/>
        <v>51227</v>
      </c>
      <c r="C307" s="6">
        <f t="shared" si="26"/>
        <v>899.33</v>
      </c>
      <c r="D307" s="6">
        <f t="shared" si="27"/>
        <v>222.53</v>
      </c>
      <c r="E307" s="6">
        <f t="shared" si="28"/>
        <v>676.80000000000007</v>
      </c>
      <c r="F307" s="6">
        <f t="shared" si="29"/>
        <v>43828.320000000051</v>
      </c>
    </row>
    <row r="308" spans="1:6" x14ac:dyDescent="0.2">
      <c r="A308" s="4">
        <f t="shared" si="24"/>
        <v>305</v>
      </c>
      <c r="B308" s="18">
        <f t="shared" si="25"/>
        <v>51257</v>
      </c>
      <c r="C308" s="6">
        <f t="shared" si="26"/>
        <v>899.33</v>
      </c>
      <c r="D308" s="6">
        <f t="shared" si="27"/>
        <v>219.14</v>
      </c>
      <c r="E308" s="6">
        <f t="shared" si="28"/>
        <v>680.19</v>
      </c>
      <c r="F308" s="6">
        <f t="shared" si="29"/>
        <v>43148.130000000048</v>
      </c>
    </row>
    <row r="309" spans="1:6" x14ac:dyDescent="0.2">
      <c r="A309" s="4">
        <f t="shared" si="24"/>
        <v>306</v>
      </c>
      <c r="B309" s="18">
        <f t="shared" si="25"/>
        <v>51288</v>
      </c>
      <c r="C309" s="6">
        <f t="shared" si="26"/>
        <v>899.33</v>
      </c>
      <c r="D309" s="6">
        <f t="shared" si="27"/>
        <v>215.74</v>
      </c>
      <c r="E309" s="6">
        <f t="shared" si="28"/>
        <v>683.59</v>
      </c>
      <c r="F309" s="6">
        <f t="shared" si="29"/>
        <v>42464.540000000052</v>
      </c>
    </row>
    <row r="310" spans="1:6" x14ac:dyDescent="0.2">
      <c r="A310" s="4">
        <f t="shared" si="24"/>
        <v>307</v>
      </c>
      <c r="B310" s="18">
        <f t="shared" si="25"/>
        <v>51318</v>
      </c>
      <c r="C310" s="6">
        <f t="shared" si="26"/>
        <v>899.33</v>
      </c>
      <c r="D310" s="6">
        <f t="shared" si="27"/>
        <v>212.32</v>
      </c>
      <c r="E310" s="6">
        <f t="shared" si="28"/>
        <v>687.01</v>
      </c>
      <c r="F310" s="6">
        <f t="shared" si="29"/>
        <v>41777.53000000005</v>
      </c>
    </row>
    <row r="311" spans="1:6" x14ac:dyDescent="0.2">
      <c r="A311" s="4">
        <f t="shared" si="24"/>
        <v>308</v>
      </c>
      <c r="B311" s="18">
        <f t="shared" si="25"/>
        <v>51349</v>
      </c>
      <c r="C311" s="6">
        <f t="shared" si="26"/>
        <v>899.33</v>
      </c>
      <c r="D311" s="6">
        <f t="shared" si="27"/>
        <v>208.89</v>
      </c>
      <c r="E311" s="6">
        <f t="shared" si="28"/>
        <v>690.44</v>
      </c>
      <c r="F311" s="6">
        <f t="shared" si="29"/>
        <v>41087.090000000047</v>
      </c>
    </row>
    <row r="312" spans="1:6" x14ac:dyDescent="0.2">
      <c r="A312" s="4">
        <f t="shared" si="24"/>
        <v>309</v>
      </c>
      <c r="B312" s="18">
        <f t="shared" si="25"/>
        <v>51380</v>
      </c>
      <c r="C312" s="6">
        <f t="shared" si="26"/>
        <v>899.33</v>
      </c>
      <c r="D312" s="6">
        <f t="shared" si="27"/>
        <v>205.44</v>
      </c>
      <c r="E312" s="6">
        <f t="shared" si="28"/>
        <v>693.8900000000001</v>
      </c>
      <c r="F312" s="6">
        <f t="shared" si="29"/>
        <v>40393.200000000048</v>
      </c>
    </row>
    <row r="313" spans="1:6" x14ac:dyDescent="0.2">
      <c r="A313" s="4">
        <f t="shared" si="24"/>
        <v>310</v>
      </c>
      <c r="B313" s="18">
        <f t="shared" si="25"/>
        <v>51410</v>
      </c>
      <c r="C313" s="6">
        <f t="shared" si="26"/>
        <v>899.33</v>
      </c>
      <c r="D313" s="6">
        <f t="shared" si="27"/>
        <v>201.97</v>
      </c>
      <c r="E313" s="6">
        <f t="shared" si="28"/>
        <v>697.36</v>
      </c>
      <c r="F313" s="6">
        <f t="shared" si="29"/>
        <v>39695.840000000047</v>
      </c>
    </row>
    <row r="314" spans="1:6" x14ac:dyDescent="0.2">
      <c r="A314" s="4">
        <f t="shared" si="24"/>
        <v>311</v>
      </c>
      <c r="B314" s="18">
        <f t="shared" si="25"/>
        <v>51441</v>
      </c>
      <c r="C314" s="6">
        <f t="shared" si="26"/>
        <v>899.33</v>
      </c>
      <c r="D314" s="6">
        <f t="shared" si="27"/>
        <v>198.48</v>
      </c>
      <c r="E314" s="6">
        <f t="shared" si="28"/>
        <v>700.85</v>
      </c>
      <c r="F314" s="6">
        <f t="shared" si="29"/>
        <v>38994.990000000049</v>
      </c>
    </row>
    <row r="315" spans="1:6" x14ac:dyDescent="0.2">
      <c r="A315" s="4">
        <f t="shared" si="24"/>
        <v>312</v>
      </c>
      <c r="B315" s="18">
        <f t="shared" si="25"/>
        <v>51471</v>
      </c>
      <c r="C315" s="6">
        <f t="shared" si="26"/>
        <v>899.33</v>
      </c>
      <c r="D315" s="6">
        <f t="shared" si="27"/>
        <v>194.97</v>
      </c>
      <c r="E315" s="6">
        <f t="shared" si="28"/>
        <v>704.36</v>
      </c>
      <c r="F315" s="6">
        <f t="shared" si="29"/>
        <v>38290.630000000048</v>
      </c>
    </row>
    <row r="316" spans="1:6" x14ac:dyDescent="0.2">
      <c r="A316" s="4">
        <f t="shared" si="24"/>
        <v>313</v>
      </c>
      <c r="B316" s="18">
        <f t="shared" si="25"/>
        <v>51502</v>
      </c>
      <c r="C316" s="6">
        <f t="shared" si="26"/>
        <v>899.33</v>
      </c>
      <c r="D316" s="6">
        <f t="shared" si="27"/>
        <v>191.45</v>
      </c>
      <c r="E316" s="6">
        <f t="shared" si="28"/>
        <v>707.88000000000011</v>
      </c>
      <c r="F316" s="6">
        <f t="shared" si="29"/>
        <v>37582.750000000051</v>
      </c>
    </row>
    <row r="317" spans="1:6" x14ac:dyDescent="0.2">
      <c r="A317" s="4">
        <f t="shared" si="24"/>
        <v>314</v>
      </c>
      <c r="B317" s="18">
        <f t="shared" si="25"/>
        <v>51533</v>
      </c>
      <c r="C317" s="6">
        <f t="shared" si="26"/>
        <v>899.33</v>
      </c>
      <c r="D317" s="6">
        <f t="shared" si="27"/>
        <v>187.91</v>
      </c>
      <c r="E317" s="6">
        <f t="shared" si="28"/>
        <v>711.42000000000007</v>
      </c>
      <c r="F317" s="6">
        <f t="shared" si="29"/>
        <v>36871.330000000053</v>
      </c>
    </row>
    <row r="318" spans="1:6" x14ac:dyDescent="0.2">
      <c r="A318" s="4">
        <f t="shared" si="24"/>
        <v>315</v>
      </c>
      <c r="B318" s="18">
        <f t="shared" si="25"/>
        <v>51561</v>
      </c>
      <c r="C318" s="6">
        <f t="shared" si="26"/>
        <v>899.33</v>
      </c>
      <c r="D318" s="6">
        <f t="shared" si="27"/>
        <v>184.36</v>
      </c>
      <c r="E318" s="6">
        <f t="shared" si="28"/>
        <v>714.97</v>
      </c>
      <c r="F318" s="6">
        <f t="shared" si="29"/>
        <v>36156.360000000052</v>
      </c>
    </row>
    <row r="319" spans="1:6" x14ac:dyDescent="0.2">
      <c r="A319" s="4">
        <f t="shared" si="24"/>
        <v>316</v>
      </c>
      <c r="B319" s="18">
        <f t="shared" si="25"/>
        <v>51592</v>
      </c>
      <c r="C319" s="6">
        <f t="shared" si="26"/>
        <v>899.33</v>
      </c>
      <c r="D319" s="6">
        <f t="shared" si="27"/>
        <v>180.78</v>
      </c>
      <c r="E319" s="6">
        <f t="shared" si="28"/>
        <v>718.55000000000007</v>
      </c>
      <c r="F319" s="6">
        <f t="shared" si="29"/>
        <v>35437.810000000049</v>
      </c>
    </row>
    <row r="320" spans="1:6" x14ac:dyDescent="0.2">
      <c r="A320" s="4">
        <f t="shared" si="24"/>
        <v>317</v>
      </c>
      <c r="B320" s="18">
        <f t="shared" si="25"/>
        <v>51622</v>
      </c>
      <c r="C320" s="6">
        <f t="shared" si="26"/>
        <v>899.33</v>
      </c>
      <c r="D320" s="6">
        <f t="shared" si="27"/>
        <v>177.19</v>
      </c>
      <c r="E320" s="6">
        <f t="shared" si="28"/>
        <v>722.1400000000001</v>
      </c>
      <c r="F320" s="6">
        <f t="shared" si="29"/>
        <v>34715.670000000049</v>
      </c>
    </row>
    <row r="321" spans="1:6" x14ac:dyDescent="0.2">
      <c r="A321" s="4">
        <f t="shared" si="24"/>
        <v>318</v>
      </c>
      <c r="B321" s="18">
        <f t="shared" si="25"/>
        <v>51653</v>
      </c>
      <c r="C321" s="6">
        <f t="shared" si="26"/>
        <v>899.33</v>
      </c>
      <c r="D321" s="6">
        <f t="shared" si="27"/>
        <v>173.58</v>
      </c>
      <c r="E321" s="6">
        <f t="shared" si="28"/>
        <v>725.75</v>
      </c>
      <c r="F321" s="6">
        <f t="shared" si="29"/>
        <v>33989.920000000049</v>
      </c>
    </row>
    <row r="322" spans="1:6" x14ac:dyDescent="0.2">
      <c r="A322" s="4">
        <f t="shared" si="24"/>
        <v>319</v>
      </c>
      <c r="B322" s="18">
        <f t="shared" si="25"/>
        <v>51683</v>
      </c>
      <c r="C322" s="6">
        <f t="shared" si="26"/>
        <v>899.33</v>
      </c>
      <c r="D322" s="6">
        <f t="shared" si="27"/>
        <v>169.95</v>
      </c>
      <c r="E322" s="6">
        <f t="shared" si="28"/>
        <v>729.38000000000011</v>
      </c>
      <c r="F322" s="6">
        <f t="shared" si="29"/>
        <v>33260.540000000052</v>
      </c>
    </row>
    <row r="323" spans="1:6" x14ac:dyDescent="0.2">
      <c r="A323" s="4">
        <f t="shared" si="24"/>
        <v>320</v>
      </c>
      <c r="B323" s="18">
        <f t="shared" si="25"/>
        <v>51714</v>
      </c>
      <c r="C323" s="6">
        <f t="shared" si="26"/>
        <v>899.33</v>
      </c>
      <c r="D323" s="6">
        <f t="shared" si="27"/>
        <v>166.3</v>
      </c>
      <c r="E323" s="6">
        <f t="shared" si="28"/>
        <v>733.03</v>
      </c>
      <c r="F323" s="6">
        <f t="shared" si="29"/>
        <v>32527.510000000053</v>
      </c>
    </row>
    <row r="324" spans="1:6" x14ac:dyDescent="0.2">
      <c r="A324" s="4">
        <f t="shared" ref="A324:A387" si="30">IF(F323="","",IF(OR(A323&gt;=nper,ROUND(F323,2)&lt;=0),"",A323+1))</f>
        <v>321</v>
      </c>
      <c r="B324" s="18">
        <f t="shared" ref="B324:B387" si="31">IF(A324="","",IF(MONTH(DATE(YEAR(fpdate),MONTH(fpdate)+(A324-1),DAY(fpdate)))&gt;(MONTH(fpdate)+MOD((A324-1),12)),DATE(YEAR(fpdate),MONTH(fpdate)+(A324-1)+1,0),DATE(YEAR(fpdate),MONTH(fpdate)+(A324-1),DAY(fpdate))))</f>
        <v>51745</v>
      </c>
      <c r="C324" s="6">
        <f t="shared" ref="C324:C387" si="32">IF(A324="","",IF(OR(A324=nper,payment&gt;ROUND((1+rate)*F323,2)),ROUND((1+rate)*F323,2),payment))</f>
        <v>899.33</v>
      </c>
      <c r="D324" s="6">
        <f t="shared" ref="D324:D387" si="33">IF(A324="","",ROUND(rate*F323,2))</f>
        <v>162.63999999999999</v>
      </c>
      <c r="E324" s="6">
        <f t="shared" ref="E324:E387" si="34">IF(A324="","",C324-D324)</f>
        <v>736.69</v>
      </c>
      <c r="F324" s="6">
        <f t="shared" ref="F324:F387" si="35">IF(A324="","",F323-E324)</f>
        <v>31790.820000000054</v>
      </c>
    </row>
    <row r="325" spans="1:6" x14ac:dyDescent="0.2">
      <c r="A325" s="4">
        <f t="shared" si="30"/>
        <v>322</v>
      </c>
      <c r="B325" s="18">
        <f t="shared" si="31"/>
        <v>51775</v>
      </c>
      <c r="C325" s="6">
        <f t="shared" si="32"/>
        <v>899.33</v>
      </c>
      <c r="D325" s="6">
        <f t="shared" si="33"/>
        <v>158.94999999999999</v>
      </c>
      <c r="E325" s="6">
        <f t="shared" si="34"/>
        <v>740.38000000000011</v>
      </c>
      <c r="F325" s="6">
        <f t="shared" si="35"/>
        <v>31050.440000000053</v>
      </c>
    </row>
    <row r="326" spans="1:6" x14ac:dyDescent="0.2">
      <c r="A326" s="4">
        <f t="shared" si="30"/>
        <v>323</v>
      </c>
      <c r="B326" s="18">
        <f t="shared" si="31"/>
        <v>51806</v>
      </c>
      <c r="C326" s="6">
        <f t="shared" si="32"/>
        <v>899.33</v>
      </c>
      <c r="D326" s="6">
        <f t="shared" si="33"/>
        <v>155.25</v>
      </c>
      <c r="E326" s="6">
        <f t="shared" si="34"/>
        <v>744.08</v>
      </c>
      <c r="F326" s="6">
        <f t="shared" si="35"/>
        <v>30306.360000000052</v>
      </c>
    </row>
    <row r="327" spans="1:6" x14ac:dyDescent="0.2">
      <c r="A327" s="4">
        <f t="shared" si="30"/>
        <v>324</v>
      </c>
      <c r="B327" s="18">
        <f t="shared" si="31"/>
        <v>51836</v>
      </c>
      <c r="C327" s="6">
        <f t="shared" si="32"/>
        <v>899.33</v>
      </c>
      <c r="D327" s="6">
        <f t="shared" si="33"/>
        <v>151.53</v>
      </c>
      <c r="E327" s="6">
        <f t="shared" si="34"/>
        <v>747.80000000000007</v>
      </c>
      <c r="F327" s="6">
        <f t="shared" si="35"/>
        <v>29558.560000000052</v>
      </c>
    </row>
    <row r="328" spans="1:6" x14ac:dyDescent="0.2">
      <c r="A328" s="4">
        <f t="shared" si="30"/>
        <v>325</v>
      </c>
      <c r="B328" s="18">
        <f t="shared" si="31"/>
        <v>51867</v>
      </c>
      <c r="C328" s="6">
        <f t="shared" si="32"/>
        <v>899.33</v>
      </c>
      <c r="D328" s="6">
        <f t="shared" si="33"/>
        <v>147.79</v>
      </c>
      <c r="E328" s="6">
        <f t="shared" si="34"/>
        <v>751.54000000000008</v>
      </c>
      <c r="F328" s="6">
        <f t="shared" si="35"/>
        <v>28807.020000000051</v>
      </c>
    </row>
    <row r="329" spans="1:6" x14ac:dyDescent="0.2">
      <c r="A329" s="4">
        <f t="shared" si="30"/>
        <v>326</v>
      </c>
      <c r="B329" s="18">
        <f t="shared" si="31"/>
        <v>51898</v>
      </c>
      <c r="C329" s="6">
        <f t="shared" si="32"/>
        <v>899.33</v>
      </c>
      <c r="D329" s="6">
        <f t="shared" si="33"/>
        <v>144.04</v>
      </c>
      <c r="E329" s="6">
        <f t="shared" si="34"/>
        <v>755.29000000000008</v>
      </c>
      <c r="F329" s="6">
        <f t="shared" si="35"/>
        <v>28051.73000000005</v>
      </c>
    </row>
    <row r="330" spans="1:6" x14ac:dyDescent="0.2">
      <c r="A330" s="4">
        <f t="shared" si="30"/>
        <v>327</v>
      </c>
      <c r="B330" s="18">
        <f t="shared" si="31"/>
        <v>51926</v>
      </c>
      <c r="C330" s="6">
        <f t="shared" si="32"/>
        <v>899.33</v>
      </c>
      <c r="D330" s="6">
        <f t="shared" si="33"/>
        <v>140.26</v>
      </c>
      <c r="E330" s="6">
        <f t="shared" si="34"/>
        <v>759.07</v>
      </c>
      <c r="F330" s="6">
        <f t="shared" si="35"/>
        <v>27292.660000000051</v>
      </c>
    </row>
    <row r="331" spans="1:6" x14ac:dyDescent="0.2">
      <c r="A331" s="4">
        <f t="shared" si="30"/>
        <v>328</v>
      </c>
      <c r="B331" s="18">
        <f t="shared" si="31"/>
        <v>51957</v>
      </c>
      <c r="C331" s="6">
        <f t="shared" si="32"/>
        <v>899.33</v>
      </c>
      <c r="D331" s="6">
        <f t="shared" si="33"/>
        <v>136.46</v>
      </c>
      <c r="E331" s="6">
        <f t="shared" si="34"/>
        <v>762.87</v>
      </c>
      <c r="F331" s="6">
        <f t="shared" si="35"/>
        <v>26529.790000000052</v>
      </c>
    </row>
    <row r="332" spans="1:6" x14ac:dyDescent="0.2">
      <c r="A332" s="4">
        <f t="shared" si="30"/>
        <v>329</v>
      </c>
      <c r="B332" s="18">
        <f t="shared" si="31"/>
        <v>51987</v>
      </c>
      <c r="C332" s="6">
        <f t="shared" si="32"/>
        <v>899.33</v>
      </c>
      <c r="D332" s="6">
        <f t="shared" si="33"/>
        <v>132.65</v>
      </c>
      <c r="E332" s="6">
        <f t="shared" si="34"/>
        <v>766.68000000000006</v>
      </c>
      <c r="F332" s="6">
        <f t="shared" si="35"/>
        <v>25763.110000000052</v>
      </c>
    </row>
    <row r="333" spans="1:6" x14ac:dyDescent="0.2">
      <c r="A333" s="4">
        <f t="shared" si="30"/>
        <v>330</v>
      </c>
      <c r="B333" s="18">
        <f t="shared" si="31"/>
        <v>52018</v>
      </c>
      <c r="C333" s="6">
        <f t="shared" si="32"/>
        <v>899.33</v>
      </c>
      <c r="D333" s="6">
        <f t="shared" si="33"/>
        <v>128.82</v>
      </c>
      <c r="E333" s="6">
        <f t="shared" si="34"/>
        <v>770.51</v>
      </c>
      <c r="F333" s="6">
        <f t="shared" si="35"/>
        <v>24992.600000000053</v>
      </c>
    </row>
    <row r="334" spans="1:6" x14ac:dyDescent="0.2">
      <c r="A334" s="4">
        <f t="shared" si="30"/>
        <v>331</v>
      </c>
      <c r="B334" s="18">
        <f t="shared" si="31"/>
        <v>52048</v>
      </c>
      <c r="C334" s="6">
        <f t="shared" si="32"/>
        <v>899.33</v>
      </c>
      <c r="D334" s="6">
        <f t="shared" si="33"/>
        <v>124.96</v>
      </c>
      <c r="E334" s="6">
        <f t="shared" si="34"/>
        <v>774.37</v>
      </c>
      <c r="F334" s="6">
        <f t="shared" si="35"/>
        <v>24218.230000000054</v>
      </c>
    </row>
    <row r="335" spans="1:6" x14ac:dyDescent="0.2">
      <c r="A335" s="4">
        <f t="shared" si="30"/>
        <v>332</v>
      </c>
      <c r="B335" s="18">
        <f t="shared" si="31"/>
        <v>52079</v>
      </c>
      <c r="C335" s="6">
        <f t="shared" si="32"/>
        <v>899.33</v>
      </c>
      <c r="D335" s="6">
        <f t="shared" si="33"/>
        <v>121.09</v>
      </c>
      <c r="E335" s="6">
        <f t="shared" si="34"/>
        <v>778.24</v>
      </c>
      <c r="F335" s="6">
        <f t="shared" si="35"/>
        <v>23439.990000000053</v>
      </c>
    </row>
    <row r="336" spans="1:6" x14ac:dyDescent="0.2">
      <c r="A336" s="4">
        <f t="shared" si="30"/>
        <v>333</v>
      </c>
      <c r="B336" s="18">
        <f t="shared" si="31"/>
        <v>52110</v>
      </c>
      <c r="C336" s="6">
        <f t="shared" si="32"/>
        <v>899.33</v>
      </c>
      <c r="D336" s="6">
        <f t="shared" si="33"/>
        <v>117.2</v>
      </c>
      <c r="E336" s="6">
        <f t="shared" si="34"/>
        <v>782.13</v>
      </c>
      <c r="F336" s="6">
        <f t="shared" si="35"/>
        <v>22657.860000000052</v>
      </c>
    </row>
    <row r="337" spans="1:6" x14ac:dyDescent="0.2">
      <c r="A337" s="4">
        <f t="shared" si="30"/>
        <v>334</v>
      </c>
      <c r="B337" s="18">
        <f t="shared" si="31"/>
        <v>52140</v>
      </c>
      <c r="C337" s="6">
        <f t="shared" si="32"/>
        <v>899.33</v>
      </c>
      <c r="D337" s="6">
        <f t="shared" si="33"/>
        <v>113.29</v>
      </c>
      <c r="E337" s="6">
        <f t="shared" si="34"/>
        <v>786.04000000000008</v>
      </c>
      <c r="F337" s="6">
        <f t="shared" si="35"/>
        <v>21871.820000000051</v>
      </c>
    </row>
    <row r="338" spans="1:6" x14ac:dyDescent="0.2">
      <c r="A338" s="4">
        <f t="shared" si="30"/>
        <v>335</v>
      </c>
      <c r="B338" s="18">
        <f t="shared" si="31"/>
        <v>52171</v>
      </c>
      <c r="C338" s="6">
        <f t="shared" si="32"/>
        <v>899.33</v>
      </c>
      <c r="D338" s="6">
        <f t="shared" si="33"/>
        <v>109.36</v>
      </c>
      <c r="E338" s="6">
        <f t="shared" si="34"/>
        <v>789.97</v>
      </c>
      <c r="F338" s="6">
        <f t="shared" si="35"/>
        <v>21081.850000000049</v>
      </c>
    </row>
    <row r="339" spans="1:6" x14ac:dyDescent="0.2">
      <c r="A339" s="4">
        <f t="shared" si="30"/>
        <v>336</v>
      </c>
      <c r="B339" s="18">
        <f t="shared" si="31"/>
        <v>52201</v>
      </c>
      <c r="C339" s="6">
        <f t="shared" si="32"/>
        <v>899.33</v>
      </c>
      <c r="D339" s="6">
        <f t="shared" si="33"/>
        <v>105.41</v>
      </c>
      <c r="E339" s="6">
        <f t="shared" si="34"/>
        <v>793.92000000000007</v>
      </c>
      <c r="F339" s="6">
        <f t="shared" si="35"/>
        <v>20287.930000000051</v>
      </c>
    </row>
    <row r="340" spans="1:6" x14ac:dyDescent="0.2">
      <c r="A340" s="4">
        <f t="shared" si="30"/>
        <v>337</v>
      </c>
      <c r="B340" s="18">
        <f t="shared" si="31"/>
        <v>52232</v>
      </c>
      <c r="C340" s="6">
        <f t="shared" si="32"/>
        <v>899.33</v>
      </c>
      <c r="D340" s="6">
        <f t="shared" si="33"/>
        <v>101.44</v>
      </c>
      <c r="E340" s="6">
        <f t="shared" si="34"/>
        <v>797.8900000000001</v>
      </c>
      <c r="F340" s="6">
        <f t="shared" si="35"/>
        <v>19490.040000000052</v>
      </c>
    </row>
    <row r="341" spans="1:6" x14ac:dyDescent="0.2">
      <c r="A341" s="4">
        <f t="shared" si="30"/>
        <v>338</v>
      </c>
      <c r="B341" s="18">
        <f t="shared" si="31"/>
        <v>52263</v>
      </c>
      <c r="C341" s="6">
        <f t="shared" si="32"/>
        <v>899.33</v>
      </c>
      <c r="D341" s="6">
        <f t="shared" si="33"/>
        <v>97.45</v>
      </c>
      <c r="E341" s="6">
        <f t="shared" si="34"/>
        <v>801.88</v>
      </c>
      <c r="F341" s="6">
        <f t="shared" si="35"/>
        <v>18688.160000000051</v>
      </c>
    </row>
    <row r="342" spans="1:6" x14ac:dyDescent="0.2">
      <c r="A342" s="4">
        <f t="shared" si="30"/>
        <v>339</v>
      </c>
      <c r="B342" s="18">
        <f t="shared" si="31"/>
        <v>52291</v>
      </c>
      <c r="C342" s="6">
        <f t="shared" si="32"/>
        <v>899.33</v>
      </c>
      <c r="D342" s="6">
        <f t="shared" si="33"/>
        <v>93.44</v>
      </c>
      <c r="E342" s="6">
        <f t="shared" si="34"/>
        <v>805.8900000000001</v>
      </c>
      <c r="F342" s="6">
        <f t="shared" si="35"/>
        <v>17882.270000000051</v>
      </c>
    </row>
    <row r="343" spans="1:6" x14ac:dyDescent="0.2">
      <c r="A343" s="4">
        <f t="shared" si="30"/>
        <v>340</v>
      </c>
      <c r="B343" s="18">
        <f t="shared" si="31"/>
        <v>52322</v>
      </c>
      <c r="C343" s="6">
        <f t="shared" si="32"/>
        <v>899.33</v>
      </c>
      <c r="D343" s="6">
        <f t="shared" si="33"/>
        <v>89.41</v>
      </c>
      <c r="E343" s="6">
        <f t="shared" si="34"/>
        <v>809.92000000000007</v>
      </c>
      <c r="F343" s="6">
        <f t="shared" si="35"/>
        <v>17072.350000000049</v>
      </c>
    </row>
    <row r="344" spans="1:6" x14ac:dyDescent="0.2">
      <c r="A344" s="4">
        <f t="shared" si="30"/>
        <v>341</v>
      </c>
      <c r="B344" s="18">
        <f t="shared" si="31"/>
        <v>52352</v>
      </c>
      <c r="C344" s="6">
        <f t="shared" si="32"/>
        <v>899.33</v>
      </c>
      <c r="D344" s="6">
        <f t="shared" si="33"/>
        <v>85.36</v>
      </c>
      <c r="E344" s="6">
        <f t="shared" si="34"/>
        <v>813.97</v>
      </c>
      <c r="F344" s="6">
        <f t="shared" si="35"/>
        <v>16258.38000000005</v>
      </c>
    </row>
    <row r="345" spans="1:6" x14ac:dyDescent="0.2">
      <c r="A345" s="4">
        <f t="shared" si="30"/>
        <v>342</v>
      </c>
      <c r="B345" s="18">
        <f t="shared" si="31"/>
        <v>52383</v>
      </c>
      <c r="C345" s="6">
        <f t="shared" si="32"/>
        <v>899.33</v>
      </c>
      <c r="D345" s="6">
        <f t="shared" si="33"/>
        <v>81.290000000000006</v>
      </c>
      <c r="E345" s="6">
        <f t="shared" si="34"/>
        <v>818.04000000000008</v>
      </c>
      <c r="F345" s="6">
        <f t="shared" si="35"/>
        <v>15440.340000000049</v>
      </c>
    </row>
    <row r="346" spans="1:6" x14ac:dyDescent="0.2">
      <c r="A346" s="4">
        <f t="shared" si="30"/>
        <v>343</v>
      </c>
      <c r="B346" s="18">
        <f t="shared" si="31"/>
        <v>52413</v>
      </c>
      <c r="C346" s="6">
        <f t="shared" si="32"/>
        <v>899.33</v>
      </c>
      <c r="D346" s="6">
        <f t="shared" si="33"/>
        <v>77.2</v>
      </c>
      <c r="E346" s="6">
        <f t="shared" si="34"/>
        <v>822.13</v>
      </c>
      <c r="F346" s="6">
        <f t="shared" si="35"/>
        <v>14618.21000000005</v>
      </c>
    </row>
    <row r="347" spans="1:6" x14ac:dyDescent="0.2">
      <c r="A347" s="4">
        <f t="shared" si="30"/>
        <v>344</v>
      </c>
      <c r="B347" s="18">
        <f t="shared" si="31"/>
        <v>52444</v>
      </c>
      <c r="C347" s="6">
        <f t="shared" si="32"/>
        <v>899.33</v>
      </c>
      <c r="D347" s="6">
        <f t="shared" si="33"/>
        <v>73.09</v>
      </c>
      <c r="E347" s="6">
        <f t="shared" si="34"/>
        <v>826.24</v>
      </c>
      <c r="F347" s="6">
        <f t="shared" si="35"/>
        <v>13791.97000000005</v>
      </c>
    </row>
    <row r="348" spans="1:6" x14ac:dyDescent="0.2">
      <c r="A348" s="4">
        <f t="shared" si="30"/>
        <v>345</v>
      </c>
      <c r="B348" s="18">
        <f t="shared" si="31"/>
        <v>52475</v>
      </c>
      <c r="C348" s="6">
        <f t="shared" si="32"/>
        <v>899.33</v>
      </c>
      <c r="D348" s="6">
        <f t="shared" si="33"/>
        <v>68.959999999999994</v>
      </c>
      <c r="E348" s="6">
        <f t="shared" si="34"/>
        <v>830.37</v>
      </c>
      <c r="F348" s="6">
        <f t="shared" si="35"/>
        <v>12961.600000000049</v>
      </c>
    </row>
    <row r="349" spans="1:6" x14ac:dyDescent="0.2">
      <c r="A349" s="4">
        <f t="shared" si="30"/>
        <v>346</v>
      </c>
      <c r="B349" s="18">
        <f t="shared" si="31"/>
        <v>52505</v>
      </c>
      <c r="C349" s="6">
        <f t="shared" si="32"/>
        <v>899.33</v>
      </c>
      <c r="D349" s="6">
        <f t="shared" si="33"/>
        <v>64.81</v>
      </c>
      <c r="E349" s="6">
        <f t="shared" si="34"/>
        <v>834.52</v>
      </c>
      <c r="F349" s="6">
        <f t="shared" si="35"/>
        <v>12127.080000000049</v>
      </c>
    </row>
    <row r="350" spans="1:6" x14ac:dyDescent="0.2">
      <c r="A350" s="4">
        <f t="shared" si="30"/>
        <v>347</v>
      </c>
      <c r="B350" s="18">
        <f t="shared" si="31"/>
        <v>52536</v>
      </c>
      <c r="C350" s="6">
        <f t="shared" si="32"/>
        <v>899.33</v>
      </c>
      <c r="D350" s="6">
        <f t="shared" si="33"/>
        <v>60.64</v>
      </c>
      <c r="E350" s="6">
        <f t="shared" si="34"/>
        <v>838.69</v>
      </c>
      <c r="F350" s="6">
        <f t="shared" si="35"/>
        <v>11288.390000000049</v>
      </c>
    </row>
    <row r="351" spans="1:6" x14ac:dyDescent="0.2">
      <c r="A351" s="4">
        <f t="shared" si="30"/>
        <v>348</v>
      </c>
      <c r="B351" s="18">
        <f t="shared" si="31"/>
        <v>52566</v>
      </c>
      <c r="C351" s="6">
        <f t="shared" si="32"/>
        <v>899.33</v>
      </c>
      <c r="D351" s="6">
        <f t="shared" si="33"/>
        <v>56.44</v>
      </c>
      <c r="E351" s="6">
        <f t="shared" si="34"/>
        <v>842.8900000000001</v>
      </c>
      <c r="F351" s="6">
        <f t="shared" si="35"/>
        <v>10445.500000000049</v>
      </c>
    </row>
    <row r="352" spans="1:6" x14ac:dyDescent="0.2">
      <c r="A352" s="4">
        <f t="shared" si="30"/>
        <v>349</v>
      </c>
      <c r="B352" s="18">
        <f t="shared" si="31"/>
        <v>52597</v>
      </c>
      <c r="C352" s="6">
        <f t="shared" si="32"/>
        <v>899.33</v>
      </c>
      <c r="D352" s="6">
        <f t="shared" si="33"/>
        <v>52.23</v>
      </c>
      <c r="E352" s="6">
        <f t="shared" si="34"/>
        <v>847.1</v>
      </c>
      <c r="F352" s="6">
        <f t="shared" si="35"/>
        <v>9598.4000000000487</v>
      </c>
    </row>
    <row r="353" spans="1:6" x14ac:dyDescent="0.2">
      <c r="A353" s="4">
        <f t="shared" si="30"/>
        <v>350</v>
      </c>
      <c r="B353" s="18">
        <f t="shared" si="31"/>
        <v>52628</v>
      </c>
      <c r="C353" s="6">
        <f t="shared" si="32"/>
        <v>899.33</v>
      </c>
      <c r="D353" s="6">
        <f t="shared" si="33"/>
        <v>47.99</v>
      </c>
      <c r="E353" s="6">
        <f t="shared" si="34"/>
        <v>851.34</v>
      </c>
      <c r="F353" s="6">
        <f t="shared" si="35"/>
        <v>8747.0600000000486</v>
      </c>
    </row>
    <row r="354" spans="1:6" x14ac:dyDescent="0.2">
      <c r="A354" s="4">
        <f t="shared" si="30"/>
        <v>351</v>
      </c>
      <c r="B354" s="18">
        <f t="shared" si="31"/>
        <v>52657</v>
      </c>
      <c r="C354" s="6">
        <f t="shared" si="32"/>
        <v>899.33</v>
      </c>
      <c r="D354" s="6">
        <f t="shared" si="33"/>
        <v>43.74</v>
      </c>
      <c r="E354" s="6">
        <f t="shared" si="34"/>
        <v>855.59</v>
      </c>
      <c r="F354" s="6">
        <f t="shared" si="35"/>
        <v>7891.4700000000485</v>
      </c>
    </row>
    <row r="355" spans="1:6" x14ac:dyDescent="0.2">
      <c r="A355" s="4">
        <f t="shared" si="30"/>
        <v>352</v>
      </c>
      <c r="B355" s="18">
        <f t="shared" si="31"/>
        <v>52688</v>
      </c>
      <c r="C355" s="6">
        <f t="shared" si="32"/>
        <v>899.33</v>
      </c>
      <c r="D355" s="6">
        <f t="shared" si="33"/>
        <v>39.46</v>
      </c>
      <c r="E355" s="6">
        <f t="shared" si="34"/>
        <v>859.87</v>
      </c>
      <c r="F355" s="6">
        <f t="shared" si="35"/>
        <v>7031.6000000000486</v>
      </c>
    </row>
    <row r="356" spans="1:6" x14ac:dyDescent="0.2">
      <c r="A356" s="4">
        <f t="shared" si="30"/>
        <v>353</v>
      </c>
      <c r="B356" s="18">
        <f t="shared" si="31"/>
        <v>52718</v>
      </c>
      <c r="C356" s="6">
        <f t="shared" si="32"/>
        <v>899.33</v>
      </c>
      <c r="D356" s="6">
        <f t="shared" si="33"/>
        <v>35.159999999999997</v>
      </c>
      <c r="E356" s="6">
        <f t="shared" si="34"/>
        <v>864.17000000000007</v>
      </c>
      <c r="F356" s="6">
        <f t="shared" si="35"/>
        <v>6167.4300000000485</v>
      </c>
    </row>
    <row r="357" spans="1:6" x14ac:dyDescent="0.2">
      <c r="A357" s="4">
        <f t="shared" si="30"/>
        <v>354</v>
      </c>
      <c r="B357" s="18">
        <f t="shared" si="31"/>
        <v>52749</v>
      </c>
      <c r="C357" s="6">
        <f t="shared" si="32"/>
        <v>899.33</v>
      </c>
      <c r="D357" s="6">
        <f t="shared" si="33"/>
        <v>30.84</v>
      </c>
      <c r="E357" s="6">
        <f t="shared" si="34"/>
        <v>868.49</v>
      </c>
      <c r="F357" s="6">
        <f t="shared" si="35"/>
        <v>5298.9400000000487</v>
      </c>
    </row>
    <row r="358" spans="1:6" x14ac:dyDescent="0.2">
      <c r="A358" s="4">
        <f t="shared" si="30"/>
        <v>355</v>
      </c>
      <c r="B358" s="18">
        <f t="shared" si="31"/>
        <v>52779</v>
      </c>
      <c r="C358" s="6">
        <f t="shared" si="32"/>
        <v>899.33</v>
      </c>
      <c r="D358" s="6">
        <f t="shared" si="33"/>
        <v>26.49</v>
      </c>
      <c r="E358" s="6">
        <f t="shared" si="34"/>
        <v>872.84</v>
      </c>
      <c r="F358" s="6">
        <f t="shared" si="35"/>
        <v>4426.1000000000486</v>
      </c>
    </row>
    <row r="359" spans="1:6" x14ac:dyDescent="0.2">
      <c r="A359" s="4">
        <f t="shared" si="30"/>
        <v>356</v>
      </c>
      <c r="B359" s="18">
        <f t="shared" si="31"/>
        <v>52810</v>
      </c>
      <c r="C359" s="6">
        <f t="shared" si="32"/>
        <v>899.33</v>
      </c>
      <c r="D359" s="6">
        <f t="shared" si="33"/>
        <v>22.13</v>
      </c>
      <c r="E359" s="6">
        <f t="shared" si="34"/>
        <v>877.2</v>
      </c>
      <c r="F359" s="6">
        <f t="shared" si="35"/>
        <v>3548.9000000000487</v>
      </c>
    </row>
    <row r="360" spans="1:6" x14ac:dyDescent="0.2">
      <c r="A360" s="4">
        <f t="shared" si="30"/>
        <v>357</v>
      </c>
      <c r="B360" s="18">
        <f t="shared" si="31"/>
        <v>52841</v>
      </c>
      <c r="C360" s="6">
        <f t="shared" si="32"/>
        <v>899.33</v>
      </c>
      <c r="D360" s="6">
        <f t="shared" si="33"/>
        <v>17.739999999999998</v>
      </c>
      <c r="E360" s="6">
        <f t="shared" si="34"/>
        <v>881.59</v>
      </c>
      <c r="F360" s="6">
        <f t="shared" si="35"/>
        <v>2667.3100000000486</v>
      </c>
    </row>
    <row r="361" spans="1:6" x14ac:dyDescent="0.2">
      <c r="A361" s="4">
        <f t="shared" si="30"/>
        <v>358</v>
      </c>
      <c r="B361" s="18">
        <f t="shared" si="31"/>
        <v>52871</v>
      </c>
      <c r="C361" s="6">
        <f t="shared" si="32"/>
        <v>899.33</v>
      </c>
      <c r="D361" s="6">
        <f t="shared" si="33"/>
        <v>13.34</v>
      </c>
      <c r="E361" s="6">
        <f t="shared" si="34"/>
        <v>885.99</v>
      </c>
      <c r="F361" s="6">
        <f t="shared" si="35"/>
        <v>1781.3200000000486</v>
      </c>
    </row>
    <row r="362" spans="1:6" x14ac:dyDescent="0.2">
      <c r="A362" s="4">
        <f t="shared" si="30"/>
        <v>359</v>
      </c>
      <c r="B362" s="18">
        <f t="shared" si="31"/>
        <v>52902</v>
      </c>
      <c r="C362" s="6">
        <f t="shared" si="32"/>
        <v>899.33</v>
      </c>
      <c r="D362" s="6">
        <f t="shared" si="33"/>
        <v>8.91</v>
      </c>
      <c r="E362" s="6">
        <f t="shared" si="34"/>
        <v>890.42000000000007</v>
      </c>
      <c r="F362" s="6">
        <f t="shared" si="35"/>
        <v>890.90000000004852</v>
      </c>
    </row>
    <row r="363" spans="1:6" x14ac:dyDescent="0.2">
      <c r="A363" s="4">
        <f t="shared" si="30"/>
        <v>360</v>
      </c>
      <c r="B363" s="18">
        <f t="shared" si="31"/>
        <v>52932</v>
      </c>
      <c r="C363" s="6">
        <f t="shared" si="32"/>
        <v>895.35</v>
      </c>
      <c r="D363" s="6">
        <f t="shared" si="33"/>
        <v>4.45</v>
      </c>
      <c r="E363" s="6">
        <f t="shared" si="34"/>
        <v>890.9</v>
      </c>
      <c r="F363" s="6">
        <f t="shared" si="35"/>
        <v>4.8544279707130045E-11</v>
      </c>
    </row>
    <row r="364" spans="1:6" x14ac:dyDescent="0.2">
      <c r="A364" s="4" t="str">
        <f t="shared" si="30"/>
        <v/>
      </c>
      <c r="B364" s="18" t="str">
        <f t="shared" si="31"/>
        <v/>
      </c>
      <c r="C364" s="6" t="str">
        <f t="shared" si="32"/>
        <v/>
      </c>
      <c r="D364" s="6" t="str">
        <f t="shared" si="33"/>
        <v/>
      </c>
      <c r="E364" s="6" t="str">
        <f t="shared" si="34"/>
        <v/>
      </c>
      <c r="F364" s="6" t="str">
        <f t="shared" si="35"/>
        <v/>
      </c>
    </row>
    <row r="365" spans="1:6" x14ac:dyDescent="0.2">
      <c r="A365" s="4" t="str">
        <f t="shared" si="30"/>
        <v/>
      </c>
      <c r="B365" s="18" t="str">
        <f t="shared" si="31"/>
        <v/>
      </c>
      <c r="C365" s="6" t="str">
        <f t="shared" si="32"/>
        <v/>
      </c>
      <c r="D365" s="6" t="str">
        <f t="shared" si="33"/>
        <v/>
      </c>
      <c r="E365" s="6" t="str">
        <f t="shared" si="34"/>
        <v/>
      </c>
      <c r="F365" s="6" t="str">
        <f t="shared" si="35"/>
        <v/>
      </c>
    </row>
    <row r="366" spans="1:6" x14ac:dyDescent="0.2">
      <c r="A366" s="4" t="str">
        <f t="shared" si="30"/>
        <v/>
      </c>
      <c r="B366" s="18" t="str">
        <f t="shared" si="31"/>
        <v/>
      </c>
      <c r="C366" s="6" t="str">
        <f t="shared" si="32"/>
        <v/>
      </c>
      <c r="D366" s="6" t="str">
        <f t="shared" si="33"/>
        <v/>
      </c>
      <c r="E366" s="6" t="str">
        <f t="shared" si="34"/>
        <v/>
      </c>
      <c r="F366" s="6" t="str">
        <f t="shared" si="35"/>
        <v/>
      </c>
    </row>
    <row r="367" spans="1:6" x14ac:dyDescent="0.2">
      <c r="A367" s="4" t="str">
        <f t="shared" si="30"/>
        <v/>
      </c>
      <c r="B367" s="18" t="str">
        <f t="shared" si="31"/>
        <v/>
      </c>
      <c r="C367" s="6" t="str">
        <f t="shared" si="32"/>
        <v/>
      </c>
      <c r="D367" s="6" t="str">
        <f t="shared" si="33"/>
        <v/>
      </c>
      <c r="E367" s="6" t="str">
        <f t="shared" si="34"/>
        <v/>
      </c>
      <c r="F367" s="6" t="str">
        <f t="shared" si="35"/>
        <v/>
      </c>
    </row>
    <row r="368" spans="1:6" x14ac:dyDescent="0.2">
      <c r="A368" s="4" t="str">
        <f t="shared" si="30"/>
        <v/>
      </c>
      <c r="B368" s="18" t="str">
        <f t="shared" si="31"/>
        <v/>
      </c>
      <c r="C368" s="6" t="str">
        <f t="shared" si="32"/>
        <v/>
      </c>
      <c r="D368" s="6" t="str">
        <f t="shared" si="33"/>
        <v/>
      </c>
      <c r="E368" s="6" t="str">
        <f t="shared" si="34"/>
        <v/>
      </c>
      <c r="F368" s="6" t="str">
        <f t="shared" si="35"/>
        <v/>
      </c>
    </row>
    <row r="369" spans="1:6" x14ac:dyDescent="0.2">
      <c r="A369" s="4" t="str">
        <f t="shared" si="30"/>
        <v/>
      </c>
      <c r="B369" s="18" t="str">
        <f t="shared" si="31"/>
        <v/>
      </c>
      <c r="C369" s="6" t="str">
        <f t="shared" si="32"/>
        <v/>
      </c>
      <c r="D369" s="6" t="str">
        <f t="shared" si="33"/>
        <v/>
      </c>
      <c r="E369" s="6" t="str">
        <f t="shared" si="34"/>
        <v/>
      </c>
      <c r="F369" s="6" t="str">
        <f t="shared" si="35"/>
        <v/>
      </c>
    </row>
    <row r="370" spans="1:6" x14ac:dyDescent="0.2">
      <c r="A370" s="4" t="str">
        <f t="shared" si="30"/>
        <v/>
      </c>
      <c r="B370" s="18" t="str">
        <f t="shared" si="31"/>
        <v/>
      </c>
      <c r="C370" s="6" t="str">
        <f t="shared" si="32"/>
        <v/>
      </c>
      <c r="D370" s="6" t="str">
        <f t="shared" si="33"/>
        <v/>
      </c>
      <c r="E370" s="6" t="str">
        <f t="shared" si="34"/>
        <v/>
      </c>
      <c r="F370" s="6" t="str">
        <f t="shared" si="35"/>
        <v/>
      </c>
    </row>
    <row r="371" spans="1:6" x14ac:dyDescent="0.2">
      <c r="A371" s="4" t="str">
        <f t="shared" si="30"/>
        <v/>
      </c>
      <c r="B371" s="18" t="str">
        <f t="shared" si="31"/>
        <v/>
      </c>
      <c r="C371" s="6" t="str">
        <f t="shared" si="32"/>
        <v/>
      </c>
      <c r="D371" s="6" t="str">
        <f t="shared" si="33"/>
        <v/>
      </c>
      <c r="E371" s="6" t="str">
        <f t="shared" si="34"/>
        <v/>
      </c>
      <c r="F371" s="6" t="str">
        <f t="shared" si="35"/>
        <v/>
      </c>
    </row>
    <row r="372" spans="1:6" x14ac:dyDescent="0.2">
      <c r="A372" s="4" t="str">
        <f t="shared" si="30"/>
        <v/>
      </c>
      <c r="B372" s="18" t="str">
        <f t="shared" si="31"/>
        <v/>
      </c>
      <c r="C372" s="6" t="str">
        <f t="shared" si="32"/>
        <v/>
      </c>
      <c r="D372" s="6" t="str">
        <f t="shared" si="33"/>
        <v/>
      </c>
      <c r="E372" s="6" t="str">
        <f t="shared" si="34"/>
        <v/>
      </c>
      <c r="F372" s="6" t="str">
        <f t="shared" si="35"/>
        <v/>
      </c>
    </row>
    <row r="373" spans="1:6" x14ac:dyDescent="0.2">
      <c r="A373" s="4" t="str">
        <f t="shared" si="30"/>
        <v/>
      </c>
      <c r="B373" s="18" t="str">
        <f t="shared" si="31"/>
        <v/>
      </c>
      <c r="C373" s="6" t="str">
        <f t="shared" si="32"/>
        <v/>
      </c>
      <c r="D373" s="6" t="str">
        <f t="shared" si="33"/>
        <v/>
      </c>
      <c r="E373" s="6" t="str">
        <f t="shared" si="34"/>
        <v/>
      </c>
      <c r="F373" s="6" t="str">
        <f t="shared" si="35"/>
        <v/>
      </c>
    </row>
    <row r="374" spans="1:6" x14ac:dyDescent="0.2">
      <c r="A374" s="4" t="str">
        <f t="shared" si="30"/>
        <v/>
      </c>
      <c r="B374" s="18" t="str">
        <f t="shared" si="31"/>
        <v/>
      </c>
      <c r="C374" s="6" t="str">
        <f t="shared" si="32"/>
        <v/>
      </c>
      <c r="D374" s="6" t="str">
        <f t="shared" si="33"/>
        <v/>
      </c>
      <c r="E374" s="6" t="str">
        <f t="shared" si="34"/>
        <v/>
      </c>
      <c r="F374" s="6" t="str">
        <f t="shared" si="35"/>
        <v/>
      </c>
    </row>
    <row r="375" spans="1:6" x14ac:dyDescent="0.2">
      <c r="A375" s="4" t="str">
        <f t="shared" si="30"/>
        <v/>
      </c>
      <c r="B375" s="18" t="str">
        <f t="shared" si="31"/>
        <v/>
      </c>
      <c r="C375" s="6" t="str">
        <f t="shared" si="32"/>
        <v/>
      </c>
      <c r="D375" s="6" t="str">
        <f t="shared" si="33"/>
        <v/>
      </c>
      <c r="E375" s="6" t="str">
        <f t="shared" si="34"/>
        <v/>
      </c>
      <c r="F375" s="6" t="str">
        <f t="shared" si="35"/>
        <v/>
      </c>
    </row>
    <row r="376" spans="1:6" x14ac:dyDescent="0.2">
      <c r="A376" s="4" t="str">
        <f t="shared" si="30"/>
        <v/>
      </c>
      <c r="B376" s="18" t="str">
        <f t="shared" si="31"/>
        <v/>
      </c>
      <c r="C376" s="6" t="str">
        <f t="shared" si="32"/>
        <v/>
      </c>
      <c r="D376" s="6" t="str">
        <f t="shared" si="33"/>
        <v/>
      </c>
      <c r="E376" s="6" t="str">
        <f t="shared" si="34"/>
        <v/>
      </c>
      <c r="F376" s="6" t="str">
        <f t="shared" si="35"/>
        <v/>
      </c>
    </row>
    <row r="377" spans="1:6" x14ac:dyDescent="0.2">
      <c r="A377" s="4" t="str">
        <f t="shared" si="30"/>
        <v/>
      </c>
      <c r="B377" s="18" t="str">
        <f t="shared" si="31"/>
        <v/>
      </c>
      <c r="C377" s="6" t="str">
        <f t="shared" si="32"/>
        <v/>
      </c>
      <c r="D377" s="6" t="str">
        <f t="shared" si="33"/>
        <v/>
      </c>
      <c r="E377" s="6" t="str">
        <f t="shared" si="34"/>
        <v/>
      </c>
      <c r="F377" s="6" t="str">
        <f t="shared" si="35"/>
        <v/>
      </c>
    </row>
    <row r="378" spans="1:6" x14ac:dyDescent="0.2">
      <c r="A378" s="4" t="str">
        <f t="shared" si="30"/>
        <v/>
      </c>
      <c r="B378" s="18" t="str">
        <f t="shared" si="31"/>
        <v/>
      </c>
      <c r="C378" s="6" t="str">
        <f t="shared" si="32"/>
        <v/>
      </c>
      <c r="D378" s="6" t="str">
        <f t="shared" si="33"/>
        <v/>
      </c>
      <c r="E378" s="6" t="str">
        <f t="shared" si="34"/>
        <v/>
      </c>
      <c r="F378" s="6" t="str">
        <f t="shared" si="35"/>
        <v/>
      </c>
    </row>
    <row r="379" spans="1:6" x14ac:dyDescent="0.2">
      <c r="A379" s="4" t="str">
        <f t="shared" si="30"/>
        <v/>
      </c>
      <c r="B379" s="18" t="str">
        <f t="shared" si="31"/>
        <v/>
      </c>
      <c r="C379" s="6" t="str">
        <f t="shared" si="32"/>
        <v/>
      </c>
      <c r="D379" s="6" t="str">
        <f t="shared" si="33"/>
        <v/>
      </c>
      <c r="E379" s="6" t="str">
        <f t="shared" si="34"/>
        <v/>
      </c>
      <c r="F379" s="6" t="str">
        <f t="shared" si="35"/>
        <v/>
      </c>
    </row>
    <row r="380" spans="1:6" x14ac:dyDescent="0.2">
      <c r="A380" s="4" t="str">
        <f t="shared" si="30"/>
        <v/>
      </c>
      <c r="B380" s="18" t="str">
        <f t="shared" si="31"/>
        <v/>
      </c>
      <c r="C380" s="6" t="str">
        <f t="shared" si="32"/>
        <v/>
      </c>
      <c r="D380" s="6" t="str">
        <f t="shared" si="33"/>
        <v/>
      </c>
      <c r="E380" s="6" t="str">
        <f t="shared" si="34"/>
        <v/>
      </c>
      <c r="F380" s="6" t="str">
        <f t="shared" si="35"/>
        <v/>
      </c>
    </row>
    <row r="381" spans="1:6" x14ac:dyDescent="0.2">
      <c r="A381" s="4" t="str">
        <f t="shared" si="30"/>
        <v/>
      </c>
      <c r="B381" s="18" t="str">
        <f t="shared" si="31"/>
        <v/>
      </c>
      <c r="C381" s="6" t="str">
        <f t="shared" si="32"/>
        <v/>
      </c>
      <c r="D381" s="6" t="str">
        <f t="shared" si="33"/>
        <v/>
      </c>
      <c r="E381" s="6" t="str">
        <f t="shared" si="34"/>
        <v/>
      </c>
      <c r="F381" s="6" t="str">
        <f t="shared" si="35"/>
        <v/>
      </c>
    </row>
    <row r="382" spans="1:6" x14ac:dyDescent="0.2">
      <c r="A382" s="4" t="str">
        <f t="shared" si="30"/>
        <v/>
      </c>
      <c r="B382" s="18" t="str">
        <f t="shared" si="31"/>
        <v/>
      </c>
      <c r="C382" s="6" t="str">
        <f t="shared" si="32"/>
        <v/>
      </c>
      <c r="D382" s="6" t="str">
        <f t="shared" si="33"/>
        <v/>
      </c>
      <c r="E382" s="6" t="str">
        <f t="shared" si="34"/>
        <v/>
      </c>
      <c r="F382" s="6" t="str">
        <f t="shared" si="35"/>
        <v/>
      </c>
    </row>
    <row r="383" spans="1:6" x14ac:dyDescent="0.2">
      <c r="A383" s="4" t="str">
        <f t="shared" si="30"/>
        <v/>
      </c>
      <c r="B383" s="18" t="str">
        <f t="shared" si="31"/>
        <v/>
      </c>
      <c r="C383" s="6" t="str">
        <f t="shared" si="32"/>
        <v/>
      </c>
      <c r="D383" s="6" t="str">
        <f t="shared" si="33"/>
        <v/>
      </c>
      <c r="E383" s="6" t="str">
        <f t="shared" si="34"/>
        <v/>
      </c>
      <c r="F383" s="6" t="str">
        <f t="shared" si="35"/>
        <v/>
      </c>
    </row>
    <row r="384" spans="1:6" x14ac:dyDescent="0.2">
      <c r="A384" s="4" t="str">
        <f t="shared" si="30"/>
        <v/>
      </c>
      <c r="B384" s="18" t="str">
        <f t="shared" si="31"/>
        <v/>
      </c>
      <c r="C384" s="6" t="str">
        <f t="shared" si="32"/>
        <v/>
      </c>
      <c r="D384" s="6" t="str">
        <f t="shared" si="33"/>
        <v/>
      </c>
      <c r="E384" s="6" t="str">
        <f t="shared" si="34"/>
        <v/>
      </c>
      <c r="F384" s="6" t="str">
        <f t="shared" si="35"/>
        <v/>
      </c>
    </row>
    <row r="385" spans="1:6" x14ac:dyDescent="0.2">
      <c r="A385" s="4" t="str">
        <f t="shared" si="30"/>
        <v/>
      </c>
      <c r="B385" s="18" t="str">
        <f t="shared" si="31"/>
        <v/>
      </c>
      <c r="C385" s="6" t="str">
        <f t="shared" si="32"/>
        <v/>
      </c>
      <c r="D385" s="6" t="str">
        <f t="shared" si="33"/>
        <v/>
      </c>
      <c r="E385" s="6" t="str">
        <f t="shared" si="34"/>
        <v/>
      </c>
      <c r="F385" s="6" t="str">
        <f t="shared" si="35"/>
        <v/>
      </c>
    </row>
    <row r="386" spans="1:6" x14ac:dyDescent="0.2">
      <c r="A386" s="4" t="str">
        <f t="shared" si="30"/>
        <v/>
      </c>
      <c r="B386" s="18" t="str">
        <f t="shared" si="31"/>
        <v/>
      </c>
      <c r="C386" s="6" t="str">
        <f t="shared" si="32"/>
        <v/>
      </c>
      <c r="D386" s="6" t="str">
        <f t="shared" si="33"/>
        <v/>
      </c>
      <c r="E386" s="6" t="str">
        <f t="shared" si="34"/>
        <v/>
      </c>
      <c r="F386" s="6" t="str">
        <f t="shared" si="35"/>
        <v/>
      </c>
    </row>
    <row r="387" spans="1:6" x14ac:dyDescent="0.2">
      <c r="A387" s="4" t="str">
        <f t="shared" si="30"/>
        <v/>
      </c>
      <c r="B387" s="18" t="str">
        <f t="shared" si="31"/>
        <v/>
      </c>
      <c r="C387" s="6" t="str">
        <f t="shared" si="32"/>
        <v/>
      </c>
      <c r="D387" s="6" t="str">
        <f t="shared" si="33"/>
        <v/>
      </c>
      <c r="E387" s="6" t="str">
        <f t="shared" si="34"/>
        <v/>
      </c>
      <c r="F387" s="6" t="str">
        <f t="shared" si="35"/>
        <v/>
      </c>
    </row>
    <row r="388" spans="1:6" x14ac:dyDescent="0.2">
      <c r="A388" s="4" t="str">
        <f t="shared" ref="A388:A451" si="36">IF(F387="","",IF(OR(A387&gt;=nper,ROUND(F387,2)&lt;=0),"",A387+1))</f>
        <v/>
      </c>
      <c r="B388" s="18" t="str">
        <f t="shared" ref="B388:B451" si="37">IF(A388="","",IF(MONTH(DATE(YEAR(fpdate),MONTH(fpdate)+(A388-1),DAY(fpdate)))&gt;(MONTH(fpdate)+MOD((A388-1),12)),DATE(YEAR(fpdate),MONTH(fpdate)+(A388-1)+1,0),DATE(YEAR(fpdate),MONTH(fpdate)+(A388-1),DAY(fpdate))))</f>
        <v/>
      </c>
      <c r="C388" s="6" t="str">
        <f t="shared" ref="C388:C451" si="38">IF(A388="","",IF(OR(A388=nper,payment&gt;ROUND((1+rate)*F387,2)),ROUND((1+rate)*F387,2),payment))</f>
        <v/>
      </c>
      <c r="D388" s="6" t="str">
        <f t="shared" ref="D388:D451" si="39">IF(A388="","",ROUND(rate*F387,2))</f>
        <v/>
      </c>
      <c r="E388" s="6" t="str">
        <f t="shared" ref="E388:E451" si="40">IF(A388="","",C388-D388)</f>
        <v/>
      </c>
      <c r="F388" s="6" t="str">
        <f t="shared" ref="F388:F451" si="41">IF(A388="","",F387-E388)</f>
        <v/>
      </c>
    </row>
    <row r="389" spans="1:6" x14ac:dyDescent="0.2">
      <c r="A389" s="4" t="str">
        <f t="shared" si="36"/>
        <v/>
      </c>
      <c r="B389" s="18" t="str">
        <f t="shared" si="37"/>
        <v/>
      </c>
      <c r="C389" s="6" t="str">
        <f t="shared" si="38"/>
        <v/>
      </c>
      <c r="D389" s="6" t="str">
        <f t="shared" si="39"/>
        <v/>
      </c>
      <c r="E389" s="6" t="str">
        <f t="shared" si="40"/>
        <v/>
      </c>
      <c r="F389" s="6" t="str">
        <f t="shared" si="41"/>
        <v/>
      </c>
    </row>
    <row r="390" spans="1:6" x14ac:dyDescent="0.2">
      <c r="A390" s="4" t="str">
        <f t="shared" si="36"/>
        <v/>
      </c>
      <c r="B390" s="18" t="str">
        <f t="shared" si="37"/>
        <v/>
      </c>
      <c r="C390" s="6" t="str">
        <f t="shared" si="38"/>
        <v/>
      </c>
      <c r="D390" s="6" t="str">
        <f t="shared" si="39"/>
        <v/>
      </c>
      <c r="E390" s="6" t="str">
        <f t="shared" si="40"/>
        <v/>
      </c>
      <c r="F390" s="6" t="str">
        <f t="shared" si="41"/>
        <v/>
      </c>
    </row>
    <row r="391" spans="1:6" x14ac:dyDescent="0.2">
      <c r="A391" s="4" t="str">
        <f t="shared" si="36"/>
        <v/>
      </c>
      <c r="B391" s="18" t="str">
        <f t="shared" si="37"/>
        <v/>
      </c>
      <c r="C391" s="6" t="str">
        <f t="shared" si="38"/>
        <v/>
      </c>
      <c r="D391" s="6" t="str">
        <f t="shared" si="39"/>
        <v/>
      </c>
      <c r="E391" s="6" t="str">
        <f t="shared" si="40"/>
        <v/>
      </c>
      <c r="F391" s="6" t="str">
        <f t="shared" si="41"/>
        <v/>
      </c>
    </row>
    <row r="392" spans="1:6" x14ac:dyDescent="0.2">
      <c r="A392" s="4" t="str">
        <f t="shared" si="36"/>
        <v/>
      </c>
      <c r="B392" s="18" t="str">
        <f t="shared" si="37"/>
        <v/>
      </c>
      <c r="C392" s="6" t="str">
        <f t="shared" si="38"/>
        <v/>
      </c>
      <c r="D392" s="6" t="str">
        <f t="shared" si="39"/>
        <v/>
      </c>
      <c r="E392" s="6" t="str">
        <f t="shared" si="40"/>
        <v/>
      </c>
      <c r="F392" s="6" t="str">
        <f t="shared" si="41"/>
        <v/>
      </c>
    </row>
    <row r="393" spans="1:6" x14ac:dyDescent="0.2">
      <c r="A393" s="4" t="str">
        <f t="shared" si="36"/>
        <v/>
      </c>
      <c r="B393" s="18" t="str">
        <f t="shared" si="37"/>
        <v/>
      </c>
      <c r="C393" s="6" t="str">
        <f t="shared" si="38"/>
        <v/>
      </c>
      <c r="D393" s="6" t="str">
        <f t="shared" si="39"/>
        <v/>
      </c>
      <c r="E393" s="6" t="str">
        <f t="shared" si="40"/>
        <v/>
      </c>
      <c r="F393" s="6" t="str">
        <f t="shared" si="41"/>
        <v/>
      </c>
    </row>
    <row r="394" spans="1:6" x14ac:dyDescent="0.2">
      <c r="A394" s="4" t="str">
        <f t="shared" si="36"/>
        <v/>
      </c>
      <c r="B394" s="18" t="str">
        <f t="shared" si="37"/>
        <v/>
      </c>
      <c r="C394" s="6" t="str">
        <f t="shared" si="38"/>
        <v/>
      </c>
      <c r="D394" s="6" t="str">
        <f t="shared" si="39"/>
        <v/>
      </c>
      <c r="E394" s="6" t="str">
        <f t="shared" si="40"/>
        <v/>
      </c>
      <c r="F394" s="6" t="str">
        <f t="shared" si="41"/>
        <v/>
      </c>
    </row>
    <row r="395" spans="1:6" x14ac:dyDescent="0.2">
      <c r="A395" s="4" t="str">
        <f t="shared" si="36"/>
        <v/>
      </c>
      <c r="B395" s="18" t="str">
        <f t="shared" si="37"/>
        <v/>
      </c>
      <c r="C395" s="6" t="str">
        <f t="shared" si="38"/>
        <v/>
      </c>
      <c r="D395" s="6" t="str">
        <f t="shared" si="39"/>
        <v/>
      </c>
      <c r="E395" s="6" t="str">
        <f t="shared" si="40"/>
        <v/>
      </c>
      <c r="F395" s="6" t="str">
        <f t="shared" si="41"/>
        <v/>
      </c>
    </row>
    <row r="396" spans="1:6" x14ac:dyDescent="0.2">
      <c r="A396" s="4" t="str">
        <f t="shared" si="36"/>
        <v/>
      </c>
      <c r="B396" s="18" t="str">
        <f t="shared" si="37"/>
        <v/>
      </c>
      <c r="C396" s="6" t="str">
        <f t="shared" si="38"/>
        <v/>
      </c>
      <c r="D396" s="6" t="str">
        <f t="shared" si="39"/>
        <v/>
      </c>
      <c r="E396" s="6" t="str">
        <f t="shared" si="40"/>
        <v/>
      </c>
      <c r="F396" s="6" t="str">
        <f t="shared" si="41"/>
        <v/>
      </c>
    </row>
    <row r="397" spans="1:6" x14ac:dyDescent="0.2">
      <c r="A397" s="4" t="str">
        <f t="shared" si="36"/>
        <v/>
      </c>
      <c r="B397" s="18" t="str">
        <f t="shared" si="37"/>
        <v/>
      </c>
      <c r="C397" s="6" t="str">
        <f t="shared" si="38"/>
        <v/>
      </c>
      <c r="D397" s="6" t="str">
        <f t="shared" si="39"/>
        <v/>
      </c>
      <c r="E397" s="6" t="str">
        <f t="shared" si="40"/>
        <v/>
      </c>
      <c r="F397" s="6" t="str">
        <f t="shared" si="41"/>
        <v/>
      </c>
    </row>
    <row r="398" spans="1:6" x14ac:dyDescent="0.2">
      <c r="A398" s="4" t="str">
        <f t="shared" si="36"/>
        <v/>
      </c>
      <c r="B398" s="18" t="str">
        <f t="shared" si="37"/>
        <v/>
      </c>
      <c r="C398" s="6" t="str">
        <f t="shared" si="38"/>
        <v/>
      </c>
      <c r="D398" s="6" t="str">
        <f t="shared" si="39"/>
        <v/>
      </c>
      <c r="E398" s="6" t="str">
        <f t="shared" si="40"/>
        <v/>
      </c>
      <c r="F398" s="6" t="str">
        <f t="shared" si="41"/>
        <v/>
      </c>
    </row>
    <row r="399" spans="1:6" x14ac:dyDescent="0.2">
      <c r="A399" s="4" t="str">
        <f t="shared" si="36"/>
        <v/>
      </c>
      <c r="B399" s="18" t="str">
        <f t="shared" si="37"/>
        <v/>
      </c>
      <c r="C399" s="6" t="str">
        <f t="shared" si="38"/>
        <v/>
      </c>
      <c r="D399" s="6" t="str">
        <f t="shared" si="39"/>
        <v/>
      </c>
      <c r="E399" s="6" t="str">
        <f t="shared" si="40"/>
        <v/>
      </c>
      <c r="F399" s="6" t="str">
        <f t="shared" si="41"/>
        <v/>
      </c>
    </row>
    <row r="400" spans="1:6" x14ac:dyDescent="0.2">
      <c r="A400" s="4" t="str">
        <f t="shared" si="36"/>
        <v/>
      </c>
      <c r="B400" s="18" t="str">
        <f t="shared" si="37"/>
        <v/>
      </c>
      <c r="C400" s="6" t="str">
        <f t="shared" si="38"/>
        <v/>
      </c>
      <c r="D400" s="6" t="str">
        <f t="shared" si="39"/>
        <v/>
      </c>
      <c r="E400" s="6" t="str">
        <f t="shared" si="40"/>
        <v/>
      </c>
      <c r="F400" s="6" t="str">
        <f t="shared" si="41"/>
        <v/>
      </c>
    </row>
    <row r="401" spans="1:6" x14ac:dyDescent="0.2">
      <c r="A401" s="4" t="str">
        <f t="shared" si="36"/>
        <v/>
      </c>
      <c r="B401" s="18" t="str">
        <f t="shared" si="37"/>
        <v/>
      </c>
      <c r="C401" s="6" t="str">
        <f t="shared" si="38"/>
        <v/>
      </c>
      <c r="D401" s="6" t="str">
        <f t="shared" si="39"/>
        <v/>
      </c>
      <c r="E401" s="6" t="str">
        <f t="shared" si="40"/>
        <v/>
      </c>
      <c r="F401" s="6" t="str">
        <f t="shared" si="41"/>
        <v/>
      </c>
    </row>
    <row r="402" spans="1:6" x14ac:dyDescent="0.2">
      <c r="A402" s="4" t="str">
        <f t="shared" si="36"/>
        <v/>
      </c>
      <c r="B402" s="18" t="str">
        <f t="shared" si="37"/>
        <v/>
      </c>
      <c r="C402" s="6" t="str">
        <f t="shared" si="38"/>
        <v/>
      </c>
      <c r="D402" s="6" t="str">
        <f t="shared" si="39"/>
        <v/>
      </c>
      <c r="E402" s="6" t="str">
        <f t="shared" si="40"/>
        <v/>
      </c>
      <c r="F402" s="6" t="str">
        <f t="shared" si="41"/>
        <v/>
      </c>
    </row>
    <row r="403" spans="1:6" x14ac:dyDescent="0.2">
      <c r="A403" s="4" t="str">
        <f t="shared" si="36"/>
        <v/>
      </c>
      <c r="B403" s="18" t="str">
        <f t="shared" si="37"/>
        <v/>
      </c>
      <c r="C403" s="6" t="str">
        <f t="shared" si="38"/>
        <v/>
      </c>
      <c r="D403" s="6" t="str">
        <f t="shared" si="39"/>
        <v/>
      </c>
      <c r="E403" s="6" t="str">
        <f t="shared" si="40"/>
        <v/>
      </c>
      <c r="F403" s="6" t="str">
        <f t="shared" si="41"/>
        <v/>
      </c>
    </row>
    <row r="404" spans="1:6" x14ac:dyDescent="0.2">
      <c r="A404" s="4" t="str">
        <f t="shared" si="36"/>
        <v/>
      </c>
      <c r="B404" s="18" t="str">
        <f t="shared" si="37"/>
        <v/>
      </c>
      <c r="C404" s="6" t="str">
        <f t="shared" si="38"/>
        <v/>
      </c>
      <c r="D404" s="6" t="str">
        <f t="shared" si="39"/>
        <v/>
      </c>
      <c r="E404" s="6" t="str">
        <f t="shared" si="40"/>
        <v/>
      </c>
      <c r="F404" s="6" t="str">
        <f t="shared" si="41"/>
        <v/>
      </c>
    </row>
    <row r="405" spans="1:6" x14ac:dyDescent="0.2">
      <c r="A405" s="4" t="str">
        <f t="shared" si="36"/>
        <v/>
      </c>
      <c r="B405" s="18" t="str">
        <f t="shared" si="37"/>
        <v/>
      </c>
      <c r="C405" s="6" t="str">
        <f t="shared" si="38"/>
        <v/>
      </c>
      <c r="D405" s="6" t="str">
        <f t="shared" si="39"/>
        <v/>
      </c>
      <c r="E405" s="6" t="str">
        <f t="shared" si="40"/>
        <v/>
      </c>
      <c r="F405" s="6" t="str">
        <f t="shared" si="41"/>
        <v/>
      </c>
    </row>
    <row r="406" spans="1:6" x14ac:dyDescent="0.2">
      <c r="A406" s="4" t="str">
        <f t="shared" si="36"/>
        <v/>
      </c>
      <c r="B406" s="18" t="str">
        <f t="shared" si="37"/>
        <v/>
      </c>
      <c r="C406" s="6" t="str">
        <f t="shared" si="38"/>
        <v/>
      </c>
      <c r="D406" s="6" t="str">
        <f t="shared" si="39"/>
        <v/>
      </c>
      <c r="E406" s="6" t="str">
        <f t="shared" si="40"/>
        <v/>
      </c>
      <c r="F406" s="6" t="str">
        <f t="shared" si="41"/>
        <v/>
      </c>
    </row>
    <row r="407" spans="1:6" x14ac:dyDescent="0.2">
      <c r="A407" s="4" t="str">
        <f t="shared" si="36"/>
        <v/>
      </c>
      <c r="B407" s="18" t="str">
        <f t="shared" si="37"/>
        <v/>
      </c>
      <c r="C407" s="6" t="str">
        <f t="shared" si="38"/>
        <v/>
      </c>
      <c r="D407" s="6" t="str">
        <f t="shared" si="39"/>
        <v/>
      </c>
      <c r="E407" s="6" t="str">
        <f t="shared" si="40"/>
        <v/>
      </c>
      <c r="F407" s="6" t="str">
        <f t="shared" si="41"/>
        <v/>
      </c>
    </row>
    <row r="408" spans="1:6" x14ac:dyDescent="0.2">
      <c r="A408" s="4" t="str">
        <f t="shared" si="36"/>
        <v/>
      </c>
      <c r="B408" s="18" t="str">
        <f t="shared" si="37"/>
        <v/>
      </c>
      <c r="C408" s="6" t="str">
        <f t="shared" si="38"/>
        <v/>
      </c>
      <c r="D408" s="6" t="str">
        <f t="shared" si="39"/>
        <v/>
      </c>
      <c r="E408" s="6" t="str">
        <f t="shared" si="40"/>
        <v/>
      </c>
      <c r="F408" s="6" t="str">
        <f t="shared" si="41"/>
        <v/>
      </c>
    </row>
    <row r="409" spans="1:6" x14ac:dyDescent="0.2">
      <c r="A409" s="4" t="str">
        <f t="shared" si="36"/>
        <v/>
      </c>
      <c r="B409" s="18" t="str">
        <f t="shared" si="37"/>
        <v/>
      </c>
      <c r="C409" s="6" t="str">
        <f t="shared" si="38"/>
        <v/>
      </c>
      <c r="D409" s="6" t="str">
        <f t="shared" si="39"/>
        <v/>
      </c>
      <c r="E409" s="6" t="str">
        <f t="shared" si="40"/>
        <v/>
      </c>
      <c r="F409" s="6" t="str">
        <f t="shared" si="41"/>
        <v/>
      </c>
    </row>
    <row r="410" spans="1:6" x14ac:dyDescent="0.2">
      <c r="A410" s="4" t="str">
        <f t="shared" si="36"/>
        <v/>
      </c>
      <c r="B410" s="18" t="str">
        <f t="shared" si="37"/>
        <v/>
      </c>
      <c r="C410" s="6" t="str">
        <f t="shared" si="38"/>
        <v/>
      </c>
      <c r="D410" s="6" t="str">
        <f t="shared" si="39"/>
        <v/>
      </c>
      <c r="E410" s="6" t="str">
        <f t="shared" si="40"/>
        <v/>
      </c>
      <c r="F410" s="6" t="str">
        <f t="shared" si="41"/>
        <v/>
      </c>
    </row>
    <row r="411" spans="1:6" x14ac:dyDescent="0.2">
      <c r="A411" s="4" t="str">
        <f t="shared" si="36"/>
        <v/>
      </c>
      <c r="B411" s="18" t="str">
        <f t="shared" si="37"/>
        <v/>
      </c>
      <c r="C411" s="6" t="str">
        <f t="shared" si="38"/>
        <v/>
      </c>
      <c r="D411" s="6" t="str">
        <f t="shared" si="39"/>
        <v/>
      </c>
      <c r="E411" s="6" t="str">
        <f t="shared" si="40"/>
        <v/>
      </c>
      <c r="F411" s="6" t="str">
        <f t="shared" si="41"/>
        <v/>
      </c>
    </row>
    <row r="412" spans="1:6" x14ac:dyDescent="0.2">
      <c r="A412" s="4" t="str">
        <f t="shared" si="36"/>
        <v/>
      </c>
      <c r="B412" s="18" t="str">
        <f t="shared" si="37"/>
        <v/>
      </c>
      <c r="C412" s="6" t="str">
        <f t="shared" si="38"/>
        <v/>
      </c>
      <c r="D412" s="6" t="str">
        <f t="shared" si="39"/>
        <v/>
      </c>
      <c r="E412" s="6" t="str">
        <f t="shared" si="40"/>
        <v/>
      </c>
      <c r="F412" s="6" t="str">
        <f t="shared" si="41"/>
        <v/>
      </c>
    </row>
    <row r="413" spans="1:6" x14ac:dyDescent="0.2">
      <c r="A413" s="4" t="str">
        <f t="shared" si="36"/>
        <v/>
      </c>
      <c r="B413" s="18" t="str">
        <f t="shared" si="37"/>
        <v/>
      </c>
      <c r="C413" s="6" t="str">
        <f t="shared" si="38"/>
        <v/>
      </c>
      <c r="D413" s="6" t="str">
        <f t="shared" si="39"/>
        <v/>
      </c>
      <c r="E413" s="6" t="str">
        <f t="shared" si="40"/>
        <v/>
      </c>
      <c r="F413" s="6" t="str">
        <f t="shared" si="41"/>
        <v/>
      </c>
    </row>
    <row r="414" spans="1:6" x14ac:dyDescent="0.2">
      <c r="A414" s="4" t="str">
        <f t="shared" si="36"/>
        <v/>
      </c>
      <c r="B414" s="18" t="str">
        <f t="shared" si="37"/>
        <v/>
      </c>
      <c r="C414" s="6" t="str">
        <f t="shared" si="38"/>
        <v/>
      </c>
      <c r="D414" s="6" t="str">
        <f t="shared" si="39"/>
        <v/>
      </c>
      <c r="E414" s="6" t="str">
        <f t="shared" si="40"/>
        <v/>
      </c>
      <c r="F414" s="6" t="str">
        <f t="shared" si="41"/>
        <v/>
      </c>
    </row>
    <row r="415" spans="1:6" x14ac:dyDescent="0.2">
      <c r="A415" s="4" t="str">
        <f t="shared" si="36"/>
        <v/>
      </c>
      <c r="B415" s="18" t="str">
        <f t="shared" si="37"/>
        <v/>
      </c>
      <c r="C415" s="6" t="str">
        <f t="shared" si="38"/>
        <v/>
      </c>
      <c r="D415" s="6" t="str">
        <f t="shared" si="39"/>
        <v/>
      </c>
      <c r="E415" s="6" t="str">
        <f t="shared" si="40"/>
        <v/>
      </c>
      <c r="F415" s="6" t="str">
        <f t="shared" si="41"/>
        <v/>
      </c>
    </row>
    <row r="416" spans="1:6" x14ac:dyDescent="0.2">
      <c r="A416" s="4" t="str">
        <f t="shared" si="36"/>
        <v/>
      </c>
      <c r="B416" s="18" t="str">
        <f t="shared" si="37"/>
        <v/>
      </c>
      <c r="C416" s="6" t="str">
        <f t="shared" si="38"/>
        <v/>
      </c>
      <c r="D416" s="6" t="str">
        <f t="shared" si="39"/>
        <v/>
      </c>
      <c r="E416" s="6" t="str">
        <f t="shared" si="40"/>
        <v/>
      </c>
      <c r="F416" s="6" t="str">
        <f t="shared" si="41"/>
        <v/>
      </c>
    </row>
    <row r="417" spans="1:6" x14ac:dyDescent="0.2">
      <c r="A417" s="4" t="str">
        <f t="shared" si="36"/>
        <v/>
      </c>
      <c r="B417" s="18" t="str">
        <f t="shared" si="37"/>
        <v/>
      </c>
      <c r="C417" s="6" t="str">
        <f t="shared" si="38"/>
        <v/>
      </c>
      <c r="D417" s="6" t="str">
        <f t="shared" si="39"/>
        <v/>
      </c>
      <c r="E417" s="6" t="str">
        <f t="shared" si="40"/>
        <v/>
      </c>
      <c r="F417" s="6" t="str">
        <f t="shared" si="41"/>
        <v/>
      </c>
    </row>
    <row r="418" spans="1:6" x14ac:dyDescent="0.2">
      <c r="A418" s="4" t="str">
        <f t="shared" si="36"/>
        <v/>
      </c>
      <c r="B418" s="18" t="str">
        <f t="shared" si="37"/>
        <v/>
      </c>
      <c r="C418" s="6" t="str">
        <f t="shared" si="38"/>
        <v/>
      </c>
      <c r="D418" s="6" t="str">
        <f t="shared" si="39"/>
        <v/>
      </c>
      <c r="E418" s="6" t="str">
        <f t="shared" si="40"/>
        <v/>
      </c>
      <c r="F418" s="6" t="str">
        <f t="shared" si="41"/>
        <v/>
      </c>
    </row>
    <row r="419" spans="1:6" x14ac:dyDescent="0.2">
      <c r="A419" s="4" t="str">
        <f t="shared" si="36"/>
        <v/>
      </c>
      <c r="B419" s="18" t="str">
        <f t="shared" si="37"/>
        <v/>
      </c>
      <c r="C419" s="6" t="str">
        <f t="shared" si="38"/>
        <v/>
      </c>
      <c r="D419" s="6" t="str">
        <f t="shared" si="39"/>
        <v/>
      </c>
      <c r="E419" s="6" t="str">
        <f t="shared" si="40"/>
        <v/>
      </c>
      <c r="F419" s="6" t="str">
        <f t="shared" si="41"/>
        <v/>
      </c>
    </row>
    <row r="420" spans="1:6" x14ac:dyDescent="0.2">
      <c r="A420" s="4" t="str">
        <f t="shared" si="36"/>
        <v/>
      </c>
      <c r="B420" s="18" t="str">
        <f t="shared" si="37"/>
        <v/>
      </c>
      <c r="C420" s="6" t="str">
        <f t="shared" si="38"/>
        <v/>
      </c>
      <c r="D420" s="6" t="str">
        <f t="shared" si="39"/>
        <v/>
      </c>
      <c r="E420" s="6" t="str">
        <f t="shared" si="40"/>
        <v/>
      </c>
      <c r="F420" s="6" t="str">
        <f t="shared" si="41"/>
        <v/>
      </c>
    </row>
    <row r="421" spans="1:6" x14ac:dyDescent="0.2">
      <c r="A421" s="4" t="str">
        <f t="shared" si="36"/>
        <v/>
      </c>
      <c r="B421" s="18" t="str">
        <f t="shared" si="37"/>
        <v/>
      </c>
      <c r="C421" s="6" t="str">
        <f t="shared" si="38"/>
        <v/>
      </c>
      <c r="D421" s="6" t="str">
        <f t="shared" si="39"/>
        <v/>
      </c>
      <c r="E421" s="6" t="str">
        <f t="shared" si="40"/>
        <v/>
      </c>
      <c r="F421" s="6" t="str">
        <f t="shared" si="41"/>
        <v/>
      </c>
    </row>
    <row r="422" spans="1:6" x14ac:dyDescent="0.2">
      <c r="A422" s="4" t="str">
        <f t="shared" si="36"/>
        <v/>
      </c>
      <c r="B422" s="18" t="str">
        <f t="shared" si="37"/>
        <v/>
      </c>
      <c r="C422" s="6" t="str">
        <f t="shared" si="38"/>
        <v/>
      </c>
      <c r="D422" s="6" t="str">
        <f t="shared" si="39"/>
        <v/>
      </c>
      <c r="E422" s="6" t="str">
        <f t="shared" si="40"/>
        <v/>
      </c>
      <c r="F422" s="6" t="str">
        <f t="shared" si="41"/>
        <v/>
      </c>
    </row>
    <row r="423" spans="1:6" x14ac:dyDescent="0.2">
      <c r="A423" s="4" t="str">
        <f t="shared" si="36"/>
        <v/>
      </c>
      <c r="B423" s="18" t="str">
        <f t="shared" si="37"/>
        <v/>
      </c>
      <c r="C423" s="6" t="str">
        <f t="shared" si="38"/>
        <v/>
      </c>
      <c r="D423" s="6" t="str">
        <f t="shared" si="39"/>
        <v/>
      </c>
      <c r="E423" s="6" t="str">
        <f t="shared" si="40"/>
        <v/>
      </c>
      <c r="F423" s="6" t="str">
        <f t="shared" si="41"/>
        <v/>
      </c>
    </row>
    <row r="424" spans="1:6" x14ac:dyDescent="0.2">
      <c r="A424" s="4" t="str">
        <f t="shared" si="36"/>
        <v/>
      </c>
      <c r="B424" s="18" t="str">
        <f t="shared" si="37"/>
        <v/>
      </c>
      <c r="C424" s="6" t="str">
        <f t="shared" si="38"/>
        <v/>
      </c>
      <c r="D424" s="6" t="str">
        <f t="shared" si="39"/>
        <v/>
      </c>
      <c r="E424" s="6" t="str">
        <f t="shared" si="40"/>
        <v/>
      </c>
      <c r="F424" s="6" t="str">
        <f t="shared" si="41"/>
        <v/>
      </c>
    </row>
    <row r="425" spans="1:6" x14ac:dyDescent="0.2">
      <c r="A425" s="4" t="str">
        <f t="shared" si="36"/>
        <v/>
      </c>
      <c r="B425" s="18" t="str">
        <f t="shared" si="37"/>
        <v/>
      </c>
      <c r="C425" s="6" t="str">
        <f t="shared" si="38"/>
        <v/>
      </c>
      <c r="D425" s="6" t="str">
        <f t="shared" si="39"/>
        <v/>
      </c>
      <c r="E425" s="6" t="str">
        <f t="shared" si="40"/>
        <v/>
      </c>
      <c r="F425" s="6" t="str">
        <f t="shared" si="41"/>
        <v/>
      </c>
    </row>
    <row r="426" spans="1:6" x14ac:dyDescent="0.2">
      <c r="A426" s="4" t="str">
        <f t="shared" si="36"/>
        <v/>
      </c>
      <c r="B426" s="18" t="str">
        <f t="shared" si="37"/>
        <v/>
      </c>
      <c r="C426" s="6" t="str">
        <f t="shared" si="38"/>
        <v/>
      </c>
      <c r="D426" s="6" t="str">
        <f t="shared" si="39"/>
        <v/>
      </c>
      <c r="E426" s="6" t="str">
        <f t="shared" si="40"/>
        <v/>
      </c>
      <c r="F426" s="6" t="str">
        <f t="shared" si="41"/>
        <v/>
      </c>
    </row>
    <row r="427" spans="1:6" x14ac:dyDescent="0.2">
      <c r="A427" s="4" t="str">
        <f t="shared" si="36"/>
        <v/>
      </c>
      <c r="B427" s="18" t="str">
        <f t="shared" si="37"/>
        <v/>
      </c>
      <c r="C427" s="6" t="str">
        <f t="shared" si="38"/>
        <v/>
      </c>
      <c r="D427" s="6" t="str">
        <f t="shared" si="39"/>
        <v/>
      </c>
      <c r="E427" s="6" t="str">
        <f t="shared" si="40"/>
        <v/>
      </c>
      <c r="F427" s="6" t="str">
        <f t="shared" si="41"/>
        <v/>
      </c>
    </row>
    <row r="428" spans="1:6" x14ac:dyDescent="0.2">
      <c r="A428" s="4" t="str">
        <f t="shared" si="36"/>
        <v/>
      </c>
      <c r="B428" s="18" t="str">
        <f t="shared" si="37"/>
        <v/>
      </c>
      <c r="C428" s="6" t="str">
        <f t="shared" si="38"/>
        <v/>
      </c>
      <c r="D428" s="6" t="str">
        <f t="shared" si="39"/>
        <v/>
      </c>
      <c r="E428" s="6" t="str">
        <f t="shared" si="40"/>
        <v/>
      </c>
      <c r="F428" s="6" t="str">
        <f t="shared" si="41"/>
        <v/>
      </c>
    </row>
    <row r="429" spans="1:6" x14ac:dyDescent="0.2">
      <c r="A429" s="4" t="str">
        <f t="shared" si="36"/>
        <v/>
      </c>
      <c r="B429" s="18" t="str">
        <f t="shared" si="37"/>
        <v/>
      </c>
      <c r="C429" s="6" t="str">
        <f t="shared" si="38"/>
        <v/>
      </c>
      <c r="D429" s="6" t="str">
        <f t="shared" si="39"/>
        <v/>
      </c>
      <c r="E429" s="6" t="str">
        <f t="shared" si="40"/>
        <v/>
      </c>
      <c r="F429" s="6" t="str">
        <f t="shared" si="41"/>
        <v/>
      </c>
    </row>
    <row r="430" spans="1:6" x14ac:dyDescent="0.2">
      <c r="A430" s="4" t="str">
        <f t="shared" si="36"/>
        <v/>
      </c>
      <c r="B430" s="18" t="str">
        <f t="shared" si="37"/>
        <v/>
      </c>
      <c r="C430" s="6" t="str">
        <f t="shared" si="38"/>
        <v/>
      </c>
      <c r="D430" s="6" t="str">
        <f t="shared" si="39"/>
        <v/>
      </c>
      <c r="E430" s="6" t="str">
        <f t="shared" si="40"/>
        <v/>
      </c>
      <c r="F430" s="6" t="str">
        <f t="shared" si="41"/>
        <v/>
      </c>
    </row>
    <row r="431" spans="1:6" x14ac:dyDescent="0.2">
      <c r="A431" s="4" t="str">
        <f t="shared" si="36"/>
        <v/>
      </c>
      <c r="B431" s="18" t="str">
        <f t="shared" si="37"/>
        <v/>
      </c>
      <c r="C431" s="6" t="str">
        <f t="shared" si="38"/>
        <v/>
      </c>
      <c r="D431" s="6" t="str">
        <f t="shared" si="39"/>
        <v/>
      </c>
      <c r="E431" s="6" t="str">
        <f t="shared" si="40"/>
        <v/>
      </c>
      <c r="F431" s="6" t="str">
        <f t="shared" si="41"/>
        <v/>
      </c>
    </row>
    <row r="432" spans="1:6" x14ac:dyDescent="0.2">
      <c r="A432" s="4" t="str">
        <f t="shared" si="36"/>
        <v/>
      </c>
      <c r="B432" s="18" t="str">
        <f t="shared" si="37"/>
        <v/>
      </c>
      <c r="C432" s="6" t="str">
        <f t="shared" si="38"/>
        <v/>
      </c>
      <c r="D432" s="6" t="str">
        <f t="shared" si="39"/>
        <v/>
      </c>
      <c r="E432" s="6" t="str">
        <f t="shared" si="40"/>
        <v/>
      </c>
      <c r="F432" s="6" t="str">
        <f t="shared" si="41"/>
        <v/>
      </c>
    </row>
    <row r="433" spans="1:6" x14ac:dyDescent="0.2">
      <c r="A433" s="4" t="str">
        <f t="shared" si="36"/>
        <v/>
      </c>
      <c r="B433" s="18" t="str">
        <f t="shared" si="37"/>
        <v/>
      </c>
      <c r="C433" s="6" t="str">
        <f t="shared" si="38"/>
        <v/>
      </c>
      <c r="D433" s="6" t="str">
        <f t="shared" si="39"/>
        <v/>
      </c>
      <c r="E433" s="6" t="str">
        <f t="shared" si="40"/>
        <v/>
      </c>
      <c r="F433" s="6" t="str">
        <f t="shared" si="41"/>
        <v/>
      </c>
    </row>
    <row r="434" spans="1:6" x14ac:dyDescent="0.2">
      <c r="A434" s="4" t="str">
        <f t="shared" si="36"/>
        <v/>
      </c>
      <c r="B434" s="18" t="str">
        <f t="shared" si="37"/>
        <v/>
      </c>
      <c r="C434" s="6" t="str">
        <f t="shared" si="38"/>
        <v/>
      </c>
      <c r="D434" s="6" t="str">
        <f t="shared" si="39"/>
        <v/>
      </c>
      <c r="E434" s="6" t="str">
        <f t="shared" si="40"/>
        <v/>
      </c>
      <c r="F434" s="6" t="str">
        <f t="shared" si="41"/>
        <v/>
      </c>
    </row>
    <row r="435" spans="1:6" x14ac:dyDescent="0.2">
      <c r="A435" s="4" t="str">
        <f t="shared" si="36"/>
        <v/>
      </c>
      <c r="B435" s="18" t="str">
        <f t="shared" si="37"/>
        <v/>
      </c>
      <c r="C435" s="6" t="str">
        <f t="shared" si="38"/>
        <v/>
      </c>
      <c r="D435" s="6" t="str">
        <f t="shared" si="39"/>
        <v/>
      </c>
      <c r="E435" s="6" t="str">
        <f t="shared" si="40"/>
        <v/>
      </c>
      <c r="F435" s="6" t="str">
        <f t="shared" si="41"/>
        <v/>
      </c>
    </row>
    <row r="436" spans="1:6" x14ac:dyDescent="0.2">
      <c r="A436" s="4" t="str">
        <f t="shared" si="36"/>
        <v/>
      </c>
      <c r="B436" s="18" t="str">
        <f t="shared" si="37"/>
        <v/>
      </c>
      <c r="C436" s="6" t="str">
        <f t="shared" si="38"/>
        <v/>
      </c>
      <c r="D436" s="6" t="str">
        <f t="shared" si="39"/>
        <v/>
      </c>
      <c r="E436" s="6" t="str">
        <f t="shared" si="40"/>
        <v/>
      </c>
      <c r="F436" s="6" t="str">
        <f t="shared" si="41"/>
        <v/>
      </c>
    </row>
    <row r="437" spans="1:6" x14ac:dyDescent="0.2">
      <c r="A437" s="4" t="str">
        <f t="shared" si="36"/>
        <v/>
      </c>
      <c r="B437" s="18" t="str">
        <f t="shared" si="37"/>
        <v/>
      </c>
      <c r="C437" s="6" t="str">
        <f t="shared" si="38"/>
        <v/>
      </c>
      <c r="D437" s="6" t="str">
        <f t="shared" si="39"/>
        <v/>
      </c>
      <c r="E437" s="6" t="str">
        <f t="shared" si="40"/>
        <v/>
      </c>
      <c r="F437" s="6" t="str">
        <f t="shared" si="41"/>
        <v/>
      </c>
    </row>
    <row r="438" spans="1:6" x14ac:dyDescent="0.2">
      <c r="A438" s="4" t="str">
        <f t="shared" si="36"/>
        <v/>
      </c>
      <c r="B438" s="18" t="str">
        <f t="shared" si="37"/>
        <v/>
      </c>
      <c r="C438" s="6" t="str">
        <f t="shared" si="38"/>
        <v/>
      </c>
      <c r="D438" s="6" t="str">
        <f t="shared" si="39"/>
        <v/>
      </c>
      <c r="E438" s="6" t="str">
        <f t="shared" si="40"/>
        <v/>
      </c>
      <c r="F438" s="6" t="str">
        <f t="shared" si="41"/>
        <v/>
      </c>
    </row>
    <row r="439" spans="1:6" x14ac:dyDescent="0.2">
      <c r="A439" s="4" t="str">
        <f t="shared" si="36"/>
        <v/>
      </c>
      <c r="B439" s="18" t="str">
        <f t="shared" si="37"/>
        <v/>
      </c>
      <c r="C439" s="6" t="str">
        <f t="shared" si="38"/>
        <v/>
      </c>
      <c r="D439" s="6" t="str">
        <f t="shared" si="39"/>
        <v/>
      </c>
      <c r="E439" s="6" t="str">
        <f t="shared" si="40"/>
        <v/>
      </c>
      <c r="F439" s="6" t="str">
        <f t="shared" si="41"/>
        <v/>
      </c>
    </row>
    <row r="440" spans="1:6" x14ac:dyDescent="0.2">
      <c r="A440" s="4" t="str">
        <f t="shared" si="36"/>
        <v/>
      </c>
      <c r="B440" s="18" t="str">
        <f t="shared" si="37"/>
        <v/>
      </c>
      <c r="C440" s="6" t="str">
        <f t="shared" si="38"/>
        <v/>
      </c>
      <c r="D440" s="6" t="str">
        <f t="shared" si="39"/>
        <v/>
      </c>
      <c r="E440" s="6" t="str">
        <f t="shared" si="40"/>
        <v/>
      </c>
      <c r="F440" s="6" t="str">
        <f t="shared" si="41"/>
        <v/>
      </c>
    </row>
    <row r="441" spans="1:6" x14ac:dyDescent="0.2">
      <c r="A441" s="4" t="str">
        <f t="shared" si="36"/>
        <v/>
      </c>
      <c r="B441" s="18" t="str">
        <f t="shared" si="37"/>
        <v/>
      </c>
      <c r="C441" s="6" t="str">
        <f t="shared" si="38"/>
        <v/>
      </c>
      <c r="D441" s="6" t="str">
        <f t="shared" si="39"/>
        <v/>
      </c>
      <c r="E441" s="6" t="str">
        <f t="shared" si="40"/>
        <v/>
      </c>
      <c r="F441" s="6" t="str">
        <f t="shared" si="41"/>
        <v/>
      </c>
    </row>
    <row r="442" spans="1:6" x14ac:dyDescent="0.2">
      <c r="A442" s="4" t="str">
        <f t="shared" si="36"/>
        <v/>
      </c>
      <c r="B442" s="18" t="str">
        <f t="shared" si="37"/>
        <v/>
      </c>
      <c r="C442" s="6" t="str">
        <f t="shared" si="38"/>
        <v/>
      </c>
      <c r="D442" s="6" t="str">
        <f t="shared" si="39"/>
        <v/>
      </c>
      <c r="E442" s="6" t="str">
        <f t="shared" si="40"/>
        <v/>
      </c>
      <c r="F442" s="6" t="str">
        <f t="shared" si="41"/>
        <v/>
      </c>
    </row>
    <row r="443" spans="1:6" x14ac:dyDescent="0.2">
      <c r="A443" s="4" t="str">
        <f t="shared" si="36"/>
        <v/>
      </c>
      <c r="B443" s="18" t="str">
        <f t="shared" si="37"/>
        <v/>
      </c>
      <c r="C443" s="6" t="str">
        <f t="shared" si="38"/>
        <v/>
      </c>
      <c r="D443" s="6" t="str">
        <f t="shared" si="39"/>
        <v/>
      </c>
      <c r="E443" s="6" t="str">
        <f t="shared" si="40"/>
        <v/>
      </c>
      <c r="F443" s="6" t="str">
        <f t="shared" si="41"/>
        <v/>
      </c>
    </row>
    <row r="444" spans="1:6" x14ac:dyDescent="0.2">
      <c r="A444" s="4" t="str">
        <f t="shared" si="36"/>
        <v/>
      </c>
      <c r="B444" s="18" t="str">
        <f t="shared" si="37"/>
        <v/>
      </c>
      <c r="C444" s="6" t="str">
        <f t="shared" si="38"/>
        <v/>
      </c>
      <c r="D444" s="6" t="str">
        <f t="shared" si="39"/>
        <v/>
      </c>
      <c r="E444" s="6" t="str">
        <f t="shared" si="40"/>
        <v/>
      </c>
      <c r="F444" s="6" t="str">
        <f t="shared" si="41"/>
        <v/>
      </c>
    </row>
    <row r="445" spans="1:6" x14ac:dyDescent="0.2">
      <c r="A445" s="4" t="str">
        <f t="shared" si="36"/>
        <v/>
      </c>
      <c r="B445" s="18" t="str">
        <f t="shared" si="37"/>
        <v/>
      </c>
      <c r="C445" s="6" t="str">
        <f t="shared" si="38"/>
        <v/>
      </c>
      <c r="D445" s="6" t="str">
        <f t="shared" si="39"/>
        <v/>
      </c>
      <c r="E445" s="6" t="str">
        <f t="shared" si="40"/>
        <v/>
      </c>
      <c r="F445" s="6" t="str">
        <f t="shared" si="41"/>
        <v/>
      </c>
    </row>
    <row r="446" spans="1:6" x14ac:dyDescent="0.2">
      <c r="A446" s="4" t="str">
        <f t="shared" si="36"/>
        <v/>
      </c>
      <c r="B446" s="18" t="str">
        <f t="shared" si="37"/>
        <v/>
      </c>
      <c r="C446" s="6" t="str">
        <f t="shared" si="38"/>
        <v/>
      </c>
      <c r="D446" s="6" t="str">
        <f t="shared" si="39"/>
        <v/>
      </c>
      <c r="E446" s="6" t="str">
        <f t="shared" si="40"/>
        <v/>
      </c>
      <c r="F446" s="6" t="str">
        <f t="shared" si="41"/>
        <v/>
      </c>
    </row>
    <row r="447" spans="1:6" x14ac:dyDescent="0.2">
      <c r="A447" s="4" t="str">
        <f t="shared" si="36"/>
        <v/>
      </c>
      <c r="B447" s="18" t="str">
        <f t="shared" si="37"/>
        <v/>
      </c>
      <c r="C447" s="6" t="str">
        <f t="shared" si="38"/>
        <v/>
      </c>
      <c r="D447" s="6" t="str">
        <f t="shared" si="39"/>
        <v/>
      </c>
      <c r="E447" s="6" t="str">
        <f t="shared" si="40"/>
        <v/>
      </c>
      <c r="F447" s="6" t="str">
        <f t="shared" si="41"/>
        <v/>
      </c>
    </row>
    <row r="448" spans="1:6" x14ac:dyDescent="0.2">
      <c r="A448" s="4" t="str">
        <f t="shared" si="36"/>
        <v/>
      </c>
      <c r="B448" s="18" t="str">
        <f t="shared" si="37"/>
        <v/>
      </c>
      <c r="C448" s="6" t="str">
        <f t="shared" si="38"/>
        <v/>
      </c>
      <c r="D448" s="6" t="str">
        <f t="shared" si="39"/>
        <v/>
      </c>
      <c r="E448" s="6" t="str">
        <f t="shared" si="40"/>
        <v/>
      </c>
      <c r="F448" s="6" t="str">
        <f t="shared" si="41"/>
        <v/>
      </c>
    </row>
    <row r="449" spans="1:6" x14ac:dyDescent="0.2">
      <c r="A449" s="4" t="str">
        <f t="shared" si="36"/>
        <v/>
      </c>
      <c r="B449" s="18" t="str">
        <f t="shared" si="37"/>
        <v/>
      </c>
      <c r="C449" s="6" t="str">
        <f t="shared" si="38"/>
        <v/>
      </c>
      <c r="D449" s="6" t="str">
        <f t="shared" si="39"/>
        <v/>
      </c>
      <c r="E449" s="6" t="str">
        <f t="shared" si="40"/>
        <v/>
      </c>
      <c r="F449" s="6" t="str">
        <f t="shared" si="41"/>
        <v/>
      </c>
    </row>
    <row r="450" spans="1:6" x14ac:dyDescent="0.2">
      <c r="A450" s="4" t="str">
        <f t="shared" si="36"/>
        <v/>
      </c>
      <c r="B450" s="18" t="str">
        <f t="shared" si="37"/>
        <v/>
      </c>
      <c r="C450" s="6" t="str">
        <f t="shared" si="38"/>
        <v/>
      </c>
      <c r="D450" s="6" t="str">
        <f t="shared" si="39"/>
        <v/>
      </c>
      <c r="E450" s="6" t="str">
        <f t="shared" si="40"/>
        <v/>
      </c>
      <c r="F450" s="6" t="str">
        <f t="shared" si="41"/>
        <v/>
      </c>
    </row>
    <row r="451" spans="1:6" x14ac:dyDescent="0.2">
      <c r="A451" s="4" t="str">
        <f t="shared" si="36"/>
        <v/>
      </c>
      <c r="B451" s="18" t="str">
        <f t="shared" si="37"/>
        <v/>
      </c>
      <c r="C451" s="6" t="str">
        <f t="shared" si="38"/>
        <v/>
      </c>
      <c r="D451" s="6" t="str">
        <f t="shared" si="39"/>
        <v/>
      </c>
      <c r="E451" s="6" t="str">
        <f t="shared" si="40"/>
        <v/>
      </c>
      <c r="F451" s="6" t="str">
        <f t="shared" si="41"/>
        <v/>
      </c>
    </row>
    <row r="452" spans="1:6" x14ac:dyDescent="0.2">
      <c r="A452" s="4" t="str">
        <f t="shared" ref="A452:A483" si="42">IF(F451="","",IF(OR(A451&gt;=nper,ROUND(F451,2)&lt;=0),"",A451+1))</f>
        <v/>
      </c>
      <c r="B452" s="18" t="str">
        <f t="shared" ref="B452:B483" si="43">IF(A452="","",IF(MONTH(DATE(YEAR(fpdate),MONTH(fpdate)+(A452-1),DAY(fpdate)))&gt;(MONTH(fpdate)+MOD((A452-1),12)),DATE(YEAR(fpdate),MONTH(fpdate)+(A452-1)+1,0),DATE(YEAR(fpdate),MONTH(fpdate)+(A452-1),DAY(fpdate))))</f>
        <v/>
      </c>
      <c r="C452" s="6" t="str">
        <f t="shared" ref="C452:C483" si="44">IF(A452="","",IF(OR(A452=nper,payment&gt;ROUND((1+rate)*F451,2)),ROUND((1+rate)*F451,2),payment))</f>
        <v/>
      </c>
      <c r="D452" s="6" t="str">
        <f t="shared" ref="D452:D483" si="45">IF(A452="","",ROUND(rate*F451,2))</f>
        <v/>
      </c>
      <c r="E452" s="6" t="str">
        <f t="shared" ref="E452:E483" si="46">IF(A452="","",C452-D452)</f>
        <v/>
      </c>
      <c r="F452" s="6" t="str">
        <f t="shared" ref="F452:F483" si="47">IF(A452="","",F451-E452)</f>
        <v/>
      </c>
    </row>
    <row r="453" spans="1:6" x14ac:dyDescent="0.2">
      <c r="A453" s="4" t="str">
        <f t="shared" si="42"/>
        <v/>
      </c>
      <c r="B453" s="18" t="str">
        <f t="shared" si="43"/>
        <v/>
      </c>
      <c r="C453" s="6" t="str">
        <f t="shared" si="44"/>
        <v/>
      </c>
      <c r="D453" s="6" t="str">
        <f t="shared" si="45"/>
        <v/>
      </c>
      <c r="E453" s="6" t="str">
        <f t="shared" si="46"/>
        <v/>
      </c>
      <c r="F453" s="6" t="str">
        <f t="shared" si="47"/>
        <v/>
      </c>
    </row>
    <row r="454" spans="1:6" x14ac:dyDescent="0.2">
      <c r="A454" s="4" t="str">
        <f t="shared" si="42"/>
        <v/>
      </c>
      <c r="B454" s="18" t="str">
        <f t="shared" si="43"/>
        <v/>
      </c>
      <c r="C454" s="6" t="str">
        <f t="shared" si="44"/>
        <v/>
      </c>
      <c r="D454" s="6" t="str">
        <f t="shared" si="45"/>
        <v/>
      </c>
      <c r="E454" s="6" t="str">
        <f t="shared" si="46"/>
        <v/>
      </c>
      <c r="F454" s="6" t="str">
        <f t="shared" si="47"/>
        <v/>
      </c>
    </row>
    <row r="455" spans="1:6" x14ac:dyDescent="0.2">
      <c r="A455" s="4" t="str">
        <f t="shared" si="42"/>
        <v/>
      </c>
      <c r="B455" s="18" t="str">
        <f t="shared" si="43"/>
        <v/>
      </c>
      <c r="C455" s="6" t="str">
        <f t="shared" si="44"/>
        <v/>
      </c>
      <c r="D455" s="6" t="str">
        <f t="shared" si="45"/>
        <v/>
      </c>
      <c r="E455" s="6" t="str">
        <f t="shared" si="46"/>
        <v/>
      </c>
      <c r="F455" s="6" t="str">
        <f t="shared" si="47"/>
        <v/>
      </c>
    </row>
    <row r="456" spans="1:6" x14ac:dyDescent="0.2">
      <c r="A456" s="4" t="str">
        <f t="shared" si="42"/>
        <v/>
      </c>
      <c r="B456" s="18" t="str">
        <f t="shared" si="43"/>
        <v/>
      </c>
      <c r="C456" s="6" t="str">
        <f t="shared" si="44"/>
        <v/>
      </c>
      <c r="D456" s="6" t="str">
        <f t="shared" si="45"/>
        <v/>
      </c>
      <c r="E456" s="6" t="str">
        <f t="shared" si="46"/>
        <v/>
      </c>
      <c r="F456" s="6" t="str">
        <f t="shared" si="47"/>
        <v/>
      </c>
    </row>
    <row r="457" spans="1:6" x14ac:dyDescent="0.2">
      <c r="A457" s="4" t="str">
        <f t="shared" si="42"/>
        <v/>
      </c>
      <c r="B457" s="18" t="str">
        <f t="shared" si="43"/>
        <v/>
      </c>
      <c r="C457" s="6" t="str">
        <f t="shared" si="44"/>
        <v/>
      </c>
      <c r="D457" s="6" t="str">
        <f t="shared" si="45"/>
        <v/>
      </c>
      <c r="E457" s="6" t="str">
        <f t="shared" si="46"/>
        <v/>
      </c>
      <c r="F457" s="6" t="str">
        <f t="shared" si="47"/>
        <v/>
      </c>
    </row>
    <row r="458" spans="1:6" x14ac:dyDescent="0.2">
      <c r="A458" s="4" t="str">
        <f t="shared" si="42"/>
        <v/>
      </c>
      <c r="B458" s="18" t="str">
        <f t="shared" si="43"/>
        <v/>
      </c>
      <c r="C458" s="6" t="str">
        <f t="shared" si="44"/>
        <v/>
      </c>
      <c r="D458" s="6" t="str">
        <f t="shared" si="45"/>
        <v/>
      </c>
      <c r="E458" s="6" t="str">
        <f t="shared" si="46"/>
        <v/>
      </c>
      <c r="F458" s="6" t="str">
        <f t="shared" si="47"/>
        <v/>
      </c>
    </row>
    <row r="459" spans="1:6" x14ac:dyDescent="0.2">
      <c r="A459" s="4" t="str">
        <f t="shared" si="42"/>
        <v/>
      </c>
      <c r="B459" s="18" t="str">
        <f t="shared" si="43"/>
        <v/>
      </c>
      <c r="C459" s="6" t="str">
        <f t="shared" si="44"/>
        <v/>
      </c>
      <c r="D459" s="6" t="str">
        <f t="shared" si="45"/>
        <v/>
      </c>
      <c r="E459" s="6" t="str">
        <f t="shared" si="46"/>
        <v/>
      </c>
      <c r="F459" s="6" t="str">
        <f t="shared" si="47"/>
        <v/>
      </c>
    </row>
    <row r="460" spans="1:6" x14ac:dyDescent="0.2">
      <c r="A460" s="4" t="str">
        <f t="shared" si="42"/>
        <v/>
      </c>
      <c r="B460" s="18" t="str">
        <f t="shared" si="43"/>
        <v/>
      </c>
      <c r="C460" s="6" t="str">
        <f t="shared" si="44"/>
        <v/>
      </c>
      <c r="D460" s="6" t="str">
        <f t="shared" si="45"/>
        <v/>
      </c>
      <c r="E460" s="6" t="str">
        <f t="shared" si="46"/>
        <v/>
      </c>
      <c r="F460" s="6" t="str">
        <f t="shared" si="47"/>
        <v/>
      </c>
    </row>
    <row r="461" spans="1:6" x14ac:dyDescent="0.2">
      <c r="A461" s="4" t="str">
        <f t="shared" si="42"/>
        <v/>
      </c>
      <c r="B461" s="18" t="str">
        <f t="shared" si="43"/>
        <v/>
      </c>
      <c r="C461" s="6" t="str">
        <f t="shared" si="44"/>
        <v/>
      </c>
      <c r="D461" s="6" t="str">
        <f t="shared" si="45"/>
        <v/>
      </c>
      <c r="E461" s="6" t="str">
        <f t="shared" si="46"/>
        <v/>
      </c>
      <c r="F461" s="6" t="str">
        <f t="shared" si="47"/>
        <v/>
      </c>
    </row>
    <row r="462" spans="1:6" x14ac:dyDescent="0.2">
      <c r="A462" s="4" t="str">
        <f t="shared" si="42"/>
        <v/>
      </c>
      <c r="B462" s="18" t="str">
        <f t="shared" si="43"/>
        <v/>
      </c>
      <c r="C462" s="6" t="str">
        <f t="shared" si="44"/>
        <v/>
      </c>
      <c r="D462" s="6" t="str">
        <f t="shared" si="45"/>
        <v/>
      </c>
      <c r="E462" s="6" t="str">
        <f t="shared" si="46"/>
        <v/>
      </c>
      <c r="F462" s="6" t="str">
        <f t="shared" si="47"/>
        <v/>
      </c>
    </row>
    <row r="463" spans="1:6" x14ac:dyDescent="0.2">
      <c r="A463" s="4" t="str">
        <f t="shared" si="42"/>
        <v/>
      </c>
      <c r="B463" s="18" t="str">
        <f t="shared" si="43"/>
        <v/>
      </c>
      <c r="C463" s="6" t="str">
        <f t="shared" si="44"/>
        <v/>
      </c>
      <c r="D463" s="6" t="str">
        <f t="shared" si="45"/>
        <v/>
      </c>
      <c r="E463" s="6" t="str">
        <f t="shared" si="46"/>
        <v/>
      </c>
      <c r="F463" s="6" t="str">
        <f t="shared" si="47"/>
        <v/>
      </c>
    </row>
    <row r="464" spans="1:6" x14ac:dyDescent="0.2">
      <c r="A464" s="4" t="str">
        <f t="shared" si="42"/>
        <v/>
      </c>
      <c r="B464" s="18" t="str">
        <f t="shared" si="43"/>
        <v/>
      </c>
      <c r="C464" s="6" t="str">
        <f t="shared" si="44"/>
        <v/>
      </c>
      <c r="D464" s="6" t="str">
        <f t="shared" si="45"/>
        <v/>
      </c>
      <c r="E464" s="6" t="str">
        <f t="shared" si="46"/>
        <v/>
      </c>
      <c r="F464" s="6" t="str">
        <f t="shared" si="47"/>
        <v/>
      </c>
    </row>
    <row r="465" spans="1:6" x14ac:dyDescent="0.2">
      <c r="A465" s="4" t="str">
        <f t="shared" si="42"/>
        <v/>
      </c>
      <c r="B465" s="18" t="str">
        <f t="shared" si="43"/>
        <v/>
      </c>
      <c r="C465" s="6" t="str">
        <f t="shared" si="44"/>
        <v/>
      </c>
      <c r="D465" s="6" t="str">
        <f t="shared" si="45"/>
        <v/>
      </c>
      <c r="E465" s="6" t="str">
        <f t="shared" si="46"/>
        <v/>
      </c>
      <c r="F465" s="6" t="str">
        <f t="shared" si="47"/>
        <v/>
      </c>
    </row>
    <row r="466" spans="1:6" x14ac:dyDescent="0.2">
      <c r="A466" s="4" t="str">
        <f t="shared" si="42"/>
        <v/>
      </c>
      <c r="B466" s="18" t="str">
        <f t="shared" si="43"/>
        <v/>
      </c>
      <c r="C466" s="6" t="str">
        <f t="shared" si="44"/>
        <v/>
      </c>
      <c r="D466" s="6" t="str">
        <f t="shared" si="45"/>
        <v/>
      </c>
      <c r="E466" s="6" t="str">
        <f t="shared" si="46"/>
        <v/>
      </c>
      <c r="F466" s="6" t="str">
        <f t="shared" si="47"/>
        <v/>
      </c>
    </row>
    <row r="467" spans="1:6" x14ac:dyDescent="0.2">
      <c r="A467" s="4" t="str">
        <f t="shared" si="42"/>
        <v/>
      </c>
      <c r="B467" s="18" t="str">
        <f t="shared" si="43"/>
        <v/>
      </c>
      <c r="C467" s="6" t="str">
        <f t="shared" si="44"/>
        <v/>
      </c>
      <c r="D467" s="6" t="str">
        <f t="shared" si="45"/>
        <v/>
      </c>
      <c r="E467" s="6" t="str">
        <f t="shared" si="46"/>
        <v/>
      </c>
      <c r="F467" s="6" t="str">
        <f t="shared" si="47"/>
        <v/>
      </c>
    </row>
    <row r="468" spans="1:6" x14ac:dyDescent="0.2">
      <c r="A468" s="4" t="str">
        <f t="shared" si="42"/>
        <v/>
      </c>
      <c r="B468" s="18" t="str">
        <f t="shared" si="43"/>
        <v/>
      </c>
      <c r="C468" s="6" t="str">
        <f t="shared" si="44"/>
        <v/>
      </c>
      <c r="D468" s="6" t="str">
        <f t="shared" si="45"/>
        <v/>
      </c>
      <c r="E468" s="6" t="str">
        <f t="shared" si="46"/>
        <v/>
      </c>
      <c r="F468" s="6" t="str">
        <f t="shared" si="47"/>
        <v/>
      </c>
    </row>
    <row r="469" spans="1:6" x14ac:dyDescent="0.2">
      <c r="A469" s="4" t="str">
        <f t="shared" si="42"/>
        <v/>
      </c>
      <c r="B469" s="18" t="str">
        <f t="shared" si="43"/>
        <v/>
      </c>
      <c r="C469" s="6" t="str">
        <f t="shared" si="44"/>
        <v/>
      </c>
      <c r="D469" s="6" t="str">
        <f t="shared" si="45"/>
        <v/>
      </c>
      <c r="E469" s="6" t="str">
        <f t="shared" si="46"/>
        <v/>
      </c>
      <c r="F469" s="6" t="str">
        <f t="shared" si="47"/>
        <v/>
      </c>
    </row>
    <row r="470" spans="1:6" x14ac:dyDescent="0.2">
      <c r="A470" s="4" t="str">
        <f t="shared" si="42"/>
        <v/>
      </c>
      <c r="B470" s="18" t="str">
        <f t="shared" si="43"/>
        <v/>
      </c>
      <c r="C470" s="6" t="str">
        <f t="shared" si="44"/>
        <v/>
      </c>
      <c r="D470" s="6" t="str">
        <f t="shared" si="45"/>
        <v/>
      </c>
      <c r="E470" s="6" t="str">
        <f t="shared" si="46"/>
        <v/>
      </c>
      <c r="F470" s="6" t="str">
        <f t="shared" si="47"/>
        <v/>
      </c>
    </row>
    <row r="471" spans="1:6" x14ac:dyDescent="0.2">
      <c r="A471" s="4" t="str">
        <f t="shared" si="42"/>
        <v/>
      </c>
      <c r="B471" s="18" t="str">
        <f t="shared" si="43"/>
        <v/>
      </c>
      <c r="C471" s="6" t="str">
        <f t="shared" si="44"/>
        <v/>
      </c>
      <c r="D471" s="6" t="str">
        <f t="shared" si="45"/>
        <v/>
      </c>
      <c r="E471" s="6" t="str">
        <f t="shared" si="46"/>
        <v/>
      </c>
      <c r="F471" s="6" t="str">
        <f t="shared" si="47"/>
        <v/>
      </c>
    </row>
    <row r="472" spans="1:6" x14ac:dyDescent="0.2">
      <c r="A472" s="4" t="str">
        <f t="shared" si="42"/>
        <v/>
      </c>
      <c r="B472" s="18" t="str">
        <f t="shared" si="43"/>
        <v/>
      </c>
      <c r="C472" s="6" t="str">
        <f t="shared" si="44"/>
        <v/>
      </c>
      <c r="D472" s="6" t="str">
        <f t="shared" si="45"/>
        <v/>
      </c>
      <c r="E472" s="6" t="str">
        <f t="shared" si="46"/>
        <v/>
      </c>
      <c r="F472" s="6" t="str">
        <f t="shared" si="47"/>
        <v/>
      </c>
    </row>
    <row r="473" spans="1:6" x14ac:dyDescent="0.2">
      <c r="A473" s="4" t="str">
        <f t="shared" si="42"/>
        <v/>
      </c>
      <c r="B473" s="18" t="str">
        <f t="shared" si="43"/>
        <v/>
      </c>
      <c r="C473" s="6" t="str">
        <f t="shared" si="44"/>
        <v/>
      </c>
      <c r="D473" s="6" t="str">
        <f t="shared" si="45"/>
        <v/>
      </c>
      <c r="E473" s="6" t="str">
        <f t="shared" si="46"/>
        <v/>
      </c>
      <c r="F473" s="6" t="str">
        <f t="shared" si="47"/>
        <v/>
      </c>
    </row>
    <row r="474" spans="1:6" x14ac:dyDescent="0.2">
      <c r="A474" s="4" t="str">
        <f t="shared" si="42"/>
        <v/>
      </c>
      <c r="B474" s="18" t="str">
        <f t="shared" si="43"/>
        <v/>
      </c>
      <c r="C474" s="6" t="str">
        <f t="shared" si="44"/>
        <v/>
      </c>
      <c r="D474" s="6" t="str">
        <f t="shared" si="45"/>
        <v/>
      </c>
      <c r="E474" s="6" t="str">
        <f t="shared" si="46"/>
        <v/>
      </c>
      <c r="F474" s="6" t="str">
        <f t="shared" si="47"/>
        <v/>
      </c>
    </row>
    <row r="475" spans="1:6" x14ac:dyDescent="0.2">
      <c r="A475" s="4" t="str">
        <f t="shared" si="42"/>
        <v/>
      </c>
      <c r="B475" s="18" t="str">
        <f t="shared" si="43"/>
        <v/>
      </c>
      <c r="C475" s="6" t="str">
        <f t="shared" si="44"/>
        <v/>
      </c>
      <c r="D475" s="6" t="str">
        <f t="shared" si="45"/>
        <v/>
      </c>
      <c r="E475" s="6" t="str">
        <f t="shared" si="46"/>
        <v/>
      </c>
      <c r="F475" s="6" t="str">
        <f t="shared" si="47"/>
        <v/>
      </c>
    </row>
    <row r="476" spans="1:6" x14ac:dyDescent="0.2">
      <c r="A476" s="4" t="str">
        <f t="shared" si="42"/>
        <v/>
      </c>
      <c r="B476" s="18" t="str">
        <f t="shared" si="43"/>
        <v/>
      </c>
      <c r="C476" s="6" t="str">
        <f t="shared" si="44"/>
        <v/>
      </c>
      <c r="D476" s="6" t="str">
        <f t="shared" si="45"/>
        <v/>
      </c>
      <c r="E476" s="6" t="str">
        <f t="shared" si="46"/>
        <v/>
      </c>
      <c r="F476" s="6" t="str">
        <f t="shared" si="47"/>
        <v/>
      </c>
    </row>
    <row r="477" spans="1:6" x14ac:dyDescent="0.2">
      <c r="A477" s="4" t="str">
        <f t="shared" si="42"/>
        <v/>
      </c>
      <c r="B477" s="18" t="str">
        <f t="shared" si="43"/>
        <v/>
      </c>
      <c r="C477" s="6" t="str">
        <f t="shared" si="44"/>
        <v/>
      </c>
      <c r="D477" s="6" t="str">
        <f t="shared" si="45"/>
        <v/>
      </c>
      <c r="E477" s="6" t="str">
        <f t="shared" si="46"/>
        <v/>
      </c>
      <c r="F477" s="6" t="str">
        <f t="shared" si="47"/>
        <v/>
      </c>
    </row>
    <row r="478" spans="1:6" x14ac:dyDescent="0.2">
      <c r="A478" s="4" t="str">
        <f t="shared" si="42"/>
        <v/>
      </c>
      <c r="B478" s="18" t="str">
        <f t="shared" si="43"/>
        <v/>
      </c>
      <c r="C478" s="6" t="str">
        <f t="shared" si="44"/>
        <v/>
      </c>
      <c r="D478" s="6" t="str">
        <f t="shared" si="45"/>
        <v/>
      </c>
      <c r="E478" s="6" t="str">
        <f t="shared" si="46"/>
        <v/>
      </c>
      <c r="F478" s="6" t="str">
        <f t="shared" si="47"/>
        <v/>
      </c>
    </row>
    <row r="479" spans="1:6" x14ac:dyDescent="0.2">
      <c r="A479" s="4" t="str">
        <f t="shared" si="42"/>
        <v/>
      </c>
      <c r="B479" s="18" t="str">
        <f t="shared" si="43"/>
        <v/>
      </c>
      <c r="C479" s="6" t="str">
        <f t="shared" si="44"/>
        <v/>
      </c>
      <c r="D479" s="6" t="str">
        <f t="shared" si="45"/>
        <v/>
      </c>
      <c r="E479" s="6" t="str">
        <f t="shared" si="46"/>
        <v/>
      </c>
      <c r="F479" s="6" t="str">
        <f t="shared" si="47"/>
        <v/>
      </c>
    </row>
    <row r="480" spans="1:6" x14ac:dyDescent="0.2">
      <c r="A480" s="4" t="str">
        <f t="shared" si="42"/>
        <v/>
      </c>
      <c r="B480" s="18" t="str">
        <f t="shared" si="43"/>
        <v/>
      </c>
      <c r="C480" s="6" t="str">
        <f t="shared" si="44"/>
        <v/>
      </c>
      <c r="D480" s="6" t="str">
        <f t="shared" si="45"/>
        <v/>
      </c>
      <c r="E480" s="6" t="str">
        <f t="shared" si="46"/>
        <v/>
      </c>
      <c r="F480" s="6" t="str">
        <f t="shared" si="47"/>
        <v/>
      </c>
    </row>
    <row r="481" spans="1:6" x14ac:dyDescent="0.2">
      <c r="A481" s="4" t="str">
        <f t="shared" si="42"/>
        <v/>
      </c>
      <c r="B481" s="18" t="str">
        <f t="shared" si="43"/>
        <v/>
      </c>
      <c r="C481" s="6" t="str">
        <f t="shared" si="44"/>
        <v/>
      </c>
      <c r="D481" s="6" t="str">
        <f t="shared" si="45"/>
        <v/>
      </c>
      <c r="E481" s="6" t="str">
        <f t="shared" si="46"/>
        <v/>
      </c>
      <c r="F481" s="6" t="str">
        <f t="shared" si="47"/>
        <v/>
      </c>
    </row>
    <row r="482" spans="1:6" x14ac:dyDescent="0.2">
      <c r="A482" s="4" t="str">
        <f t="shared" si="42"/>
        <v/>
      </c>
      <c r="B482" s="18" t="str">
        <f t="shared" si="43"/>
        <v/>
      </c>
      <c r="C482" s="6" t="str">
        <f t="shared" si="44"/>
        <v/>
      </c>
      <c r="D482" s="6" t="str">
        <f t="shared" si="45"/>
        <v/>
      </c>
      <c r="E482" s="6" t="str">
        <f t="shared" si="46"/>
        <v/>
      </c>
      <c r="F482" s="6" t="str">
        <f t="shared" si="47"/>
        <v/>
      </c>
    </row>
    <row r="483" spans="1:6" x14ac:dyDescent="0.2">
      <c r="A483" s="4" t="str">
        <f t="shared" si="42"/>
        <v/>
      </c>
      <c r="B483" s="18" t="str">
        <f t="shared" si="43"/>
        <v/>
      </c>
      <c r="C483" s="6" t="str">
        <f t="shared" si="44"/>
        <v/>
      </c>
      <c r="D483" s="6" t="str">
        <f t="shared" si="45"/>
        <v/>
      </c>
      <c r="E483" s="6" t="str">
        <f t="shared" si="46"/>
        <v/>
      </c>
      <c r="F483" s="6" t="str">
        <f t="shared" si="47"/>
        <v/>
      </c>
    </row>
    <row r="484" spans="1:6" x14ac:dyDescent="0.2">
      <c r="A484" s="1"/>
      <c r="B484" s="1"/>
      <c r="C484" s="1"/>
      <c r="D484" s="1"/>
      <c r="E484" s="1"/>
      <c r="F484" s="11" t="str">
        <f ca="1">IF(OFFSET(F484,-1,0,1,1)="","",ROUND(OFFSET(F484,-1,0,1,1),0))</f>
        <v/>
      </c>
    </row>
  </sheetData>
  <phoneticPr fontId="6"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LoanCalculator</vt:lpstr>
      <vt:lpstr>LoanAmount</vt:lpstr>
      <vt:lpstr>HomeEquity</vt:lpstr>
      <vt:lpstr>Help</vt:lpstr>
      <vt:lpstr>Regular</vt:lpstr>
      <vt:lpstr>fpdate</vt:lpstr>
      <vt:lpstr>int</vt:lpstr>
      <vt:lpstr>loan_amount</vt:lpstr>
      <vt:lpstr>payment</vt:lpstr>
      <vt:lpstr>HomeEquity!Print_Area</vt:lpstr>
      <vt:lpstr>LoanAmount!Print_Area</vt:lpstr>
      <vt:lpstr>HomeEquity!Print_Titles</vt:lpstr>
      <vt:lpstr>LoanCalculator!Print_Titles</vt:lpstr>
      <vt:lpstr>rate</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Equity Loan Calculator</dc:title>
  <dc:creator>www.vertex42.com</dc:creator>
  <dc:description>(c) 2007-2015 Vertex42 LLC. All Rights Reserved.</dc:description>
  <cp:lastModifiedBy>Ghasli @ Ghazali, Mohamad Amir</cp:lastModifiedBy>
  <cp:lastPrinted>2015-02-18T21:06:28Z</cp:lastPrinted>
  <dcterms:created xsi:type="dcterms:W3CDTF">2005-04-07T23:28:21Z</dcterms:created>
  <dcterms:modified xsi:type="dcterms:W3CDTF">2022-11-14T16:55:31Z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2007-2015 Vertex42 LLC</vt:lpwstr>
  </property>
  <property fmtid="{D5CDD505-2E9C-101B-9397-08002B2CF9AE}" pid="3" name="Version">
    <vt:lpwstr>1.3.1</vt:lpwstr>
  </property>
</Properties>
</file>