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EC1CD39A-32D0-4DA6-AC31-FA14AC0316C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PeriodicTable" sheetId="1" r:id="rId1"/>
    <sheet name="Data" sheetId="3" r:id="rId2"/>
  </sheets>
  <definedNames>
    <definedName name="_xlnm._FilterDatabase" localSheetId="1" hidden="1">Data!$A$1:$AE$119</definedName>
    <definedName name="no_color">PeriodicTable!$DH$8</definedName>
    <definedName name="_xlnm.Print_Area" localSheetId="0">PeriodicTable!$A$1:$DF$87</definedName>
    <definedName name="valuevx">42.314159</definedName>
    <definedName name="vertex42_copyright" hidden="1">"© 2011-2017 Vertex42 LLC. All rights reserved."</definedName>
    <definedName name="vertex42_id" hidden="1">"periodic-table.xlsx"</definedName>
    <definedName name="vertex42_title" hidden="1">"Periodic Table of the Elements"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8" i="1" l="1"/>
  <c r="U86" i="3" l="1"/>
  <c r="U68" i="3"/>
  <c r="U59" i="3"/>
  <c r="U58" i="3"/>
  <c r="Y13" i="3"/>
  <c r="Y11" i="3"/>
  <c r="Y5" i="3"/>
  <c r="Y3" i="3"/>
  <c r="Y26" i="3"/>
  <c r="Y19" i="3"/>
  <c r="Y31" i="3"/>
  <c r="Y37" i="3"/>
  <c r="Y49" i="3"/>
  <c r="Y55" i="3"/>
  <c r="Y81" i="3"/>
  <c r="Y87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88" i="3"/>
  <c r="F119" i="3"/>
  <c r="AA119" i="3"/>
  <c r="Z119" i="3"/>
  <c r="T119" i="3"/>
  <c r="X119" i="3"/>
  <c r="W119" i="3"/>
  <c r="V119" i="3"/>
  <c r="P119" i="3"/>
  <c r="O119" i="3"/>
  <c r="N119" i="3"/>
  <c r="F118" i="3"/>
  <c r="AA118" i="3"/>
  <c r="Z118" i="3"/>
  <c r="T118" i="3"/>
  <c r="X118" i="3"/>
  <c r="W118" i="3"/>
  <c r="V118" i="3"/>
  <c r="P118" i="3"/>
  <c r="O118" i="3"/>
  <c r="N118" i="3"/>
  <c r="F117" i="3"/>
  <c r="AA117" i="3"/>
  <c r="Z117" i="3"/>
  <c r="T117" i="3"/>
  <c r="X117" i="3"/>
  <c r="W117" i="3"/>
  <c r="V117" i="3"/>
  <c r="P117" i="3"/>
  <c r="O117" i="3"/>
  <c r="N117" i="3"/>
  <c r="F116" i="3"/>
  <c r="AA116" i="3"/>
  <c r="Z116" i="3"/>
  <c r="T116" i="3"/>
  <c r="X116" i="3"/>
  <c r="W116" i="3"/>
  <c r="V116" i="3"/>
  <c r="P116" i="3"/>
  <c r="O116" i="3"/>
  <c r="N116" i="3"/>
  <c r="F115" i="3"/>
  <c r="AA115" i="3"/>
  <c r="Z115" i="3"/>
  <c r="T115" i="3"/>
  <c r="X115" i="3"/>
  <c r="W115" i="3"/>
  <c r="V115" i="3"/>
  <c r="P115" i="3"/>
  <c r="O115" i="3"/>
  <c r="N115" i="3"/>
  <c r="F114" i="3"/>
  <c r="AA114" i="3"/>
  <c r="Z114" i="3"/>
  <c r="T114" i="3"/>
  <c r="X114" i="3"/>
  <c r="W114" i="3"/>
  <c r="V114" i="3"/>
  <c r="P114" i="3"/>
  <c r="O114" i="3"/>
  <c r="N114" i="3"/>
  <c r="F113" i="3"/>
  <c r="AA113" i="3"/>
  <c r="Z113" i="3"/>
  <c r="T113" i="3"/>
  <c r="X113" i="3"/>
  <c r="W113" i="3"/>
  <c r="V113" i="3"/>
  <c r="P113" i="3"/>
  <c r="O113" i="3"/>
  <c r="N113" i="3"/>
  <c r="F112" i="3"/>
  <c r="AA112" i="3"/>
  <c r="Z112" i="3"/>
  <c r="T112" i="3"/>
  <c r="X112" i="3"/>
  <c r="W112" i="3"/>
  <c r="V112" i="3"/>
  <c r="P112" i="3"/>
  <c r="O112" i="3"/>
  <c r="N112" i="3"/>
  <c r="F111" i="3"/>
  <c r="AA111" i="3"/>
  <c r="Z111" i="3"/>
  <c r="T111" i="3"/>
  <c r="X111" i="3"/>
  <c r="W111" i="3"/>
  <c r="V111" i="3"/>
  <c r="P111" i="3"/>
  <c r="O111" i="3"/>
  <c r="N111" i="3"/>
  <c r="F110" i="3"/>
  <c r="AA110" i="3"/>
  <c r="Z110" i="3"/>
  <c r="T110" i="3"/>
  <c r="X110" i="3"/>
  <c r="W110" i="3"/>
  <c r="V110" i="3"/>
  <c r="P110" i="3"/>
  <c r="O110" i="3"/>
  <c r="N110" i="3"/>
  <c r="F109" i="3"/>
  <c r="AA109" i="3"/>
  <c r="Z109" i="3"/>
  <c r="T109" i="3"/>
  <c r="X109" i="3"/>
  <c r="W109" i="3"/>
  <c r="V109" i="3"/>
  <c r="P109" i="3"/>
  <c r="O109" i="3"/>
  <c r="N109" i="3"/>
  <c r="F108" i="3"/>
  <c r="AA108" i="3"/>
  <c r="Z108" i="3"/>
  <c r="T108" i="3"/>
  <c r="X108" i="3"/>
  <c r="W108" i="3"/>
  <c r="V108" i="3"/>
  <c r="P108" i="3"/>
  <c r="O108" i="3"/>
  <c r="N108" i="3"/>
  <c r="F107" i="3"/>
  <c r="AA107" i="3"/>
  <c r="Z107" i="3"/>
  <c r="T107" i="3"/>
  <c r="X107" i="3"/>
  <c r="W107" i="3"/>
  <c r="V107" i="3"/>
  <c r="P107" i="3"/>
  <c r="O107" i="3"/>
  <c r="N107" i="3"/>
  <c r="F106" i="3"/>
  <c r="AA106" i="3"/>
  <c r="Z106" i="3"/>
  <c r="T106" i="3"/>
  <c r="X106" i="3"/>
  <c r="W106" i="3"/>
  <c r="V106" i="3"/>
  <c r="P106" i="3"/>
  <c r="O106" i="3"/>
  <c r="N106" i="3"/>
  <c r="F105" i="3"/>
  <c r="AA105" i="3"/>
  <c r="Z105" i="3"/>
  <c r="T105" i="3"/>
  <c r="X105" i="3"/>
  <c r="W105" i="3"/>
  <c r="V105" i="3"/>
  <c r="P105" i="3"/>
  <c r="O105" i="3"/>
  <c r="F104" i="3"/>
  <c r="AA104" i="3"/>
  <c r="Z104" i="3"/>
  <c r="T104" i="3"/>
  <c r="X104" i="3"/>
  <c r="W104" i="3"/>
  <c r="V104" i="3"/>
  <c r="P104" i="3"/>
  <c r="F103" i="3"/>
  <c r="AA103" i="3"/>
  <c r="Z103" i="3"/>
  <c r="T103" i="3"/>
  <c r="X103" i="3"/>
  <c r="V103" i="3"/>
  <c r="P103" i="3"/>
  <c r="F102" i="3"/>
  <c r="AA102" i="3"/>
  <c r="Z102" i="3"/>
  <c r="T102" i="3"/>
  <c r="X102" i="3"/>
  <c r="V102" i="3"/>
  <c r="P102" i="3"/>
  <c r="F101" i="3"/>
  <c r="AA101" i="3"/>
  <c r="Z101" i="3"/>
  <c r="T101" i="3"/>
  <c r="X101" i="3"/>
  <c r="V101" i="3"/>
  <c r="P101" i="3"/>
  <c r="F100" i="3"/>
  <c r="AA100" i="3"/>
  <c r="Z100" i="3"/>
  <c r="T100" i="3"/>
  <c r="X100" i="3"/>
  <c r="V100" i="3"/>
  <c r="P100" i="3"/>
  <c r="F99" i="3"/>
  <c r="AA99" i="3"/>
  <c r="Z99" i="3"/>
  <c r="T99" i="3"/>
  <c r="V99" i="3"/>
  <c r="P99" i="3"/>
  <c r="F98" i="3"/>
  <c r="AA98" i="3"/>
  <c r="T98" i="3"/>
  <c r="V98" i="3"/>
  <c r="P98" i="3"/>
  <c r="F97" i="3"/>
  <c r="AA97" i="3"/>
  <c r="Z97" i="3"/>
  <c r="T97" i="3"/>
  <c r="V97" i="3"/>
  <c r="F96" i="3"/>
  <c r="AA96" i="3"/>
  <c r="T96" i="3"/>
  <c r="X96" i="3"/>
  <c r="V96" i="3"/>
  <c r="F95" i="3"/>
  <c r="T95" i="3"/>
  <c r="V95" i="3"/>
  <c r="F94" i="3"/>
  <c r="T94" i="3"/>
  <c r="V94" i="3"/>
  <c r="F93" i="3"/>
  <c r="T93" i="3"/>
  <c r="F92" i="3"/>
  <c r="T92" i="3"/>
  <c r="V92" i="3"/>
  <c r="F91" i="3"/>
  <c r="T91" i="3"/>
  <c r="V91" i="3"/>
  <c r="F90" i="3"/>
  <c r="AA90" i="3"/>
  <c r="T90" i="3"/>
  <c r="V90" i="3"/>
  <c r="F89" i="3"/>
  <c r="T89" i="3"/>
  <c r="F88" i="3"/>
  <c r="AA88" i="3"/>
  <c r="Z88" i="3"/>
  <c r="T88" i="3"/>
  <c r="X88" i="3"/>
  <c r="P88" i="3"/>
  <c r="O88" i="3"/>
  <c r="F87" i="3"/>
  <c r="AA87" i="3"/>
  <c r="W87" i="3"/>
  <c r="F86" i="3"/>
  <c r="AA86" i="3"/>
  <c r="T86" i="3"/>
  <c r="X86" i="3"/>
  <c r="P86" i="3"/>
  <c r="N86" i="3"/>
  <c r="F85" i="3"/>
  <c r="Z85" i="3"/>
  <c r="T85" i="3"/>
  <c r="F84" i="3"/>
  <c r="F83" i="3"/>
  <c r="F82" i="3"/>
  <c r="F81" i="3"/>
  <c r="F80" i="3"/>
  <c r="F79" i="3"/>
  <c r="F78" i="3"/>
  <c r="V78" i="3"/>
  <c r="F77" i="3"/>
  <c r="V77" i="3"/>
  <c r="F76" i="3"/>
  <c r="V76" i="3"/>
  <c r="F75" i="3"/>
  <c r="V75" i="3"/>
  <c r="F74" i="3"/>
  <c r="V74" i="3"/>
  <c r="F73" i="3"/>
  <c r="V73" i="3"/>
  <c r="F72" i="3"/>
  <c r="V72" i="3"/>
  <c r="F71" i="3"/>
  <c r="T71" i="3"/>
  <c r="W71" i="3"/>
  <c r="V71" i="3"/>
  <c r="F70" i="3"/>
  <c r="T70" i="3"/>
  <c r="V70" i="3"/>
  <c r="F69" i="3"/>
  <c r="T69" i="3"/>
  <c r="V69" i="3"/>
  <c r="F68" i="3"/>
  <c r="T68" i="3"/>
  <c r="V68" i="3"/>
  <c r="F67" i="3"/>
  <c r="T67" i="3"/>
  <c r="V67" i="3"/>
  <c r="F66" i="3"/>
  <c r="T66" i="3"/>
  <c r="W66" i="3"/>
  <c r="V66" i="3"/>
  <c r="F65" i="3"/>
  <c r="T65" i="3"/>
  <c r="V65" i="3"/>
  <c r="F64" i="3"/>
  <c r="T64" i="3"/>
  <c r="W64" i="3"/>
  <c r="V64" i="3"/>
  <c r="F63" i="3"/>
  <c r="T63" i="3"/>
  <c r="V63" i="3"/>
  <c r="F62" i="3"/>
  <c r="T62" i="3"/>
  <c r="W62" i="3"/>
  <c r="V62" i="3"/>
  <c r="F61" i="3"/>
  <c r="T61" i="3"/>
  <c r="V61" i="3"/>
  <c r="F60" i="3"/>
  <c r="T60" i="3"/>
  <c r="V60" i="3"/>
  <c r="F59" i="3"/>
  <c r="T59" i="3"/>
  <c r="V59" i="3"/>
  <c r="F58" i="3"/>
  <c r="V58" i="3"/>
  <c r="F57" i="3"/>
  <c r="F56" i="3"/>
  <c r="F55" i="3"/>
  <c r="AA55" i="3"/>
  <c r="F54" i="3"/>
  <c r="AA54" i="3"/>
  <c r="F53" i="3"/>
  <c r="F52" i="3"/>
  <c r="F51" i="3"/>
  <c r="F50" i="3"/>
  <c r="F49" i="3"/>
  <c r="F48" i="3"/>
  <c r="F47" i="3"/>
  <c r="F46" i="3"/>
  <c r="V46" i="3"/>
  <c r="F45" i="3"/>
  <c r="V45" i="3"/>
  <c r="F44" i="3"/>
  <c r="V44" i="3"/>
  <c r="F43" i="3"/>
  <c r="V43" i="3"/>
  <c r="F42" i="3"/>
  <c r="V42" i="3"/>
  <c r="F41" i="3"/>
  <c r="V41" i="3"/>
  <c r="F40" i="3"/>
  <c r="V40" i="3"/>
  <c r="F39" i="3"/>
  <c r="F38" i="3"/>
  <c r="F37" i="3"/>
  <c r="AA37" i="3"/>
  <c r="F36" i="3"/>
  <c r="AA36" i="3"/>
  <c r="F35" i="3"/>
  <c r="AA35" i="3"/>
  <c r="F34" i="3"/>
  <c r="F33" i="3"/>
  <c r="F32" i="3"/>
  <c r="F31" i="3"/>
  <c r="F30" i="3"/>
  <c r="F29" i="3"/>
  <c r="F28" i="3"/>
  <c r="V28" i="3"/>
  <c r="F27" i="3"/>
  <c r="V27" i="3"/>
  <c r="F26" i="3"/>
  <c r="V26" i="3"/>
  <c r="F25" i="3"/>
  <c r="V25" i="3"/>
  <c r="F24" i="3"/>
  <c r="V24" i="3"/>
  <c r="F23" i="3"/>
  <c r="V23" i="3"/>
  <c r="F22" i="3"/>
  <c r="F21" i="3"/>
  <c r="F20" i="3"/>
  <c r="F19" i="3"/>
  <c r="AA19" i="3"/>
  <c r="W19" i="3"/>
  <c r="F18" i="3"/>
  <c r="AA18" i="3"/>
  <c r="F17" i="3"/>
  <c r="AA17" i="3"/>
  <c r="F16" i="3"/>
  <c r="F15" i="3"/>
  <c r="F14" i="3"/>
  <c r="F13" i="3"/>
  <c r="F12" i="3"/>
  <c r="F11" i="3"/>
  <c r="AA11" i="3"/>
  <c r="W11" i="3"/>
  <c r="F10" i="3"/>
  <c r="AA10" i="3"/>
  <c r="F9" i="3"/>
  <c r="AA9" i="3"/>
  <c r="F8" i="3"/>
  <c r="AA8" i="3"/>
  <c r="F7" i="3"/>
  <c r="F6" i="3"/>
  <c r="F5" i="3"/>
  <c r="F4" i="3"/>
  <c r="F3" i="3"/>
  <c r="AA3" i="3"/>
  <c r="W3" i="3"/>
  <c r="O3" i="3"/>
  <c r="F2" i="3"/>
  <c r="AA2" i="3"/>
  <c r="X27" i="1"/>
  <c r="R27" i="1"/>
  <c r="R25" i="1"/>
  <c r="X23" i="1"/>
  <c r="R23" i="1"/>
  <c r="X21" i="1"/>
  <c r="R21" i="1"/>
  <c r="X19" i="1"/>
  <c r="R19" i="1"/>
  <c r="R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Q1" authorId="0" shapeId="0" xr:uid="{00000000-0006-0000-0100-000001000000}">
      <text>
        <r>
          <rPr>
            <sz val="8"/>
            <color indexed="81"/>
            <rFont val="Tahoma"/>
            <family val="2"/>
          </rPr>
          <t>For Metals :: The most stable structure at 20°C.
§ :: Unusual structure and/or may require explanation
rhombo. :: Rhombohedral
FCC :: Face Centered Cubic
BCC :: Body Centered Cubic
HCP :: Hexagonal Close Packed
Hex :: Simple Hexagonal
BCO :: Base Centered Orthorhombic
FCO :: Face Centered Orthorhombic
SO :: Simple Orthorhombic
mono. :: Monoclinic
ortho. :: Orthorhombic
tetra. :: Tetragonal
hex :: Hexagonal
rhom. :: Rhombohedral
SOURCES:
http://en.wikipedia.org/wiki/Periodic_table_%28crystal_structure%29
http://environmentalchemistry.com/yogi/periodic/crystal.html
http://www.periodictable.com/Properties/A/CrystalStructure.html</t>
        </r>
      </text>
    </comment>
    <comment ref="S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Metallic radius</t>
        </r>
        <r>
          <rPr>
            <sz val="8"/>
            <color indexed="81"/>
            <rFont val="Tahoma"/>
            <family val="2"/>
          </rPr>
          <t xml:space="preserve">
Source: Greenwood, Norman N.; Earnshaw, Alan. (1997), Chemistry of the Elements (2nd ed.), Oxford: Butterworth-Heinemann</t>
        </r>
      </text>
    </comment>
    <comment ref="U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Calculated</t>
        </r>
        <r>
          <rPr>
            <sz val="8"/>
            <color indexed="81"/>
            <rFont val="Tahoma"/>
            <family val="2"/>
          </rPr>
          <t xml:space="preserve">
Source: E. Clementi, D.L.Raimondi,, W.P. Reinhardt (1967). "Atomic Screening Constants from SCF Functions. II. Atoms with 37 to 86 Electrons". J. Chem. Phys. 47: 1300.</t>
        </r>
      </text>
    </comment>
    <comment ref="V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van der Waals radius</t>
        </r>
        <r>
          <rPr>
            <sz val="8"/>
            <color indexed="81"/>
            <rFont val="Tahoma"/>
            <family val="2"/>
          </rPr>
          <t xml:space="preserve">
Sources:
(a) M. Mantina, A.C. Chamberlin, R. Valero, C.J. Cramer, D.G. Truhlar (2009). "Consistent van der Waals Radii for the Whole Main Group". J. Phys. Chem. A 113 (19): 5806.
(b) A. Bondi (1964). "van der Waals Volumes and Radii". J. Phys. Chem. 68: 441</t>
        </r>
      </text>
    </comment>
    <comment ref="V5" authorId="0" shapeId="0" xr:uid="{00000000-0006-0000-0100-000005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6" authorId="0" shapeId="0" xr:uid="{00000000-0006-0000-0100-000006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14" authorId="0" shapeId="0" xr:uid="{00000000-0006-0000-0100-000007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21" authorId="0" shapeId="0" xr:uid="{00000000-0006-0000-0100-000008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22" authorId="0" shapeId="0" xr:uid="{00000000-0006-0000-0100-000009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3" authorId="0" shapeId="0" xr:uid="{00000000-0006-0000-0100-00000A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8" authorId="0" shapeId="0" xr:uid="{00000000-0006-0000-0100-00000B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9" authorId="0" shapeId="0" xr:uid="{00000000-0006-0000-0100-00000C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2" authorId="0" shapeId="0" xr:uid="{00000000-0006-0000-0100-00000D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6" authorId="0" shapeId="0" xr:uid="{00000000-0006-0000-0100-00000E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7" authorId="0" shapeId="0" xr:uid="{00000000-0006-0000-0100-00000F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4" authorId="0" shapeId="0" xr:uid="{00000000-0006-0000-0100-000010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5" authorId="0" shapeId="0" xr:uid="{00000000-0006-0000-0100-000011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6" authorId="0" shapeId="0" xr:uid="{00000000-0006-0000-0100-000012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7" authorId="0" shapeId="0" xr:uid="{00000000-0006-0000-0100-000013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8" authorId="0" shapeId="0" xr:uid="{00000000-0006-0000-0100-000014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9" authorId="0" shapeId="0" xr:uid="{00000000-0006-0000-0100-000015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93" authorId="0" shapeId="0" xr:uid="{00000000-0006-0000-0100-000016000000}">
      <text>
        <r>
          <rPr>
            <sz val="8"/>
            <color indexed="81"/>
            <rFont val="Tahoma"/>
            <family val="2"/>
          </rPr>
          <t>Source (a)</t>
        </r>
      </text>
    </comment>
  </commentList>
</comments>
</file>

<file path=xl/sharedStrings.xml><?xml version="1.0" encoding="utf-8"?>
<sst xmlns="http://schemas.openxmlformats.org/spreadsheetml/2006/main" count="2474" uniqueCount="1295">
  <si>
    <t>Periodic Table of the Elements</t>
  </si>
  <si>
    <t>18
VIIIA</t>
  </si>
  <si>
    <t>Period</t>
  </si>
  <si>
    <t>1.00794</t>
  </si>
  <si>
    <t>Atomic Number</t>
  </si>
  <si>
    <t>4.002602</t>
  </si>
  <si>
    <t>H</t>
  </si>
  <si>
    <r>
      <t>2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1/2</t>
    </r>
  </si>
  <si>
    <t>Symbol</t>
  </si>
  <si>
    <t>He</t>
  </si>
  <si>
    <r>
      <t>1</t>
    </r>
    <r>
      <rPr>
        <sz val="7"/>
        <rFont val="Arial Narrow"/>
        <family val="2"/>
      </rPr>
      <t>S</t>
    </r>
    <r>
      <rPr>
        <vertAlign val="subscript"/>
        <sz val="7"/>
        <rFont val="Arial Narrow"/>
        <family val="2"/>
      </rPr>
      <t>0</t>
    </r>
  </si>
  <si>
    <t>*Electronegativity (Pauling)</t>
  </si>
  <si>
    <t>-</t>
  </si>
  <si>
    <t>Hydrogen</t>
  </si>
  <si>
    <t>Name</t>
  </si>
  <si>
    <t>Helium</t>
  </si>
  <si>
    <t>2
IIA</t>
  </si>
  <si>
    <t>13
IIIA</t>
  </si>
  <si>
    <t>14
IVA</t>
  </si>
  <si>
    <t>15
VA</t>
  </si>
  <si>
    <t>16
VIA</t>
  </si>
  <si>
    <t>17
VIIA</t>
  </si>
  <si>
    <t>*Melting Point (°C)</t>
  </si>
  <si>
    <t>*Boiling Point (°C)</t>
  </si>
  <si>
    <r>
      <t>1s</t>
    </r>
    <r>
      <rPr>
        <vertAlign val="superscript"/>
        <sz val="8"/>
        <rFont val="Arial Narrow"/>
        <family val="2"/>
      </rPr>
      <t>1</t>
    </r>
  </si>
  <si>
    <r>
      <t>1s</t>
    </r>
    <r>
      <rPr>
        <vertAlign val="superscript"/>
        <sz val="7"/>
        <rFont val="Arial Narrow"/>
        <family val="2"/>
      </rPr>
      <t>2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</si>
  <si>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,-1</t>
    </r>
  </si>
  <si>
    <t>+1,-1</t>
  </si>
  <si>
    <t>6.941</t>
  </si>
  <si>
    <t>9.012182</t>
  </si>
  <si>
    <t>10.811</t>
  </si>
  <si>
    <t>12.0107</t>
  </si>
  <si>
    <t>14.0067</t>
  </si>
  <si>
    <t>15.9994</t>
  </si>
  <si>
    <t>18.9984032</t>
  </si>
  <si>
    <t>20.1797</t>
  </si>
  <si>
    <t>Li</t>
  </si>
  <si>
    <t>Be</t>
  </si>
  <si>
    <r>
      <t>1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0</t>
    </r>
  </si>
  <si>
    <t>Phase at STP</t>
  </si>
  <si>
    <r>
      <t>†</t>
    </r>
    <r>
      <rPr>
        <b/>
        <sz val="8"/>
        <color indexed="8"/>
        <rFont val="Arial"/>
        <family val="2"/>
      </rPr>
      <t>Common Constants</t>
    </r>
  </si>
  <si>
    <t>B</t>
  </si>
  <si>
    <r>
      <t>2</t>
    </r>
    <r>
      <rPr>
        <sz val="7"/>
        <rFont val="Arial Narrow"/>
        <family val="2"/>
      </rPr>
      <t>P°</t>
    </r>
    <r>
      <rPr>
        <vertAlign val="subscript"/>
        <sz val="7"/>
        <rFont val="Arial Narrow"/>
        <family val="2"/>
      </rPr>
      <t>1/2</t>
    </r>
  </si>
  <si>
    <t>C</t>
  </si>
  <si>
    <r>
      <t>3</t>
    </r>
    <r>
      <rPr>
        <sz val="7"/>
        <rFont val="Arial Narrow"/>
        <family val="2"/>
      </rPr>
      <t>P</t>
    </r>
    <r>
      <rPr>
        <vertAlign val="subscript"/>
        <sz val="7"/>
        <rFont val="Arial Narrow"/>
        <family val="2"/>
      </rPr>
      <t>0</t>
    </r>
  </si>
  <si>
    <t>N</t>
  </si>
  <si>
    <r>
      <t>4</t>
    </r>
    <r>
      <rPr>
        <sz val="7"/>
        <rFont val="Arial Narrow"/>
        <family val="2"/>
      </rPr>
      <t>S°</t>
    </r>
    <r>
      <rPr>
        <vertAlign val="subscript"/>
        <sz val="7"/>
        <rFont val="Arial Narrow"/>
        <family val="2"/>
      </rPr>
      <t>3/2</t>
    </r>
  </si>
  <si>
    <t>O</t>
  </si>
  <si>
    <r>
      <t>3</t>
    </r>
    <r>
      <rPr>
        <sz val="7"/>
        <rFont val="Arial Narrow"/>
        <family val="2"/>
      </rPr>
      <t>P</t>
    </r>
    <r>
      <rPr>
        <vertAlign val="subscript"/>
        <sz val="7"/>
        <rFont val="Arial Narrow"/>
        <family val="2"/>
      </rPr>
      <t>2</t>
    </r>
  </si>
  <si>
    <t>F</t>
  </si>
  <si>
    <r>
      <t>2</t>
    </r>
    <r>
      <rPr>
        <sz val="7"/>
        <rFont val="Arial Narrow"/>
        <family val="2"/>
      </rPr>
      <t>P°</t>
    </r>
    <r>
      <rPr>
        <vertAlign val="subscript"/>
        <sz val="7"/>
        <rFont val="Arial Narrow"/>
        <family val="2"/>
      </rPr>
      <t>3/2</t>
    </r>
  </si>
  <si>
    <t>Ne</t>
  </si>
  <si>
    <t>Gas</t>
  </si>
  <si>
    <t>Liquid</t>
  </si>
  <si>
    <t>Solid</t>
  </si>
  <si>
    <t>Synthetic</t>
  </si>
  <si>
    <t>Absolute Zero</t>
  </si>
  <si>
    <t>-273.15 °C</t>
  </si>
  <si>
    <t>Gravitation Constant</t>
  </si>
  <si>
    <t>G</t>
  </si>
  <si>
    <t>Lithium</t>
  </si>
  <si>
    <t>Beryllium</t>
  </si>
  <si>
    <t>Atomic Mass Unit</t>
  </si>
  <si>
    <r>
      <t>m</t>
    </r>
    <r>
      <rPr>
        <vertAlign val="subscript"/>
        <sz val="9"/>
        <color indexed="8"/>
        <rFont val="Arial Narrow"/>
        <family val="2"/>
      </rPr>
      <t>u</t>
    </r>
  </si>
  <si>
    <t>Molar Gas Constant</t>
  </si>
  <si>
    <t>R</t>
  </si>
  <si>
    <t>Boron</t>
  </si>
  <si>
    <t>Carbon</t>
  </si>
  <si>
    <t>Nitrogen</t>
  </si>
  <si>
    <t>Oxygen</t>
  </si>
  <si>
    <t>Fluorine</t>
  </si>
  <si>
    <t>Neon</t>
  </si>
  <si>
    <t>Avogadro Constant</t>
  </si>
  <si>
    <t>Molar Volume (Ideal Gas)</t>
  </si>
  <si>
    <t>Base of Natural Logarithms</t>
  </si>
  <si>
    <t>e</t>
  </si>
  <si>
    <t>2.718281828</t>
  </si>
  <si>
    <t>PI</t>
  </si>
  <si>
    <t>p</t>
  </si>
  <si>
    <t>Boltzmann constant</t>
  </si>
  <si>
    <t>k</t>
  </si>
  <si>
    <t>Planck Constant</t>
  </si>
  <si>
    <t>h</t>
  </si>
  <si>
    <r>
      <t>[He] 2s</t>
    </r>
    <r>
      <rPr>
        <vertAlign val="superscript"/>
        <sz val="8"/>
        <rFont val="Arial Narrow"/>
        <family val="2"/>
      </rPr>
      <t>1</t>
    </r>
  </si>
  <si>
    <r>
      <t>[He] 2s</t>
    </r>
    <r>
      <rPr>
        <vertAlign val="superscript"/>
        <sz val="8"/>
        <rFont val="Arial Narrow"/>
        <family val="2"/>
      </rPr>
      <t>2</t>
    </r>
  </si>
  <si>
    <t>Electron Mass</t>
  </si>
  <si>
    <r>
      <t>m</t>
    </r>
    <r>
      <rPr>
        <vertAlign val="subscript"/>
        <sz val="9"/>
        <color indexed="8"/>
        <rFont val="Arial Narrow"/>
        <family val="2"/>
      </rPr>
      <t>e</t>
    </r>
  </si>
  <si>
    <t>Proton-Electron Mass Ratio</t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</si>
  <si>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1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</si>
  <si>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2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</si>
  <si>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3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</si>
  <si>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4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</si>
  <si>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5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</si>
  <si>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6</t>
    </r>
  </si>
  <si>
    <r>
      <t>+</t>
    </r>
    <r>
      <rPr>
        <b/>
        <sz val="8"/>
        <rFont val="Arial Narrow"/>
        <family val="2"/>
      </rPr>
      <t>1</t>
    </r>
  </si>
  <si>
    <r>
      <t>+</t>
    </r>
    <r>
      <rPr>
        <b/>
        <sz val="8"/>
        <rFont val="Arial Narrow"/>
        <family val="2"/>
      </rPr>
      <t>2</t>
    </r>
  </si>
  <si>
    <t>0.5110 MeV</t>
  </si>
  <si>
    <t>Rydberg Constant</t>
  </si>
  <si>
    <r>
      <t>R</t>
    </r>
    <r>
      <rPr>
        <vertAlign val="subscript"/>
        <sz val="9"/>
        <color indexed="8"/>
        <rFont val="Arial Narrow"/>
        <family val="2"/>
      </rPr>
      <t>∞</t>
    </r>
  </si>
  <si>
    <r>
      <t>+</t>
    </r>
    <r>
      <rPr>
        <b/>
        <sz val="8"/>
        <rFont val="Arial Narrow"/>
        <family val="2"/>
      </rPr>
      <t>3</t>
    </r>
  </si>
  <si>
    <r>
      <t>+2,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,-4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</si>
  <si>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,4,5,-2,-</t>
    </r>
    <r>
      <rPr>
        <b/>
        <sz val="8"/>
        <rFont val="Arial Narrow"/>
        <family val="2"/>
      </rPr>
      <t>3</t>
    </r>
  </si>
  <si>
    <r>
      <t>-</t>
    </r>
    <r>
      <rPr>
        <b/>
        <sz val="8"/>
        <rFont val="Arial Narrow"/>
        <family val="2"/>
      </rPr>
      <t>2</t>
    </r>
  </si>
  <si>
    <r>
      <t>-</t>
    </r>
    <r>
      <rPr>
        <b/>
        <sz val="8"/>
        <rFont val="Arial Narrow"/>
        <family val="2"/>
      </rPr>
      <t>1</t>
    </r>
  </si>
  <si>
    <t>Electron Radius (Classical)</t>
  </si>
  <si>
    <r>
      <t>R</t>
    </r>
    <r>
      <rPr>
        <vertAlign val="subscript"/>
        <sz val="9"/>
        <color indexed="8"/>
        <rFont val="Arial Narrow"/>
        <family val="2"/>
      </rPr>
      <t>∞</t>
    </r>
    <r>
      <rPr>
        <i/>
        <sz val="9"/>
        <color indexed="8"/>
        <rFont val="Arial Narrow"/>
        <family val="2"/>
      </rPr>
      <t>c</t>
    </r>
  </si>
  <si>
    <t>26.981538</t>
  </si>
  <si>
    <t>28.0855</t>
  </si>
  <si>
    <t>30.97361</t>
  </si>
  <si>
    <t>32.065</t>
  </si>
  <si>
    <t>35.453</t>
  </si>
  <si>
    <t>39.948</t>
  </si>
  <si>
    <t>Na</t>
  </si>
  <si>
    <r>
      <t>2</t>
    </r>
    <r>
      <rPr>
        <sz val="7"/>
        <rFont val="Arial Narrow"/>
        <family val="2"/>
      </rPr>
      <t>S</t>
    </r>
    <r>
      <rPr>
        <vertAlign val="subscript"/>
        <sz val="7"/>
        <rFont val="Arial Narrow"/>
        <family val="2"/>
      </rPr>
      <t>1/2</t>
    </r>
  </si>
  <si>
    <t>Mg</t>
  </si>
  <si>
    <t>Electron Volt</t>
  </si>
  <si>
    <t>eV</t>
  </si>
  <si>
    <r>
      <t>R</t>
    </r>
    <r>
      <rPr>
        <vertAlign val="subscript"/>
        <sz val="9"/>
        <color indexed="8"/>
        <rFont val="Arial Narrow"/>
        <family val="2"/>
      </rPr>
      <t>∞</t>
    </r>
    <r>
      <rPr>
        <i/>
        <sz val="9"/>
        <color indexed="8"/>
        <rFont val="Arial Narrow"/>
        <family val="2"/>
      </rPr>
      <t>hc</t>
    </r>
  </si>
  <si>
    <t>Al</t>
  </si>
  <si>
    <t>Si</t>
  </si>
  <si>
    <t>P</t>
  </si>
  <si>
    <t>S</t>
  </si>
  <si>
    <t>Cl</t>
  </si>
  <si>
    <t>Ar</t>
  </si>
  <si>
    <t>Elementry Charge</t>
  </si>
  <si>
    <t>Second Radiation Constant</t>
  </si>
  <si>
    <t>ch/k</t>
  </si>
  <si>
    <t>Sodium</t>
  </si>
  <si>
    <t>Magnesium</t>
  </si>
  <si>
    <t>Faraday Constant</t>
  </si>
  <si>
    <t>Speed of Light in a Vacuum</t>
  </si>
  <si>
    <t>c</t>
  </si>
  <si>
    <t>299 792 458 m/s</t>
  </si>
  <si>
    <t>Aluminum</t>
  </si>
  <si>
    <t>Silicon</t>
  </si>
  <si>
    <t>Phosphorus</t>
  </si>
  <si>
    <t>Sulfur</t>
  </si>
  <si>
    <t>Chlorine</t>
  </si>
  <si>
    <t>Argon</t>
  </si>
  <si>
    <t>fine-structure constant</t>
  </si>
  <si>
    <t>a</t>
  </si>
  <si>
    <t>Speed of sound in air at STP</t>
  </si>
  <si>
    <t>343.2 m/s</t>
  </si>
  <si>
    <t>First Radiation Constant</t>
  </si>
  <si>
    <r>
      <t>2</t>
    </r>
    <r>
      <rPr>
        <i/>
        <sz val="9"/>
        <color indexed="8"/>
        <rFont val="Symbol"/>
        <family val="1"/>
        <charset val="2"/>
      </rPr>
      <t>p</t>
    </r>
    <r>
      <rPr>
        <i/>
        <sz val="9"/>
        <color indexed="8"/>
        <rFont val="Arial Narrow"/>
        <family val="2"/>
      </rPr>
      <t>hc</t>
    </r>
    <r>
      <rPr>
        <vertAlign val="superscript"/>
        <sz val="9"/>
        <color indexed="8"/>
        <rFont val="Arial Narrow"/>
        <family val="2"/>
      </rPr>
      <t>2</t>
    </r>
  </si>
  <si>
    <t>Standard Pressure</t>
  </si>
  <si>
    <t>101 325 Pa</t>
  </si>
  <si>
    <t>3
IIIB</t>
  </si>
  <si>
    <t>4
IVB</t>
  </si>
  <si>
    <t>5
VB</t>
  </si>
  <si>
    <t>6
VIB</t>
  </si>
  <si>
    <t>7
VIIB</t>
  </si>
  <si>
    <t>11
IB</t>
  </si>
  <si>
    <t>12
IIB</t>
  </si>
  <si>
    <r>
      <t>[Ne] 3s</t>
    </r>
    <r>
      <rPr>
        <vertAlign val="superscript"/>
        <sz val="8"/>
        <rFont val="Arial Narrow"/>
        <family val="2"/>
      </rPr>
      <t>1</t>
    </r>
  </si>
  <si>
    <r>
      <t>[Ne] 3s</t>
    </r>
    <r>
      <rPr>
        <vertAlign val="superscript"/>
        <sz val="8"/>
        <rFont val="Arial Narrow"/>
        <family val="2"/>
      </rPr>
      <t>2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</si>
  <si>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1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</si>
  <si>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2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</si>
  <si>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3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</si>
  <si>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4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</si>
  <si>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5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</si>
  <si>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6</t>
    </r>
  </si>
  <si>
    <r>
      <t>+3,4,</t>
    </r>
    <r>
      <rPr>
        <b/>
        <sz val="8"/>
        <rFont val="Arial Narrow"/>
        <family val="2"/>
      </rPr>
      <t>5</t>
    </r>
    <r>
      <rPr>
        <sz val="8"/>
        <rFont val="Arial Narrow"/>
        <family val="2"/>
      </rPr>
      <t>,-3</t>
    </r>
  </si>
  <si>
    <r>
      <t>+2,4,</t>
    </r>
    <r>
      <rPr>
        <b/>
        <sz val="8"/>
        <rFont val="Arial Narrow"/>
        <family val="2"/>
      </rPr>
      <t>6</t>
    </r>
    <r>
      <rPr>
        <sz val="8"/>
        <rFont val="Arial Narrow"/>
        <family val="2"/>
      </rPr>
      <t>,-2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</si>
  <si>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,3,5,7,-</t>
    </r>
    <r>
      <rPr>
        <b/>
        <sz val="8"/>
        <rFont val="Arial Narrow"/>
        <family val="2"/>
      </rPr>
      <t>1</t>
    </r>
  </si>
  <si>
    <t>39.0983</t>
  </si>
  <si>
    <t>40.078</t>
  </si>
  <si>
    <t>47.867</t>
  </si>
  <si>
    <t>50.9415</t>
  </si>
  <si>
    <t>51.9961</t>
  </si>
  <si>
    <t>54.938049</t>
  </si>
  <si>
    <t>55.845</t>
  </si>
  <si>
    <t>58.6934</t>
  </si>
  <si>
    <t>63.546</t>
  </si>
  <si>
    <t>65.409</t>
  </si>
  <si>
    <t>69.723</t>
  </si>
  <si>
    <t>72.64</t>
  </si>
  <si>
    <t>78.96</t>
  </si>
  <si>
    <t>83.798</t>
  </si>
  <si>
    <t>K</t>
  </si>
  <si>
    <t>Ca</t>
  </si>
  <si>
    <t>Sc</t>
  </si>
  <si>
    <r>
      <t>2</t>
    </r>
    <r>
      <rPr>
        <sz val="8"/>
        <rFont val="Arial Narrow"/>
        <family val="2"/>
      </rPr>
      <t>D</t>
    </r>
    <r>
      <rPr>
        <vertAlign val="subscript"/>
        <sz val="8"/>
        <rFont val="Arial Narrow"/>
        <family val="2"/>
      </rPr>
      <t>3/2</t>
    </r>
  </si>
  <si>
    <t>Ti</t>
  </si>
  <si>
    <r>
      <t>3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2</t>
    </r>
  </si>
  <si>
    <t>V</t>
  </si>
  <si>
    <r>
      <t>4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3/2</t>
    </r>
  </si>
  <si>
    <t>Cr</t>
  </si>
  <si>
    <r>
      <t>7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3</t>
    </r>
  </si>
  <si>
    <t>Mn</t>
  </si>
  <si>
    <r>
      <t>6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5/2</t>
    </r>
  </si>
  <si>
    <t>Fe</t>
  </si>
  <si>
    <r>
      <t>5</t>
    </r>
    <r>
      <rPr>
        <sz val="8"/>
        <rFont val="Arial Narrow"/>
        <family val="2"/>
      </rPr>
      <t>D</t>
    </r>
    <r>
      <rPr>
        <vertAlign val="subscript"/>
        <sz val="8"/>
        <rFont val="Arial Narrow"/>
        <family val="2"/>
      </rPr>
      <t>4</t>
    </r>
  </si>
  <si>
    <t>Co</t>
  </si>
  <si>
    <r>
      <t>4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9/2</t>
    </r>
  </si>
  <si>
    <t>Ni</t>
  </si>
  <si>
    <r>
      <t>3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4</t>
    </r>
  </si>
  <si>
    <t>Cu</t>
  </si>
  <si>
    <t>Zn</t>
  </si>
  <si>
    <t>Ga</t>
  </si>
  <si>
    <r>
      <t>2</t>
    </r>
    <r>
      <rPr>
        <sz val="8"/>
        <rFont val="Arial Narrow"/>
        <family val="2"/>
      </rPr>
      <t>P°</t>
    </r>
    <r>
      <rPr>
        <vertAlign val="subscript"/>
        <sz val="8"/>
        <rFont val="Arial Narrow"/>
        <family val="2"/>
      </rPr>
      <t>1/2</t>
    </r>
  </si>
  <si>
    <t>Ge</t>
  </si>
  <si>
    <r>
      <t>3</t>
    </r>
    <r>
      <rPr>
        <sz val="8"/>
        <rFont val="Arial Narrow"/>
        <family val="2"/>
      </rPr>
      <t>P</t>
    </r>
    <r>
      <rPr>
        <vertAlign val="subscript"/>
        <sz val="8"/>
        <rFont val="Arial Narrow"/>
        <family val="2"/>
      </rPr>
      <t>0</t>
    </r>
  </si>
  <si>
    <t>As</t>
  </si>
  <si>
    <r>
      <t>4</t>
    </r>
    <r>
      <rPr>
        <sz val="8"/>
        <rFont val="Arial Narrow"/>
        <family val="2"/>
      </rPr>
      <t>S°</t>
    </r>
    <r>
      <rPr>
        <vertAlign val="subscript"/>
        <sz val="8"/>
        <rFont val="Arial Narrow"/>
        <family val="2"/>
      </rPr>
      <t>3/2</t>
    </r>
  </si>
  <si>
    <t>Se</t>
  </si>
  <si>
    <r>
      <t>3</t>
    </r>
    <r>
      <rPr>
        <sz val="8"/>
        <rFont val="Arial Narrow"/>
        <family val="2"/>
      </rPr>
      <t>P</t>
    </r>
    <r>
      <rPr>
        <vertAlign val="subscript"/>
        <sz val="8"/>
        <rFont val="Arial Narrow"/>
        <family val="2"/>
      </rPr>
      <t>2</t>
    </r>
  </si>
  <si>
    <t>Br</t>
  </si>
  <si>
    <r>
      <t>2</t>
    </r>
    <r>
      <rPr>
        <sz val="8"/>
        <rFont val="Arial Narrow"/>
        <family val="2"/>
      </rPr>
      <t>P°</t>
    </r>
    <r>
      <rPr>
        <vertAlign val="subscript"/>
        <sz val="8"/>
        <rFont val="Arial Narrow"/>
        <family val="2"/>
      </rPr>
      <t>3/2</t>
    </r>
  </si>
  <si>
    <t>Kr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</si>
  <si>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</si>
  <si>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</si>
  <si>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</si>
  <si>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</si>
  <si>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</si>
  <si>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</si>
  <si>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</si>
  <si>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</si>
  <si>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</si>
  <si>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</si>
  <si>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</si>
  <si>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</si>
  <si>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</si>
  <si>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</si>
  <si>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</si>
  <si>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</si>
  <si>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</si>
  <si>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</si>
  <si>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r>
      <t>[Ar] 4s</t>
    </r>
    <r>
      <rPr>
        <vertAlign val="superscript"/>
        <sz val="8"/>
        <rFont val="Arial Narrow"/>
        <family val="2"/>
      </rPr>
      <t>1</t>
    </r>
  </si>
  <si>
    <r>
      <t>[Ar] 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</si>
  <si>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 xml:space="preserve"> 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</si>
  <si>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</si>
  <si>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</si>
  <si>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1</t>
    </r>
  </si>
  <si>
    <r>
      <t>[Ar] 3d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</si>
  <si>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</si>
  <si>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</si>
  <si>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8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</si>
  <si>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1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</si>
  <si>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</si>
  <si>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1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</si>
  <si>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</si>
  <si>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3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</si>
  <si>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4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</si>
  <si>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5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</si>
  <si>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6</t>
    </r>
  </si>
  <si>
    <r>
      <t>+2,3,</t>
    </r>
    <r>
      <rPr>
        <b/>
        <sz val="8"/>
        <rFont val="Arial Narrow"/>
        <family val="2"/>
      </rPr>
      <t>4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</si>
  <si>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,4,</t>
    </r>
    <r>
      <rPr>
        <b/>
        <sz val="8"/>
        <rFont val="Arial Narrow"/>
        <family val="2"/>
      </rPr>
      <t>5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</si>
  <si>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,6</t>
    </r>
  </si>
  <si>
    <r>
      <t>+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>,3,4,6,7</t>
    </r>
  </si>
  <si>
    <r>
      <t>+2,</t>
    </r>
    <r>
      <rPr>
        <b/>
        <sz val="8"/>
        <rFont val="Arial Narrow"/>
        <family val="2"/>
      </rPr>
      <t>3</t>
    </r>
  </si>
  <si>
    <r>
      <t>+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>,3</t>
    </r>
  </si>
  <si>
    <r>
      <t>+1,</t>
    </r>
    <r>
      <rPr>
        <b/>
        <sz val="8"/>
        <rFont val="Arial Narrow"/>
        <family val="2"/>
      </rPr>
      <t>2</t>
    </r>
  </si>
  <si>
    <r>
      <t>+2,</t>
    </r>
    <r>
      <rPr>
        <b/>
        <sz val="8"/>
        <rFont val="Arial Narrow"/>
        <family val="2"/>
      </rPr>
      <t>4</t>
    </r>
  </si>
  <si>
    <r>
      <t>+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,5,-</t>
    </r>
    <r>
      <rPr>
        <b/>
        <sz val="8"/>
        <rFont val="Arial Narrow"/>
        <family val="2"/>
      </rPr>
      <t>3</t>
    </r>
  </si>
  <si>
    <r>
      <t>+2,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,6,-2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</si>
  <si>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,5,-</t>
    </r>
    <r>
      <rPr>
        <b/>
        <sz val="8"/>
        <rFont val="Arial Narrow"/>
        <family val="2"/>
      </rPr>
      <t>1</t>
    </r>
  </si>
  <si>
    <t>85.4678</t>
  </si>
  <si>
    <t>87.62</t>
  </si>
  <si>
    <t>88.90585</t>
  </si>
  <si>
    <t>91.224</t>
  </si>
  <si>
    <t>92.90638</t>
  </si>
  <si>
    <t>95.94</t>
  </si>
  <si>
    <t>(98)</t>
  </si>
  <si>
    <t>101.07</t>
  </si>
  <si>
    <t>106.42</t>
  </si>
  <si>
    <t>107.8682</t>
  </si>
  <si>
    <t>112.411</t>
  </si>
  <si>
    <t>114.818</t>
  </si>
  <si>
    <t>126.90447</t>
  </si>
  <si>
    <t>131.293</t>
  </si>
  <si>
    <t>Rb</t>
  </si>
  <si>
    <t>Sr</t>
  </si>
  <si>
    <t>Y</t>
  </si>
  <si>
    <r>
      <t>2</t>
    </r>
    <r>
      <rPr>
        <sz val="8"/>
        <rFont val="Arial"/>
        <family val="2"/>
      </rPr>
      <t>D</t>
    </r>
    <r>
      <rPr>
        <vertAlign val="subscript"/>
        <sz val="8"/>
        <rFont val="Arial"/>
        <family val="2"/>
      </rPr>
      <t>3/2</t>
    </r>
  </si>
  <si>
    <t>Zr</t>
  </si>
  <si>
    <r>
      <t>3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2</t>
    </r>
  </si>
  <si>
    <t>Nb</t>
  </si>
  <si>
    <r>
      <t>6</t>
    </r>
    <r>
      <rPr>
        <sz val="8"/>
        <rFont val="Arial"/>
        <family val="2"/>
      </rPr>
      <t>D</t>
    </r>
    <r>
      <rPr>
        <vertAlign val="subscript"/>
        <sz val="8"/>
        <rFont val="Arial"/>
        <family val="2"/>
      </rPr>
      <t>1/2</t>
    </r>
  </si>
  <si>
    <t>Mo</t>
  </si>
  <si>
    <r>
      <t>7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3</t>
    </r>
  </si>
  <si>
    <t>Tc</t>
  </si>
  <si>
    <r>
      <t>6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5/2</t>
    </r>
  </si>
  <si>
    <t>Ru</t>
  </si>
  <si>
    <r>
      <t>5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5</t>
    </r>
  </si>
  <si>
    <t>Rh</t>
  </si>
  <si>
    <r>
      <t>4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9/2</t>
    </r>
  </si>
  <si>
    <t>Pd</t>
  </si>
  <si>
    <r>
      <t>1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0</t>
    </r>
  </si>
  <si>
    <t>Ag</t>
  </si>
  <si>
    <r>
      <t>2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1/2</t>
    </r>
  </si>
  <si>
    <t>Cd</t>
  </si>
  <si>
    <t>In</t>
  </si>
  <si>
    <r>
      <t>2</t>
    </r>
    <r>
      <rPr>
        <sz val="8"/>
        <rFont val="Arial"/>
        <family val="2"/>
      </rPr>
      <t>P°</t>
    </r>
    <r>
      <rPr>
        <vertAlign val="subscript"/>
        <sz val="8"/>
        <rFont val="Arial"/>
        <family val="2"/>
      </rPr>
      <t>1/2</t>
    </r>
  </si>
  <si>
    <t>Sn</t>
  </si>
  <si>
    <r>
      <t>3</t>
    </r>
    <r>
      <rPr>
        <sz val="8"/>
        <rFont val="Arial"/>
        <family val="2"/>
      </rPr>
      <t>P</t>
    </r>
    <r>
      <rPr>
        <vertAlign val="subscript"/>
        <sz val="8"/>
        <rFont val="Arial"/>
        <family val="2"/>
      </rPr>
      <t>0</t>
    </r>
  </si>
  <si>
    <t>Sb</t>
  </si>
  <si>
    <r>
      <t>4</t>
    </r>
    <r>
      <rPr>
        <sz val="8"/>
        <rFont val="Arial"/>
        <family val="2"/>
      </rPr>
      <t>S°</t>
    </r>
    <r>
      <rPr>
        <vertAlign val="subscript"/>
        <sz val="8"/>
        <rFont val="Arial"/>
        <family val="2"/>
      </rPr>
      <t>3/2</t>
    </r>
  </si>
  <si>
    <t>Te</t>
  </si>
  <si>
    <r>
      <t>3</t>
    </r>
    <r>
      <rPr>
        <sz val="8"/>
        <rFont val="Arial"/>
        <family val="2"/>
      </rPr>
      <t>P</t>
    </r>
    <r>
      <rPr>
        <vertAlign val="subscript"/>
        <sz val="8"/>
        <rFont val="Arial"/>
        <family val="2"/>
      </rPr>
      <t>2</t>
    </r>
  </si>
  <si>
    <t>I</t>
  </si>
  <si>
    <r>
      <t>2</t>
    </r>
    <r>
      <rPr>
        <sz val="8"/>
        <rFont val="Arial"/>
        <family val="2"/>
      </rPr>
      <t>P°</t>
    </r>
    <r>
      <rPr>
        <vertAlign val="subscript"/>
        <sz val="8"/>
        <rFont val="Arial"/>
        <family val="2"/>
      </rPr>
      <t>3/2</t>
    </r>
  </si>
  <si>
    <t>Xe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</si>
  <si>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</si>
  <si>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</si>
  <si>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</si>
  <si>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</si>
  <si>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</si>
  <si>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</si>
  <si>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</si>
  <si>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</si>
  <si>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</si>
  <si>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</si>
  <si>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</si>
  <si>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</si>
  <si>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</si>
  <si>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</si>
  <si>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</si>
  <si>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</si>
  <si>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</si>
  <si>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</si>
  <si>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r>
      <t>[Kr] 5s</t>
    </r>
    <r>
      <rPr>
        <vertAlign val="superscript"/>
        <sz val="8"/>
        <rFont val="Arial Narrow"/>
        <family val="2"/>
      </rPr>
      <t>1</t>
    </r>
  </si>
  <si>
    <r>
      <t>[Kr] 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</si>
  <si>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</si>
  <si>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</si>
  <si>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</si>
  <si>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</si>
  <si>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</si>
  <si>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</si>
  <si>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8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</si>
  <si>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10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</si>
  <si>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</si>
  <si>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</si>
  <si>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</si>
  <si>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</si>
  <si>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3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</si>
  <si>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4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</si>
  <si>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5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</si>
  <si>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6</t>
    </r>
  </si>
  <si>
    <t>+4</t>
  </si>
  <si>
    <r>
      <t>+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,5</t>
    </r>
  </si>
  <si>
    <r>
      <t>+2,3,4,5,</t>
    </r>
    <r>
      <rPr>
        <b/>
        <sz val="8"/>
        <rFont val="Arial Narrow"/>
        <family val="2"/>
      </rPr>
      <t>6</t>
    </r>
  </si>
  <si>
    <r>
      <t>+4,</t>
    </r>
    <r>
      <rPr>
        <b/>
        <sz val="8"/>
        <rFont val="Arial Narrow"/>
        <family val="2"/>
      </rPr>
      <t>7</t>
    </r>
  </si>
  <si>
    <r>
      <t>+2,3,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,6,8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</si>
  <si>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,4</t>
    </r>
  </si>
  <si>
    <r>
      <t>+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>,4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</si>
  <si>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,5,7,-</t>
    </r>
    <r>
      <rPr>
        <b/>
        <sz val="8"/>
        <rFont val="Arial Narrow"/>
        <family val="2"/>
      </rPr>
      <t>1</t>
    </r>
  </si>
  <si>
    <t>132.90545</t>
  </si>
  <si>
    <t>137.327</t>
  </si>
  <si>
    <t>Lanthanide Series</t>
  </si>
  <si>
    <t>178.49</t>
  </si>
  <si>
    <t>180.9479</t>
  </si>
  <si>
    <t>183.84</t>
  </si>
  <si>
    <t>186.207</t>
  </si>
  <si>
    <t>190.23</t>
  </si>
  <si>
    <t>192.217</t>
  </si>
  <si>
    <t>195.078</t>
  </si>
  <si>
    <t>196.96655</t>
  </si>
  <si>
    <t>200.59</t>
  </si>
  <si>
    <t>204.3833</t>
  </si>
  <si>
    <t>207.2</t>
  </si>
  <si>
    <t>208.98038</t>
  </si>
  <si>
    <t>(209)</t>
  </si>
  <si>
    <t>(210)</t>
  </si>
  <si>
    <t>(222)</t>
  </si>
  <si>
    <t>Cs</t>
  </si>
  <si>
    <t>Ba</t>
  </si>
  <si>
    <t>Hf</t>
  </si>
  <si>
    <r>
      <t>3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2</t>
    </r>
  </si>
  <si>
    <t>Ta</t>
  </si>
  <si>
    <r>
      <t>4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3/2</t>
    </r>
  </si>
  <si>
    <t>W</t>
  </si>
  <si>
    <r>
      <t>5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0</t>
    </r>
  </si>
  <si>
    <t>Re</t>
  </si>
  <si>
    <r>
      <t>6</t>
    </r>
    <r>
      <rPr>
        <sz val="7"/>
        <rFont val="Arial Narrow"/>
        <family val="2"/>
      </rPr>
      <t>S</t>
    </r>
    <r>
      <rPr>
        <vertAlign val="subscript"/>
        <sz val="7"/>
        <rFont val="Arial Narrow"/>
        <family val="2"/>
      </rPr>
      <t>5/2</t>
    </r>
  </si>
  <si>
    <t>Os</t>
  </si>
  <si>
    <r>
      <t>5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4</t>
    </r>
  </si>
  <si>
    <t>Ir</t>
  </si>
  <si>
    <r>
      <t>4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9/2</t>
    </r>
  </si>
  <si>
    <t>Pt</t>
  </si>
  <si>
    <r>
      <t>3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3</t>
    </r>
  </si>
  <si>
    <t>Au</t>
  </si>
  <si>
    <t>Hg</t>
  </si>
  <si>
    <t>Tl</t>
  </si>
  <si>
    <t>Pb</t>
  </si>
  <si>
    <t>Bi</t>
  </si>
  <si>
    <t>Po</t>
  </si>
  <si>
    <t>At</t>
  </si>
  <si>
    <t>Rn</t>
  </si>
  <si>
    <t>Cesium</t>
  </si>
  <si>
    <t>Barium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</si>
  <si>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</si>
  <si>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</si>
  <si>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</si>
  <si>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</si>
  <si>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</si>
  <si>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</si>
  <si>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</si>
  <si>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</si>
  <si>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</si>
  <si>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</si>
  <si>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</si>
  <si>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</si>
  <si>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</si>
  <si>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</si>
  <si>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</si>
  <si>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r>
      <t>[Xe] 6s</t>
    </r>
    <r>
      <rPr>
        <vertAlign val="superscript"/>
        <sz val="8"/>
        <rFont val="Arial Narrow"/>
        <family val="2"/>
      </rPr>
      <t>1</t>
    </r>
  </si>
  <si>
    <r>
      <t>[Xe] 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</si>
  <si>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</si>
  <si>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</si>
  <si>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</si>
  <si>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</si>
  <si>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</si>
  <si>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</si>
  <si>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9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1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</si>
  <si>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1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</si>
  <si>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</si>
  <si>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+</t>
    </r>
    <r>
      <rPr>
        <b/>
        <sz val="8"/>
        <rFont val="Arial Narrow"/>
        <family val="2"/>
      </rPr>
      <t>5</t>
    </r>
  </si>
  <si>
    <r>
      <t>+2,4,6,</t>
    </r>
    <r>
      <rPr>
        <b/>
        <sz val="8"/>
        <rFont val="Arial Narrow"/>
        <family val="2"/>
      </rPr>
      <t>7</t>
    </r>
    <r>
      <rPr>
        <sz val="8"/>
        <rFont val="Arial Narrow"/>
        <family val="2"/>
      </rPr>
      <t>,-1</t>
    </r>
  </si>
  <si>
    <r>
      <t>+2,3,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,6</t>
    </r>
  </si>
  <si>
    <r>
      <t>+1,</t>
    </r>
    <r>
      <rPr>
        <b/>
        <sz val="8"/>
        <rFont val="Arial Narrow"/>
        <family val="2"/>
      </rPr>
      <t>3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</si>
  <si>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,3</t>
    </r>
  </si>
  <si>
    <t>(223)</t>
  </si>
  <si>
    <t>(226)</t>
  </si>
  <si>
    <t>Actinide
Series</t>
  </si>
  <si>
    <t>(261)</t>
  </si>
  <si>
    <t>(262)</t>
  </si>
  <si>
    <t>(266)</t>
  </si>
  <si>
    <t>(264)</t>
  </si>
  <si>
    <t>(277)</t>
  </si>
  <si>
    <t>(268)</t>
  </si>
  <si>
    <t>(281)</t>
  </si>
  <si>
    <t>(272)</t>
  </si>
  <si>
    <t>(285)</t>
  </si>
  <si>
    <t>(289)</t>
  </si>
  <si>
    <t>(292)</t>
  </si>
  <si>
    <t>Fr</t>
  </si>
  <si>
    <t>Ra</t>
  </si>
  <si>
    <t>Rf</t>
  </si>
  <si>
    <r>
      <t>3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2</t>
    </r>
    <r>
      <rPr>
        <sz val="7"/>
        <rFont val="Arial Narrow"/>
        <family val="2"/>
      </rPr>
      <t xml:space="preserve"> ?</t>
    </r>
  </si>
  <si>
    <t>Db</t>
  </si>
  <si>
    <t xml:space="preserve"> </t>
  </si>
  <si>
    <t>Sg</t>
  </si>
  <si>
    <t>Bh</t>
  </si>
  <si>
    <t>Hs</t>
  </si>
  <si>
    <t>Mt</t>
  </si>
  <si>
    <t>Ds</t>
  </si>
  <si>
    <t>Rg</t>
  </si>
  <si>
    <t>Uuq</t>
  </si>
  <si>
    <t>Francium</t>
  </si>
  <si>
    <t>Radium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</si>
  <si>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</si>
  <si>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</si>
  <si>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</si>
  <si>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</si>
  <si>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</si>
  <si>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</si>
  <si>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</si>
  <si>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</si>
  <si>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Ununquadium</t>
  </si>
  <si>
    <t>6.0 ?</t>
  </si>
  <si>
    <r>
      <t>[Rn] 7s</t>
    </r>
    <r>
      <rPr>
        <vertAlign val="superscript"/>
        <sz val="8"/>
        <rFont val="Arial Narrow"/>
        <family val="2"/>
      </rPr>
      <t>1</t>
    </r>
  </si>
  <si>
    <r>
      <t>[Rn] 7s</t>
    </r>
    <r>
      <rPr>
        <vertAlign val="superscript"/>
        <sz val="8"/>
        <rFont val="Arial Narrow"/>
        <family val="2"/>
      </rPr>
      <t>2</t>
    </r>
  </si>
  <si>
    <t>Lanthanides</t>
  </si>
  <si>
    <t>138.9055</t>
  </si>
  <si>
    <t>140.116</t>
  </si>
  <si>
    <t>144.24</t>
  </si>
  <si>
    <t>(145)</t>
  </si>
  <si>
    <t>150.36</t>
  </si>
  <si>
    <t>151.964</t>
  </si>
  <si>
    <t>157.25</t>
  </si>
  <si>
    <t>167.259</t>
  </si>
  <si>
    <t>173.04</t>
  </si>
  <si>
    <t>174.967</t>
  </si>
  <si>
    <t>La</t>
  </si>
  <si>
    <r>
      <t>2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3/2</t>
    </r>
  </si>
  <si>
    <t>Ce</t>
  </si>
  <si>
    <r>
      <t>1</t>
    </r>
    <r>
      <rPr>
        <sz val="8"/>
        <rFont val="Arial"/>
        <family val="2"/>
      </rPr>
      <t>G°</t>
    </r>
    <r>
      <rPr>
        <vertAlign val="subscript"/>
        <sz val="8"/>
        <rFont val="Arial"/>
        <family val="2"/>
      </rPr>
      <t>4</t>
    </r>
  </si>
  <si>
    <t>Pr</t>
  </si>
  <si>
    <r>
      <t>4</t>
    </r>
    <r>
      <rPr>
        <sz val="8"/>
        <rFont val="Arial"/>
        <family val="2"/>
      </rPr>
      <t>I°</t>
    </r>
    <r>
      <rPr>
        <vertAlign val="subscript"/>
        <sz val="8"/>
        <rFont val="Arial"/>
        <family val="2"/>
      </rPr>
      <t>9/2</t>
    </r>
  </si>
  <si>
    <t>Nd</t>
  </si>
  <si>
    <r>
      <t>5</t>
    </r>
    <r>
      <rPr>
        <sz val="8"/>
        <rFont val="Arial"/>
        <family val="2"/>
      </rPr>
      <t>I</t>
    </r>
    <r>
      <rPr>
        <vertAlign val="subscript"/>
        <sz val="8"/>
        <rFont val="Arial"/>
        <family val="2"/>
      </rPr>
      <t>4</t>
    </r>
  </si>
  <si>
    <t>Pm</t>
  </si>
  <si>
    <r>
      <t>6</t>
    </r>
    <r>
      <rPr>
        <sz val="8"/>
        <rFont val="Arial"/>
        <family val="2"/>
      </rPr>
      <t>H°</t>
    </r>
    <r>
      <rPr>
        <vertAlign val="subscript"/>
        <sz val="8"/>
        <rFont val="Arial"/>
        <family val="2"/>
      </rPr>
      <t>5/2</t>
    </r>
  </si>
  <si>
    <t>Sm</t>
  </si>
  <si>
    <r>
      <t>7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0</t>
    </r>
  </si>
  <si>
    <t>Eu</t>
  </si>
  <si>
    <r>
      <t>8</t>
    </r>
    <r>
      <rPr>
        <sz val="8"/>
        <rFont val="Arial"/>
        <family val="2"/>
      </rPr>
      <t>S°</t>
    </r>
    <r>
      <rPr>
        <vertAlign val="subscript"/>
        <sz val="8"/>
        <rFont val="Arial"/>
        <family val="2"/>
      </rPr>
      <t>7/2</t>
    </r>
  </si>
  <si>
    <t>Gd</t>
  </si>
  <si>
    <r>
      <t>9</t>
    </r>
    <r>
      <rPr>
        <sz val="8"/>
        <rFont val="Arial"/>
        <family val="2"/>
      </rPr>
      <t>D°</t>
    </r>
    <r>
      <rPr>
        <vertAlign val="subscript"/>
        <sz val="8"/>
        <rFont val="Arial"/>
        <family val="2"/>
      </rPr>
      <t>2</t>
    </r>
  </si>
  <si>
    <t>Tb</t>
  </si>
  <si>
    <r>
      <t>6</t>
    </r>
    <r>
      <rPr>
        <sz val="8"/>
        <rFont val="Arial"/>
        <family val="2"/>
      </rPr>
      <t>H°</t>
    </r>
    <r>
      <rPr>
        <vertAlign val="subscript"/>
        <sz val="8"/>
        <rFont val="Arial"/>
        <family val="2"/>
      </rPr>
      <t>15/2</t>
    </r>
  </si>
  <si>
    <t>Dy</t>
  </si>
  <si>
    <r>
      <t>5</t>
    </r>
    <r>
      <rPr>
        <sz val="8"/>
        <rFont val="Arial"/>
        <family val="2"/>
      </rPr>
      <t>I</t>
    </r>
    <r>
      <rPr>
        <vertAlign val="subscript"/>
        <sz val="8"/>
        <rFont val="Arial"/>
        <family val="2"/>
      </rPr>
      <t>8</t>
    </r>
  </si>
  <si>
    <t>Ho</t>
  </si>
  <si>
    <r>
      <t>4</t>
    </r>
    <r>
      <rPr>
        <sz val="8"/>
        <rFont val="Arial"/>
        <family val="2"/>
      </rPr>
      <t>I°</t>
    </r>
    <r>
      <rPr>
        <vertAlign val="subscript"/>
        <sz val="8"/>
        <rFont val="Arial"/>
        <family val="2"/>
      </rPr>
      <t>15/2</t>
    </r>
  </si>
  <si>
    <t>Er</t>
  </si>
  <si>
    <r>
      <t>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</si>
  <si>
    <t>Tm</t>
  </si>
  <si>
    <r>
      <t>2</t>
    </r>
    <r>
      <rPr>
        <sz val="8"/>
        <rFont val="Arial"/>
        <family val="2"/>
      </rPr>
      <t>F°</t>
    </r>
    <r>
      <rPr>
        <vertAlign val="subscript"/>
        <sz val="8"/>
        <rFont val="Arial"/>
        <family val="2"/>
      </rPr>
      <t>7/2</t>
    </r>
  </si>
  <si>
    <t>Yb</t>
  </si>
  <si>
    <t>Lu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</si>
  <si>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</si>
  <si>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</si>
  <si>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</si>
  <si>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</si>
  <si>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</si>
  <si>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</si>
  <si>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</si>
  <si>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</si>
  <si>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</si>
  <si>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</si>
  <si>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</si>
  <si>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</si>
  <si>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</si>
  <si>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</si>
  <si>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</si>
  <si>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r>
      <t>[Xe] 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</si>
  <si>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</si>
  <si>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3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</si>
  <si>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4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</si>
  <si>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5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</si>
  <si>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6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</si>
  <si>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</si>
  <si>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</si>
  <si>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9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</si>
  <si>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10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</si>
  <si>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</si>
  <si>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12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</si>
  <si>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13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</si>
  <si>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</si>
  <si>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</si>
  <si>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t>+3</t>
  </si>
  <si>
    <t>Actinides</t>
  </si>
  <si>
    <t>(227)</t>
  </si>
  <si>
    <t>232.0381</t>
  </si>
  <si>
    <t>(237)</t>
  </si>
  <si>
    <t>(244)</t>
  </si>
  <si>
    <t>(243)</t>
  </si>
  <si>
    <t>(247)</t>
  </si>
  <si>
    <t>(251)</t>
  </si>
  <si>
    <t>(252)</t>
  </si>
  <si>
    <t>(257)</t>
  </si>
  <si>
    <t>(258)</t>
  </si>
  <si>
    <t>(259)</t>
  </si>
  <si>
    <t>Ac</t>
  </si>
  <si>
    <t>Th</t>
  </si>
  <si>
    <t>Pa</t>
  </si>
  <si>
    <r>
      <t>4</t>
    </r>
    <r>
      <rPr>
        <sz val="7"/>
        <rFont val="Arial Narrow"/>
        <family val="2"/>
      </rPr>
      <t>K</t>
    </r>
    <r>
      <rPr>
        <vertAlign val="subscript"/>
        <sz val="7"/>
        <rFont val="Arial Narrow"/>
        <family val="2"/>
      </rPr>
      <t>11/2</t>
    </r>
  </si>
  <si>
    <t>U</t>
  </si>
  <si>
    <r>
      <t>5</t>
    </r>
    <r>
      <rPr>
        <sz val="8"/>
        <rFont val="Arial"/>
        <family val="2"/>
      </rPr>
      <t>L°</t>
    </r>
    <r>
      <rPr>
        <vertAlign val="subscript"/>
        <sz val="8"/>
        <rFont val="Arial"/>
        <family val="2"/>
      </rPr>
      <t>6</t>
    </r>
  </si>
  <si>
    <t>Np</t>
  </si>
  <si>
    <r>
      <t>6</t>
    </r>
    <r>
      <rPr>
        <sz val="8"/>
        <rFont val="Arial"/>
        <family val="2"/>
      </rPr>
      <t>L</t>
    </r>
    <r>
      <rPr>
        <vertAlign val="subscript"/>
        <sz val="8"/>
        <rFont val="Arial"/>
        <family val="2"/>
      </rPr>
      <t>11/2</t>
    </r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</si>
  <si>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</si>
  <si>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</si>
  <si>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</si>
  <si>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</si>
  <si>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</si>
  <si>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</si>
  <si>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</si>
  <si>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</si>
  <si>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</si>
  <si>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</si>
  <si>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r>
      <t>2</t>
    </r>
    <r>
      <rPr>
        <sz val="8"/>
        <rFont val="Arial"/>
        <family val="2"/>
      </rPr>
      <t>P°</t>
    </r>
    <r>
      <rPr>
        <vertAlign val="subscript"/>
        <sz val="8"/>
        <rFont val="Arial"/>
        <family val="2"/>
      </rPr>
      <t xml:space="preserve">1/2 </t>
    </r>
    <r>
      <rPr>
        <sz val="8"/>
        <rFont val="Arial"/>
        <family val="2"/>
      </rPr>
      <t>?</t>
    </r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</si>
  <si>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</si>
  <si>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</si>
  <si>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</si>
  <si>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</si>
  <si>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</si>
  <si>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</si>
  <si>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</si>
  <si>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</si>
  <si>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</si>
  <si>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</si>
  <si>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</si>
  <si>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</si>
  <si>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</si>
  <si>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</si>
  <si>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</si>
  <si>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4.9 ?</t>
  </si>
  <si>
    <r>
      <t>[Rn] 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</si>
  <si>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6d</t>
    </r>
    <r>
      <rPr>
        <vertAlign val="superscript"/>
        <sz val="7"/>
        <rFont val="Arial Narrow"/>
        <family val="2"/>
      </rPr>
      <t>2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</si>
  <si>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2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</si>
  <si>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3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</si>
  <si>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4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</si>
  <si>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6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</si>
  <si>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</si>
  <si>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 xml:space="preserve"> 7</t>
    </r>
    <r>
      <rPr>
        <sz val="7"/>
        <rFont val="Arial Narrow"/>
        <family val="2"/>
      </rPr>
      <t>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</si>
  <si>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9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</si>
  <si>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10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</si>
  <si>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</si>
  <si>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12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</si>
  <si>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13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</si>
  <si>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</si>
  <si>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t>CRC Handbook of Chemistry and Physics</t>
  </si>
  <si>
    <t>GROUP 1
IA</t>
  </si>
  <si>
    <r>
      <t>1.660539x10</t>
    </r>
    <r>
      <rPr>
        <b/>
        <vertAlign val="superscript"/>
        <sz val="8"/>
        <color indexed="8"/>
        <rFont val="Arial Narrow"/>
        <family val="2"/>
      </rPr>
      <t>-27</t>
    </r>
    <r>
      <rPr>
        <b/>
        <sz val="8"/>
        <color indexed="8"/>
        <rFont val="Arial Narrow"/>
        <family val="2"/>
      </rPr>
      <t xml:space="preserve"> kg</t>
    </r>
  </si>
  <si>
    <r>
      <t>1.380650x10</t>
    </r>
    <r>
      <rPr>
        <b/>
        <vertAlign val="superscript"/>
        <sz val="8"/>
        <color indexed="8"/>
        <rFont val="Arial Narrow"/>
        <family val="2"/>
      </rPr>
      <t>-23</t>
    </r>
    <r>
      <rPr>
        <b/>
        <sz val="8"/>
        <color indexed="8"/>
        <rFont val="Arial Narrow"/>
        <family val="2"/>
      </rPr>
      <t xml:space="preserve"> J/K</t>
    </r>
  </si>
  <si>
    <r>
      <t>3.289842x10</t>
    </r>
    <r>
      <rPr>
        <b/>
        <vertAlign val="superscript"/>
        <sz val="8"/>
        <color indexed="8"/>
        <rFont val="Arial Narrow"/>
        <family val="2"/>
      </rPr>
      <t>15</t>
    </r>
    <r>
      <rPr>
        <b/>
        <sz val="8"/>
        <color indexed="8"/>
        <rFont val="Arial Narrow"/>
        <family val="2"/>
      </rPr>
      <t xml:space="preserve"> Hz</t>
    </r>
  </si>
  <si>
    <r>
      <t>†</t>
    </r>
    <r>
      <rPr>
        <sz val="9"/>
        <rFont val="Arial Narrow"/>
        <family val="2"/>
      </rPr>
      <t>Atomic Weight</t>
    </r>
  </si>
  <si>
    <r>
      <t>†</t>
    </r>
    <r>
      <rPr>
        <sz val="9"/>
        <rFont val="Arial Narrow"/>
        <family val="2"/>
      </rPr>
      <t>Ground-State Level</t>
    </r>
  </si>
  <si>
    <r>
      <t>†</t>
    </r>
    <r>
      <rPr>
        <sz val="9"/>
        <rFont val="Arial Narrow"/>
        <family val="2"/>
      </rPr>
      <t>Ionization Energy (eV)</t>
    </r>
  </si>
  <si>
    <r>
      <t>†</t>
    </r>
    <r>
      <rPr>
        <sz val="9"/>
        <rFont val="Arial Narrow"/>
        <family val="2"/>
      </rPr>
      <t>Electron Configuration</t>
    </r>
  </si>
  <si>
    <r>
      <t xml:space="preserve">Possible Oxidation States </t>
    </r>
    <r>
      <rPr>
        <vertAlign val="superscript"/>
        <sz val="9"/>
        <rFont val="Arial Narrow"/>
        <family val="2"/>
      </rPr>
      <t>[Note]</t>
    </r>
  </si>
  <si>
    <r>
      <t xml:space="preserve">*Density </t>
    </r>
    <r>
      <rPr>
        <vertAlign val="superscript"/>
        <sz val="9"/>
        <rFont val="Arial Narrow"/>
        <family val="2"/>
      </rPr>
      <t>[Note]</t>
    </r>
  </si>
  <si>
    <t>References:</t>
  </si>
  <si>
    <t>†Nist.gov, *Wolfram.com (Mathematic),</t>
  </si>
  <si>
    <t>81st Edition, 2000-2001, and others</t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</si>
  <si>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1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</si>
  <si>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2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</si>
  <si>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3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</si>
  <si>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4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</si>
  <si>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5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</si>
  <si>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6</t>
    </r>
  </si>
  <si>
    <r>
      <t>+3</t>
    </r>
    <r>
      <rPr>
        <sz val="8"/>
        <rFont val="Arial Narrow"/>
        <family val="2"/>
      </rPr>
      <t>,4</t>
    </r>
  </si>
  <si>
    <r>
      <t>+3</t>
    </r>
    <r>
      <rPr>
        <sz val="8"/>
        <rFont val="Arial Narrow"/>
        <family val="2"/>
      </rPr>
      <t>,4,5,6</t>
    </r>
  </si>
  <si>
    <r>
      <t>+3,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,5,6</t>
    </r>
  </si>
  <si>
    <r>
      <t>+3,4,</t>
    </r>
    <r>
      <rPr>
        <b/>
        <sz val="8"/>
        <rFont val="Arial Narrow"/>
        <family val="2"/>
      </rPr>
      <t>5</t>
    </r>
    <r>
      <rPr>
        <sz val="8"/>
        <rFont val="Arial Narrow"/>
        <family val="2"/>
      </rPr>
      <t>,6</t>
    </r>
  </si>
  <si>
    <r>
      <t>+3,4,5,</t>
    </r>
    <r>
      <rPr>
        <b/>
        <sz val="8"/>
        <rFont val="Arial Narrow"/>
        <family val="2"/>
      </rPr>
      <t>6</t>
    </r>
  </si>
  <si>
    <r>
      <t>+4,</t>
    </r>
    <r>
      <rPr>
        <b/>
        <sz val="8"/>
        <rFont val="Arial Narrow"/>
        <family val="2"/>
      </rPr>
      <t>5</t>
    </r>
  </si>
  <si>
    <t>Cn</t>
  </si>
  <si>
    <t>Copernicium</t>
  </si>
  <si>
    <t>8
VIII</t>
  </si>
  <si>
    <t>9
VIII</t>
  </si>
  <si>
    <t>10
VIII</t>
  </si>
  <si>
    <t>Atomic Weight Estimated</t>
  </si>
  <si>
    <t>Type</t>
  </si>
  <si>
    <t>Group</t>
  </si>
  <si>
    <t>Group 2</t>
  </si>
  <si>
    <t>Ground-state Level</t>
  </si>
  <si>
    <t>Possible Oxidation States</t>
  </si>
  <si>
    <t>Discoverer</t>
  </si>
  <si>
    <t>Discovery (Year)</t>
  </si>
  <si>
    <t>Atomic Weight Display</t>
  </si>
  <si>
    <t>Non Metal</t>
  </si>
  <si>
    <t>IA</t>
  </si>
  <si>
    <t>1s1</t>
  </si>
  <si>
    <t>2S1/2</t>
  </si>
  <si>
    <t>CAS1333-74-0</t>
  </si>
  <si>
    <t>Cavendish, Henry</t>
  </si>
  <si>
    <t>Noble Gas</t>
  </si>
  <si>
    <t>VIIIA</t>
  </si>
  <si>
    <t>1s2</t>
  </si>
  <si>
    <t>1S0</t>
  </si>
  <si>
    <t>CAS7440-59-7</t>
  </si>
  <si>
    <t>Ramsey, Sir William &amp; Cleve, Per Teodor</t>
  </si>
  <si>
    <t>Alkali Metal</t>
  </si>
  <si>
    <t>[He] 2s1</t>
  </si>
  <si>
    <t>CAS7439-93-2</t>
  </si>
  <si>
    <t>+1</t>
  </si>
  <si>
    <t>Arfvedson, Johan August</t>
  </si>
  <si>
    <t>Alkaline Earth Metal</t>
  </si>
  <si>
    <t>IIA</t>
  </si>
  <si>
    <t>[He] 2s2</t>
  </si>
  <si>
    <t>CAS7440-41-7</t>
  </si>
  <si>
    <t>+2</t>
  </si>
  <si>
    <t>Vauquelin, Nicholas Louis</t>
  </si>
  <si>
    <t>Metalloids</t>
  </si>
  <si>
    <t>IIIA</t>
  </si>
  <si>
    <t>[He] 2s2 2p1</t>
  </si>
  <si>
    <t>2P°1/2</t>
  </si>
  <si>
    <t>10000</t>
  </si>
  <si>
    <t>CAS7440-42-8</t>
  </si>
  <si>
    <t>Davy, Sir Humphry &amp; Thénard, Louis-Jaques  &amp; Gay-Lussac, Louis-Joseph</t>
  </si>
  <si>
    <t>IVA</t>
  </si>
  <si>
    <t>[He] 2s2 2p2</t>
  </si>
  <si>
    <t>3P0</t>
  </si>
  <si>
    <t>0.00001</t>
  </si>
  <si>
    <t>CAS7440-44-0</t>
  </si>
  <si>
    <t>+2,4/-4</t>
  </si>
  <si>
    <t>unknown</t>
  </si>
  <si>
    <t>ancient</t>
  </si>
  <si>
    <t>VA</t>
  </si>
  <si>
    <t>[He] 2s2 2p3</t>
  </si>
  <si>
    <t>4S°3/2</t>
  </si>
  <si>
    <t>CAS7727-37-9</t>
  </si>
  <si>
    <t>+1,2,3,4,5/-1,2,3</t>
  </si>
  <si>
    <t>Rutherford, Daniel</t>
  </si>
  <si>
    <t>VIA</t>
  </si>
  <si>
    <t>[He] 2s2 2p4</t>
  </si>
  <si>
    <t>3P2</t>
  </si>
  <si>
    <t>CAS7782-44-7</t>
  </si>
  <si>
    <t>-2</t>
  </si>
  <si>
    <t>Priestley, Joseph &amp; Scheele, Carl Wilhelm</t>
  </si>
  <si>
    <t>Halogen</t>
  </si>
  <si>
    <t>VIIA</t>
  </si>
  <si>
    <t>[He] 2s2 2p5</t>
  </si>
  <si>
    <t>2P°3/2</t>
  </si>
  <si>
    <t>CAS7782-41-4</t>
  </si>
  <si>
    <t>-1</t>
  </si>
  <si>
    <t>Moissan, Henri</t>
  </si>
  <si>
    <t>[He] 2s2 2p6</t>
  </si>
  <si>
    <t>CAS7440-01-9</t>
  </si>
  <si>
    <t>Ramsay, William &amp; Travers, Morris</t>
  </si>
  <si>
    <t>[Ne] 3s1</t>
  </si>
  <si>
    <t>CAS7440-23-5</t>
  </si>
  <si>
    <t>Davy, Sir Humphry</t>
  </si>
  <si>
    <t>[Ne] 3s2</t>
  </si>
  <si>
    <t>CAS7439-95-4</t>
  </si>
  <si>
    <t>Black, Joseph</t>
  </si>
  <si>
    <t>Poor Metal</t>
  </si>
  <si>
    <t>[Ne] 3s2 3p1</t>
  </si>
  <si>
    <t>CAS7429-90-5</t>
  </si>
  <si>
    <t>Oersted, Hans Christian</t>
  </si>
  <si>
    <t>[Ne] 3s2 3p2</t>
  </si>
  <si>
    <t>0.001</t>
  </si>
  <si>
    <t>CAS7440-21-3</t>
  </si>
  <si>
    <t>Berzelius, Jöns Jacob</t>
  </si>
  <si>
    <t>[Ne] 3s2 3p3</t>
  </si>
  <si>
    <t>CAS7723-14-0</t>
  </si>
  <si>
    <t>+3,5/-3</t>
  </si>
  <si>
    <t>Brandt, Hennig</t>
  </si>
  <si>
    <t>[Ne] 3s2 3p4</t>
  </si>
  <si>
    <t>CAS7704-34-9</t>
  </si>
  <si>
    <t>+4,6/-2</t>
  </si>
  <si>
    <t>[Ne] 3s2 3p5</t>
  </si>
  <si>
    <t>CAS7782-50-5</t>
  </si>
  <si>
    <t>+1,5,7/-1</t>
  </si>
  <si>
    <t>Scheele, Carl Wilhelm</t>
  </si>
  <si>
    <t>[Ne] 3s2 3p6</t>
  </si>
  <si>
    <t>CAS7440-37-1</t>
  </si>
  <si>
    <t>Ramsay, Sir William &amp; Strutt, John (Lord Rayleigh)</t>
  </si>
  <si>
    <t>[Ar] 4s1</t>
  </si>
  <si>
    <t>CAS7440-09-7</t>
  </si>
  <si>
    <t>[Ar] 4s2</t>
  </si>
  <si>
    <t>CAS7440-70-2</t>
  </si>
  <si>
    <t>Transition Metal</t>
  </si>
  <si>
    <t>IIIB</t>
  </si>
  <si>
    <t>[Ar] 3d1 4s2</t>
  </si>
  <si>
    <t>2D3/2</t>
  </si>
  <si>
    <t>CAS7440-20-2</t>
  </si>
  <si>
    <t>Nilson, Lars Fredrik</t>
  </si>
  <si>
    <t>IVB</t>
  </si>
  <si>
    <t>[Ar] 3d2 4s2</t>
  </si>
  <si>
    <t>3F2</t>
  </si>
  <si>
    <t>CAS7440-32-6</t>
  </si>
  <si>
    <t>+2,3,4</t>
  </si>
  <si>
    <t>Gregor, William</t>
  </si>
  <si>
    <t>VB</t>
  </si>
  <si>
    <t>[Ar] 3d3 4s2</t>
  </si>
  <si>
    <t>4F3/2</t>
  </si>
  <si>
    <t>CAS7440-62-2</t>
  </si>
  <si>
    <t>+2,3,4,5</t>
  </si>
  <si>
    <t>Del Rio, Andrés Manuel (1801) &amp; Sefström, Nils Gabriel (1830)</t>
  </si>
  <si>
    <t>VIB</t>
  </si>
  <si>
    <t>[Ar] 3d5 4s1</t>
  </si>
  <si>
    <t>7S3</t>
  </si>
  <si>
    <t>CAS7440-47-3</t>
  </si>
  <si>
    <t>+2,3,6</t>
  </si>
  <si>
    <t>Vauquelin</t>
  </si>
  <si>
    <t>VIIB</t>
  </si>
  <si>
    <t>[Ar] 3d5 4s2</t>
  </si>
  <si>
    <t>6S5/2</t>
  </si>
  <si>
    <t>CAS7439-96-5</t>
  </si>
  <si>
    <t>+2,3,4,7</t>
  </si>
  <si>
    <t>Gahn, Johan Gottlieb</t>
  </si>
  <si>
    <t>VIIIB</t>
  </si>
  <si>
    <t>[Ar] 3d6 4s2</t>
  </si>
  <si>
    <t>5D4</t>
  </si>
  <si>
    <t>CAS7439-89-6</t>
  </si>
  <si>
    <t>+2,3</t>
  </si>
  <si>
    <t>[Ar] 3d7 4s2</t>
  </si>
  <si>
    <t>4F9/2</t>
  </si>
  <si>
    <t>CAS7440-48-4</t>
  </si>
  <si>
    <t>Brandt, Georg</t>
  </si>
  <si>
    <t>[Ar] 3d8 4s2</t>
  </si>
  <si>
    <t>3F4</t>
  </si>
  <si>
    <t>CAS7440-02-0</t>
  </si>
  <si>
    <t>Cronstedt, Alex Fredrik</t>
  </si>
  <si>
    <t>IB</t>
  </si>
  <si>
    <t>[Ar] 3d10 4s1</t>
  </si>
  <si>
    <t>CAS7440-50-8</t>
  </si>
  <si>
    <t>+1,2</t>
  </si>
  <si>
    <t>IIB</t>
  </si>
  <si>
    <t>[Ar] 3d10 4s2</t>
  </si>
  <si>
    <t>CAS7440-66-6</t>
  </si>
  <si>
    <t>[Ar] 3d10 4s2 4p1</t>
  </si>
  <si>
    <t>CAS7440-55-3</t>
  </si>
  <si>
    <t>Lecoq de Boisbaudran, Paul-Émile</t>
  </si>
  <si>
    <t>[Ar] 3d10 4s2 4p2</t>
  </si>
  <si>
    <t>0.0005</t>
  </si>
  <si>
    <t>CAS7440-56-4</t>
  </si>
  <si>
    <t>+2,4</t>
  </si>
  <si>
    <t>Winkler, Clemens A.</t>
  </si>
  <si>
    <t>[Ar] 3d10 4s2 4p3</t>
  </si>
  <si>
    <t>CAS7440-38-2</t>
  </si>
  <si>
    <t>[Ar] 3d10 4s2 4p4</t>
  </si>
  <si>
    <t>CAS7782-49-2</t>
  </si>
  <si>
    <t>[Ar] 3d10 4s2 4p5</t>
  </si>
  <si>
    <t>CAS7726-95-6</t>
  </si>
  <si>
    <t>+1,5/-1</t>
  </si>
  <si>
    <t>Balard, Antoine-Jérôme</t>
  </si>
  <si>
    <t>[Ar] 3d10 4s2 4p6</t>
  </si>
  <si>
    <t>CAS7439-90-9</t>
  </si>
  <si>
    <t>Ramsay, Sir William &amp; Travers, Morris</t>
  </si>
  <si>
    <t>[Kr] 5s1</t>
  </si>
  <si>
    <t>CAS7440-17-7</t>
  </si>
  <si>
    <t>Bunsen, Robert Wilhelm &amp; Kirchhoff, Gustav Robert</t>
  </si>
  <si>
    <t>[Kr] 5s2</t>
  </si>
  <si>
    <t>CAS7440-24-6</t>
  </si>
  <si>
    <t>Crawford, Adair</t>
  </si>
  <si>
    <t>[Kr] 4d1 5s2</t>
  </si>
  <si>
    <t>CAS7440-65-5</t>
  </si>
  <si>
    <t>Gadolin, Johan</t>
  </si>
  <si>
    <t>[Kr] 4d2 5s2</t>
  </si>
  <si>
    <t>CAS7440-67-7</t>
  </si>
  <si>
    <t>Klaproth, Martin Heinrich</t>
  </si>
  <si>
    <t>[Kr] 4d4 5s1</t>
  </si>
  <si>
    <t>6D1/2</t>
  </si>
  <si>
    <t>CAS7440-03-1</t>
  </si>
  <si>
    <t>+3,5</t>
  </si>
  <si>
    <t>Hatchet, Charles</t>
  </si>
  <si>
    <t>[Kr] 4d5 5s1</t>
  </si>
  <si>
    <t>CAS7439-98-7</t>
  </si>
  <si>
    <t>+6</t>
  </si>
  <si>
    <t>Scheele, Carl Welhelm</t>
  </si>
  <si>
    <t>x</t>
  </si>
  <si>
    <t>[Kr] 4d5 5s2</t>
  </si>
  <si>
    <t>CAS7440-26-8</t>
  </si>
  <si>
    <t>+4,7</t>
  </si>
  <si>
    <t>Perrier, Carlo &amp; Segrè, Emilio</t>
  </si>
  <si>
    <t>[Kr] 4d7 5s1</t>
  </si>
  <si>
    <t>5F5</t>
  </si>
  <si>
    <t>CAS7440-18-8</t>
  </si>
  <si>
    <t>Klaus, Karl Karlovich</t>
  </si>
  <si>
    <t>[Kr] 4d8 5s1</t>
  </si>
  <si>
    <t>CAS7440-16-6</t>
  </si>
  <si>
    <t>Wollaston, William Hyde</t>
  </si>
  <si>
    <t>[Kr] 4d10</t>
  </si>
  <si>
    <t>CAS7440-05-3</t>
  </si>
  <si>
    <t>[Kr] 4d10 5s1</t>
  </si>
  <si>
    <t>CAS7440-22-4</t>
  </si>
  <si>
    <t>[Kr] 4d10 5s2</t>
  </si>
  <si>
    <t>CAS7440-43-9</t>
  </si>
  <si>
    <t>Stromeyer, Prof. Friedrich</t>
  </si>
  <si>
    <t>[Kr] 4d10 5s2 5p1</t>
  </si>
  <si>
    <t>CAS7440-74-6</t>
  </si>
  <si>
    <t>Reich, Ferdinand &amp; Richter, Hieronymus</t>
  </si>
  <si>
    <t>[Kr] 4d10 5s2 5p2</t>
  </si>
  <si>
    <t>CAS7440-31-5</t>
  </si>
  <si>
    <t>[Kr] 4d10 5s2 5p3</t>
  </si>
  <si>
    <t>CAS7440-36-0</t>
  </si>
  <si>
    <t>[Kr] 4d10 5s2 5p4</t>
  </si>
  <si>
    <t>0.0001</t>
  </si>
  <si>
    <t>CAS13494-80-9</t>
  </si>
  <si>
    <t>Müller von Reichenstein, Franz Joseph</t>
  </si>
  <si>
    <t>[Kr] 4d10 5s2 5p5</t>
  </si>
  <si>
    <t>CAS7553-56-2</t>
  </si>
  <si>
    <t>Courtois, Bernard</t>
  </si>
  <si>
    <t>[Kr] 4d10 5s2 5p6</t>
  </si>
  <si>
    <t>CAS7440-63-3</t>
  </si>
  <si>
    <t>Ramsay, William &amp; Travers, Morris William</t>
  </si>
  <si>
    <t>[Xe] 6s1</t>
  </si>
  <si>
    <t>CAS7440-46-2</t>
  </si>
  <si>
    <t>Kirchhoff, Gustav &amp; Bunsen, Robert</t>
  </si>
  <si>
    <t>[Xe] 6s2</t>
  </si>
  <si>
    <t>CAS7440-39-3</t>
  </si>
  <si>
    <t>Rare Earth Metal</t>
  </si>
  <si>
    <t>[Xe] 5d1 6s2</t>
  </si>
  <si>
    <t>CAS7439-91-0</t>
  </si>
  <si>
    <t>Mosander, Carl Gustav</t>
  </si>
  <si>
    <t>[Xe] 4f1 5d1 6s2</t>
  </si>
  <si>
    <t>1G°4</t>
  </si>
  <si>
    <t>CAS7440-45-1</t>
  </si>
  <si>
    <t>+3,4</t>
  </si>
  <si>
    <t>Hisinger, Wilhelm &amp; Berzelius, Jöns Jacob/Klaproth, Martin Heinrich</t>
  </si>
  <si>
    <t>[Xe] 4f3 6s2</t>
  </si>
  <si>
    <t>4I°9/2</t>
  </si>
  <si>
    <t>CAS7440-10-0</t>
  </si>
  <si>
    <t>Von Welsbach, Baron Auer</t>
  </si>
  <si>
    <t>[Xe] 4f4 6s2</t>
  </si>
  <si>
    <t>5I4</t>
  </si>
  <si>
    <t>CAS7440-00-8</t>
  </si>
  <si>
    <t>[Xe] 4f5 6s2</t>
  </si>
  <si>
    <t>6H°5/2</t>
  </si>
  <si>
    <t>CAS7440-12-2</t>
  </si>
  <si>
    <t>Marinsky, Jacob A. &amp; Coryell, Charles D. &amp; Glendenin, Lawerence. E.</t>
  </si>
  <si>
    <t>[Xe] 4f6 6s2</t>
  </si>
  <si>
    <t>7F0</t>
  </si>
  <si>
    <t>CAS7440-19-9</t>
  </si>
  <si>
    <t>[Xe] 4f7 6s2</t>
  </si>
  <si>
    <t>8S°7/2</t>
  </si>
  <si>
    <t>CAS7440-53-1</t>
  </si>
  <si>
    <t>Demarçay, Eugène-Antole</t>
  </si>
  <si>
    <t>[Xe] 4f7 5d1 6s2</t>
  </si>
  <si>
    <t>9D°2</t>
  </si>
  <si>
    <t>CAS7440-54-2</t>
  </si>
  <si>
    <t>De Marignac, Charles Galissard</t>
  </si>
  <si>
    <t>[Xe] 4f9 6s2</t>
  </si>
  <si>
    <t>6H°15/2</t>
  </si>
  <si>
    <t>CAS7440-27-9</t>
  </si>
  <si>
    <t>[Xe] 4f10 6s2</t>
  </si>
  <si>
    <t>5I8</t>
  </si>
  <si>
    <t>CAS7429-91-6</t>
  </si>
  <si>
    <t>[Xe] 4f11 6s2</t>
  </si>
  <si>
    <t>4I°15/2</t>
  </si>
  <si>
    <t>CAS7440-60-0</t>
  </si>
  <si>
    <t>Cleve, Per Theodor</t>
  </si>
  <si>
    <t>[Xe] 4f12 6s2</t>
  </si>
  <si>
    <t>3H6</t>
  </si>
  <si>
    <t>CAS7440-52-0</t>
  </si>
  <si>
    <t>[Xe] 4f13 6s2</t>
  </si>
  <si>
    <t>2F°7/2</t>
  </si>
  <si>
    <t>CAS7440-30-4</t>
  </si>
  <si>
    <t>Cleve, Per Teodor</t>
  </si>
  <si>
    <t>[Xe] 4f14 6s2</t>
  </si>
  <si>
    <t>CAS7440-64-4</t>
  </si>
  <si>
    <t>De Marignac, Jean Charles Galissard</t>
  </si>
  <si>
    <t>[Xe] 4f14 5d1 6s2</t>
  </si>
  <si>
    <t>CAS7439-94-3</t>
  </si>
  <si>
    <t>Urbain, Georges</t>
  </si>
  <si>
    <t>[Xe] 4f14 5d2 6s2</t>
  </si>
  <si>
    <t>CAS7440-58-6</t>
  </si>
  <si>
    <t>Coster, Dirk &amp; De Hevesy, George Charles</t>
  </si>
  <si>
    <t>[Xe] 4f14 5d3 6s2</t>
  </si>
  <si>
    <t>CAS7440-25-7</t>
  </si>
  <si>
    <t>+5</t>
  </si>
  <si>
    <t>Ekeberg, Anders Gustav</t>
  </si>
  <si>
    <t>[Xe] 4f14 5d4 6s2</t>
  </si>
  <si>
    <t>5D0</t>
  </si>
  <si>
    <t>CAS7440-33-7</t>
  </si>
  <si>
    <t>Elhuyar, Juan José &amp; Elhuyar, Fausto</t>
  </si>
  <si>
    <t>[Xe] 4f14 5d5 6s2</t>
  </si>
  <si>
    <t>CAS7440-15-5</t>
  </si>
  <si>
    <t>+4,67</t>
  </si>
  <si>
    <t>Noddack, Walter &amp; Berg, Otto Carl &amp; Tacke, Ida</t>
  </si>
  <si>
    <t>[Xe] 4f14 5d6 6s2</t>
  </si>
  <si>
    <t>CAS7440-04-2</t>
  </si>
  <si>
    <t>Tennant, Smithson</t>
  </si>
  <si>
    <t>[Xe] 4f14 5d7 6s2</t>
  </si>
  <si>
    <t>CAS7439-88-5</t>
  </si>
  <si>
    <t>[Xe] 4f14 5d9 6s1</t>
  </si>
  <si>
    <t>3D3</t>
  </si>
  <si>
    <t>CAS7440-06-4</t>
  </si>
  <si>
    <t>Ulloa, Antonio de</t>
  </si>
  <si>
    <t>[Xe] 4f14 5d10 6s1</t>
  </si>
  <si>
    <t>CAS7440-57-5</t>
  </si>
  <si>
    <t>+1,3</t>
  </si>
  <si>
    <t>[Xe] 4f14 5d10 6s2</t>
  </si>
  <si>
    <t>CAS7439-97-6</t>
  </si>
  <si>
    <t>2P01/2</t>
  </si>
  <si>
    <t>CAS7440-28-0</t>
  </si>
  <si>
    <t>Crookes, William</t>
  </si>
  <si>
    <t>CAS7439-92-1</t>
  </si>
  <si>
    <t>4S03/2</t>
  </si>
  <si>
    <t>CAS7440-69-9</t>
  </si>
  <si>
    <t xml:space="preserve">Geoffroy, Claude </t>
  </si>
  <si>
    <t>CAS7440-08-6</t>
  </si>
  <si>
    <t>Curie, Marie &amp; Pierre</t>
  </si>
  <si>
    <t>2P03/2</t>
  </si>
  <si>
    <t>CAS7440-68-8</t>
  </si>
  <si>
    <t>Corson, Dale R. &amp; Mackenzie, K. R.</t>
  </si>
  <si>
    <t>CAS10043-92-2</t>
  </si>
  <si>
    <t>Dorn, Friedrich Ernst</t>
  </si>
  <si>
    <t>[Rn] 7s1</t>
  </si>
  <si>
    <t>CAS7440-73-5</t>
  </si>
  <si>
    <t>Perey, Marguerite</t>
  </si>
  <si>
    <t>[Rn] 7s2</t>
  </si>
  <si>
    <t>CAS7440-14-4</t>
  </si>
  <si>
    <t>[Rn] 6d1 7s2</t>
  </si>
  <si>
    <t>CAS7440-34-8</t>
  </si>
  <si>
    <t>Debierne, André</t>
  </si>
  <si>
    <t>[Rn] 6d2 7s2</t>
  </si>
  <si>
    <t>CAS7440-29-1</t>
  </si>
  <si>
    <t>[Rn] 5f2 6d1 7s2</t>
  </si>
  <si>
    <t>4K11/2</t>
  </si>
  <si>
    <t>CAS7440-13-3</t>
  </si>
  <si>
    <t>+4,5</t>
  </si>
  <si>
    <t>Göhring, Otto &amp; Fajans, Kasimir</t>
  </si>
  <si>
    <t>[Rn] 5f3 6d1 7s2</t>
  </si>
  <si>
    <t>5L°6</t>
  </si>
  <si>
    <t>CAS7440-61-1</t>
  </si>
  <si>
    <t>+3,4,5,6</t>
  </si>
  <si>
    <t>[Rn] 5f4 6d1 7s2</t>
  </si>
  <si>
    <t>6L11/2</t>
  </si>
  <si>
    <t>CAS7439-99-8</t>
  </si>
  <si>
    <t>McMillan, Edwin M. &amp; Abelson, Philip H.</t>
  </si>
  <si>
    <t>[Rn] 5f6 7s2</t>
  </si>
  <si>
    <t>CAS7440-07-5</t>
  </si>
  <si>
    <t>Glenn T. Seaborg, Joseph W. Kennedy, Edward M. McMillan, Arthur C. Wohl</t>
  </si>
  <si>
    <t>[Rn] 5f7 7s2</t>
  </si>
  <si>
    <t>CAS7440-35-9</t>
  </si>
  <si>
    <t>Glenn T. Seaborg, Ralph A. James, Leon O. Morgan, Albert Ghiorso</t>
  </si>
  <si>
    <t>[Rn] 5f7 6d 7s2</t>
  </si>
  <si>
    <t>CAS7440-51-9</t>
  </si>
  <si>
    <t>Glenn T. Seaborg, Ralph A. James, Albert Ghiorso</t>
  </si>
  <si>
    <t>[Rn] 5f9 7s2</t>
  </si>
  <si>
    <t>CAS7440-40-6</t>
  </si>
  <si>
    <t>Stanley G. Thompson, Glenn T. Seaborg, Kenneth Street, Jr., Albert Ghiorso</t>
  </si>
  <si>
    <t>[Rn] 5f10 7s2</t>
  </si>
  <si>
    <t>CAS7440-71-3</t>
  </si>
  <si>
    <t>[Rn] 5f11 7s2</t>
  </si>
  <si>
    <t>CAS7429-92-7</t>
  </si>
  <si>
    <t>Albert Ghiorso et. al.</t>
  </si>
  <si>
    <t>[Rn] 5f12 7s2</t>
  </si>
  <si>
    <t>CAS7440-72-4</t>
  </si>
  <si>
    <t>[Rn] 5f13 7s2</t>
  </si>
  <si>
    <t>CAS7440-11-1</t>
  </si>
  <si>
    <t>Stanley G. Thompson, Glenn T. Seaborg, Bernard G. Harvey, Gregory R. Choppin, Albert Ghiorso</t>
  </si>
  <si>
    <t>[Rn] 5f14 7s2</t>
  </si>
  <si>
    <t>CAS10028-14-5</t>
  </si>
  <si>
    <t>Albert Ghiorso, Glenn T. Seaborg, Torbørn Sikkeland, John R. Walton</t>
  </si>
  <si>
    <t>2P°1/2 ?</t>
  </si>
  <si>
    <t>CAS22537-19-5</t>
  </si>
  <si>
    <t>Albert Ghiorso, Torbjørn Sikkeland, Almon E. Larsh, Robert M. Latimer</t>
  </si>
  <si>
    <t>3F2 ?</t>
  </si>
  <si>
    <t>CAS53850-36-5</t>
  </si>
  <si>
    <t>Scientists at Dubna, Russia (1964)/Albert Ghiorso et. al. (1969)</t>
  </si>
  <si>
    <t>CAS53850-35-4</t>
  </si>
  <si>
    <t>Scientists at Dubna, Russia (1967)/Lawrence Berkeley Laboratory (1970)</t>
  </si>
  <si>
    <t>CAS54038-81-2</t>
  </si>
  <si>
    <t>CAS54037-14-8</t>
  </si>
  <si>
    <t>Scientists at Dubna, Russia</t>
  </si>
  <si>
    <t>CAS54037-57-9</t>
  </si>
  <si>
    <t>Armbruster, Paula &amp; Muenzenberg, Dr. Gottfried</t>
  </si>
  <si>
    <t>CAS54038-01-6</t>
  </si>
  <si>
    <t>CAS54083-77-1</t>
  </si>
  <si>
    <t>CAS54386-24-2</t>
  </si>
  <si>
    <t>Hofmann, Sigurd et. al.</t>
  </si>
  <si>
    <t>CAS54084-26-3</t>
  </si>
  <si>
    <t>CAS54084-70-7</t>
  </si>
  <si>
    <t>Y. T. Oganessian et. al.</t>
  </si>
  <si>
    <t>CAS54085-16-4</t>
  </si>
  <si>
    <t>CAS54085-64-2</t>
  </si>
  <si>
    <t>CAS54100-71-9</t>
  </si>
  <si>
    <t>CAS87658-56-8</t>
  </si>
  <si>
    <t>Yet to be produced</t>
  </si>
  <si>
    <t>NA</t>
  </si>
  <si>
    <t>CAS54144-19-3</t>
  </si>
  <si>
    <t>Various including:</t>
  </si>
  <si>
    <t>http://education.jlab.org/qa/discover_ele.html</t>
  </si>
  <si>
    <t>http://www.lenntech.com/periodic-chart-elements/inventor-surname.htm</t>
  </si>
  <si>
    <t>http://www.sciencegeek.net/tables/lbltable.pdf</t>
  </si>
  <si>
    <t>[Hg] 6p1</t>
  </si>
  <si>
    <t>[Hg] 6p2</t>
  </si>
  <si>
    <t>[Hg] 6p3</t>
  </si>
  <si>
    <t>[Hg] 6p4</t>
  </si>
  <si>
    <t>[Hg] 6p5</t>
  </si>
  <si>
    <t>[Hg] 6p6</t>
  </si>
  <si>
    <t>† Electron Configuration</t>
  </si>
  <si>
    <t>† Atomic Weight</t>
  </si>
  <si>
    <t>† Phase at STP</t>
  </si>
  <si>
    <t>† Ionization Energy (eV)</t>
  </si>
  <si>
    <t>* Melting Point (°C)</t>
  </si>
  <si>
    <t>* Boiling Point (°C)</t>
  </si>
  <si>
    <t>* Electro-negativity (Pauling)</t>
  </si>
  <si>
    <t>* Density (g/cm3)</t>
  </si>
  <si>
    <t>* Covalent radius (pm)</t>
  </si>
  <si>
    <t>* Thermal Conductivity, W/(m K)</t>
  </si>
  <si>
    <t>* Electrical Resistivity (Ωm)</t>
  </si>
  <si>
    <t>* CAS Number</t>
  </si>
  <si>
    <t>† NIST.gov</t>
  </si>
  <si>
    <t>http://ptable.com</t>
  </si>
  <si>
    <t>* Mathematica (references.wolfram.com)</t>
  </si>
  <si>
    <t>[42]</t>
  </si>
  <si>
    <t>{42}</t>
  </si>
  <si>
    <t>* Electron Affinity (kJ/mol)</t>
  </si>
  <si>
    <t>Crystal Structure</t>
  </si>
  <si>
    <t>hex</t>
  </si>
  <si>
    <t>cubic</t>
  </si>
  <si>
    <t>§tetra</t>
  </si>
  <si>
    <t>§cubic</t>
  </si>
  <si>
    <t>§hex</t>
  </si>
  <si>
    <t>HCP</t>
  </si>
  <si>
    <t>BCC</t>
  </si>
  <si>
    <t>FCC</t>
  </si>
  <si>
    <t>BCO</t>
  </si>
  <si>
    <t>§rhom.</t>
  </si>
  <si>
    <t>§BCO</t>
  </si>
  <si>
    <t>§</t>
  </si>
  <si>
    <t>§mono.</t>
  </si>
  <si>
    <t>SO</t>
  </si>
  <si>
    <t>FCO</t>
  </si>
  <si>
    <t>rhom.</t>
  </si>
  <si>
    <t>§tetra.</t>
  </si>
  <si>
    <r>
      <t xml:space="preserve">Crystal Structure </t>
    </r>
    <r>
      <rPr>
        <vertAlign val="superscript"/>
        <sz val="9"/>
        <rFont val="Arial Narrow"/>
        <family val="2"/>
      </rPr>
      <t>[Note]</t>
    </r>
  </si>
  <si>
    <t xml:space="preserve"> - </t>
  </si>
  <si>
    <t>BCP</t>
  </si>
  <si>
    <t>http://en.wikipedia.org/wiki/Atomic_radii_of_the_elements_(data_page)</t>
  </si>
  <si>
    <t>http://environmentalchemistry.com/yogi/periodic/crystal.html</t>
  </si>
  <si>
    <t>http://www.periodictable.com</t>
  </si>
  <si>
    <t>Metallic Radius (pm)</t>
  </si>
  <si>
    <t>* Atomic Radius (calculated)  (pm)</t>
  </si>
  <si>
    <t>* Van der Waals Radius, (pm)</t>
  </si>
  <si>
    <r>
      <t>Atomic radius (pm)</t>
    </r>
    <r>
      <rPr>
        <vertAlign val="superscript"/>
        <sz val="9"/>
        <rFont val="Arial Narrow"/>
        <family val="2"/>
      </rPr>
      <t>[Note]</t>
    </r>
  </si>
  <si>
    <r>
      <t>Notes:</t>
    </r>
    <r>
      <rPr>
        <sz val="8"/>
        <color indexed="8"/>
        <rFont val="Arial Narrow"/>
        <family val="2"/>
      </rPr>
      <t xml:space="preserve">
- Density units are g/cm</t>
    </r>
    <r>
      <rPr>
        <vertAlign val="superscript"/>
        <sz val="8"/>
        <color indexed="8"/>
        <rFont val="Arial Narrow"/>
        <family val="2"/>
      </rPr>
      <t>3</t>
    </r>
    <r>
      <rPr>
        <sz val="8"/>
        <color indexed="8"/>
        <rFont val="Arial Narrow"/>
        <family val="2"/>
      </rPr>
      <t xml:space="preserve"> for solids and g/L or kg/cm</t>
    </r>
    <r>
      <rPr>
        <vertAlign val="superscript"/>
        <sz val="8"/>
        <color indexed="8"/>
        <rFont val="Arial Narrow"/>
        <family val="2"/>
      </rPr>
      <t>3</t>
    </r>
    <r>
      <rPr>
        <sz val="8"/>
        <color indexed="8"/>
        <rFont val="Arial Narrow"/>
        <family val="2"/>
      </rPr>
      <t xml:space="preserve"> at 0° Celsius for gases
- Atomic Weight based on </t>
    </r>
    <r>
      <rPr>
        <vertAlign val="superscript"/>
        <sz val="8"/>
        <color indexed="8"/>
        <rFont val="Arial Narrow"/>
        <family val="2"/>
      </rPr>
      <t>12</t>
    </r>
    <r>
      <rPr>
        <sz val="8"/>
        <color indexed="8"/>
        <rFont val="Arial Narrow"/>
        <family val="2"/>
      </rPr>
      <t>C
- ( ) indicate mass number of most stable isotope
- Common Oxidation States in bold
- Electron Config. based on IUPAC guidelines
- § indicates crystal structure is unusual or may require explanation
- (m) Metallic radius, (v) Covalent radius</t>
    </r>
  </si>
  <si>
    <t>Atomic Radius (display)</t>
  </si>
  <si>
    <t>(v) 37</t>
  </si>
  <si>
    <t>(v) 32</t>
  </si>
  <si>
    <t>(m) 152</t>
  </si>
  <si>
    <r>
      <t xml:space="preserve">(m) </t>
    </r>
    <r>
      <rPr>
        <b/>
        <sz val="8"/>
        <rFont val="Arial Narrow"/>
        <family val="2"/>
      </rPr>
      <t>152</t>
    </r>
  </si>
  <si>
    <r>
      <t xml:space="preserve">(v) </t>
    </r>
    <r>
      <rPr>
        <b/>
        <sz val="8"/>
        <rFont val="Arial Narrow"/>
        <family val="2"/>
      </rPr>
      <t>37</t>
    </r>
  </si>
  <si>
    <r>
      <t xml:space="preserve">(v) </t>
    </r>
    <r>
      <rPr>
        <b/>
        <sz val="8"/>
        <rFont val="Arial Narrow"/>
        <family val="2"/>
      </rPr>
      <t>32</t>
    </r>
  </si>
  <si>
    <t>(v) 82</t>
  </si>
  <si>
    <t>(v) 77</t>
  </si>
  <si>
    <t>(v) 75</t>
  </si>
  <si>
    <t>(v) 73</t>
  </si>
  <si>
    <t>(v) 71</t>
  </si>
  <si>
    <t>(v) 69</t>
  </si>
  <si>
    <r>
      <t xml:space="preserve">(v) </t>
    </r>
    <r>
      <rPr>
        <b/>
        <sz val="8"/>
        <rFont val="Arial Narrow"/>
        <family val="2"/>
      </rPr>
      <t>69</t>
    </r>
  </si>
  <si>
    <r>
      <t xml:space="preserve">(v) </t>
    </r>
    <r>
      <rPr>
        <b/>
        <sz val="8"/>
        <rFont val="Arial Narrow"/>
        <family val="2"/>
      </rPr>
      <t>71</t>
    </r>
  </si>
  <si>
    <r>
      <t xml:space="preserve">(v) </t>
    </r>
    <r>
      <rPr>
        <b/>
        <sz val="8"/>
        <rFont val="Arial Narrow"/>
        <family val="2"/>
      </rPr>
      <t>73</t>
    </r>
  </si>
  <si>
    <r>
      <t xml:space="preserve">(v) </t>
    </r>
    <r>
      <rPr>
        <b/>
        <sz val="8"/>
        <rFont val="Arial Narrow"/>
        <family val="2"/>
      </rPr>
      <t>75</t>
    </r>
  </si>
  <si>
    <r>
      <t xml:space="preserve">(v) </t>
    </r>
    <r>
      <rPr>
        <b/>
        <sz val="8"/>
        <rFont val="Arial Narrow"/>
        <family val="2"/>
      </rPr>
      <t>77</t>
    </r>
  </si>
  <si>
    <r>
      <t xml:space="preserve">(v) </t>
    </r>
    <r>
      <rPr>
        <b/>
        <sz val="8"/>
        <rFont val="Arial Narrow"/>
        <family val="2"/>
      </rPr>
      <t>82</t>
    </r>
  </si>
  <si>
    <t>(m) 143</t>
  </si>
  <si>
    <t>(v) 111</t>
  </si>
  <si>
    <t>(v) 106</t>
  </si>
  <si>
    <t>(v) 102</t>
  </si>
  <si>
    <t>(v) 99</t>
  </si>
  <si>
    <t>(v) 97</t>
  </si>
  <si>
    <r>
      <t xml:space="preserve">(v) </t>
    </r>
    <r>
      <rPr>
        <b/>
        <sz val="8"/>
        <rFont val="Arial Narrow"/>
        <family val="2"/>
      </rPr>
      <t>97</t>
    </r>
  </si>
  <si>
    <r>
      <t xml:space="preserve">(v) </t>
    </r>
    <r>
      <rPr>
        <b/>
        <sz val="8"/>
        <rFont val="Arial Narrow"/>
        <family val="2"/>
      </rPr>
      <t>99</t>
    </r>
  </si>
  <si>
    <r>
      <t xml:space="preserve">(v) </t>
    </r>
    <r>
      <rPr>
        <b/>
        <sz val="8"/>
        <rFont val="Arial Narrow"/>
        <family val="2"/>
      </rPr>
      <t>102</t>
    </r>
  </si>
  <si>
    <r>
      <t xml:space="preserve">(v) </t>
    </r>
    <r>
      <rPr>
        <b/>
        <sz val="8"/>
        <rFont val="Arial Narrow"/>
        <family val="2"/>
      </rPr>
      <t>106</t>
    </r>
  </si>
  <si>
    <r>
      <t xml:space="preserve">(v) </t>
    </r>
    <r>
      <rPr>
        <b/>
        <sz val="8"/>
        <rFont val="Arial Narrow"/>
        <family val="2"/>
      </rPr>
      <t>111</t>
    </r>
  </si>
  <si>
    <r>
      <t xml:space="preserve">(m) </t>
    </r>
    <r>
      <rPr>
        <b/>
        <sz val="8"/>
        <rFont val="Arial Narrow"/>
        <family val="2"/>
      </rPr>
      <t>143</t>
    </r>
  </si>
  <si>
    <t>(m) 186</t>
  </si>
  <si>
    <t>(m) 160</t>
  </si>
  <si>
    <r>
      <t xml:space="preserve">(m) </t>
    </r>
    <r>
      <rPr>
        <b/>
        <sz val="8"/>
        <rFont val="Arial Narrow"/>
        <family val="2"/>
      </rPr>
      <t>160</t>
    </r>
  </si>
  <si>
    <r>
      <t xml:space="preserve">(m) </t>
    </r>
    <r>
      <rPr>
        <b/>
        <sz val="8"/>
        <rFont val="Arial Narrow"/>
        <family val="2"/>
      </rPr>
      <t>186</t>
    </r>
  </si>
  <si>
    <t>(m) 227</t>
  </si>
  <si>
    <t>(m) 197</t>
  </si>
  <si>
    <t>(m) 125</t>
  </si>
  <si>
    <t>(m) 127</t>
  </si>
  <si>
    <t>(m) 124</t>
  </si>
  <si>
    <t>(m) 128</t>
  </si>
  <si>
    <t>(v) 122</t>
  </si>
  <si>
    <t>(v) 119</t>
  </si>
  <si>
    <t>(v) 116</t>
  </si>
  <si>
    <t>(v) 114</t>
  </si>
  <si>
    <r>
      <t xml:space="preserve">(v) </t>
    </r>
    <r>
      <rPr>
        <b/>
        <sz val="8"/>
        <rFont val="Arial Narrow"/>
        <family val="2"/>
      </rPr>
      <t>110</t>
    </r>
  </si>
  <si>
    <r>
      <t xml:space="preserve">(v) </t>
    </r>
    <r>
      <rPr>
        <b/>
        <sz val="8"/>
        <rFont val="Arial Narrow"/>
        <family val="2"/>
      </rPr>
      <t>114</t>
    </r>
  </si>
  <si>
    <r>
      <t xml:space="preserve">(v) </t>
    </r>
    <r>
      <rPr>
        <b/>
        <sz val="8"/>
        <rFont val="Arial Narrow"/>
        <family val="2"/>
      </rPr>
      <t>116</t>
    </r>
  </si>
  <si>
    <r>
      <t xml:space="preserve">(v) </t>
    </r>
    <r>
      <rPr>
        <b/>
        <sz val="8"/>
        <rFont val="Arial Narrow"/>
        <family val="2"/>
      </rPr>
      <t>119</t>
    </r>
  </si>
  <si>
    <r>
      <t xml:space="preserve">(v) </t>
    </r>
    <r>
      <rPr>
        <b/>
        <sz val="8"/>
        <rFont val="Arial Narrow"/>
        <family val="2"/>
      </rPr>
      <t>122</t>
    </r>
  </si>
  <si>
    <r>
      <t xml:space="preserve">(m) </t>
    </r>
    <r>
      <rPr>
        <b/>
        <sz val="8"/>
        <rFont val="Arial Narrow"/>
        <family val="2"/>
      </rPr>
      <t>128</t>
    </r>
  </si>
  <si>
    <r>
      <t xml:space="preserve">(m) </t>
    </r>
    <r>
      <rPr>
        <b/>
        <sz val="8"/>
        <rFont val="Arial Narrow"/>
        <family val="2"/>
      </rPr>
      <t>125</t>
    </r>
  </si>
  <si>
    <r>
      <t xml:space="preserve">(m) </t>
    </r>
    <r>
      <rPr>
        <b/>
        <sz val="8"/>
        <rFont val="Arial Narrow"/>
        <family val="2"/>
      </rPr>
      <t>124</t>
    </r>
  </si>
  <si>
    <r>
      <t xml:space="preserve">(m) </t>
    </r>
    <r>
      <rPr>
        <b/>
        <sz val="8"/>
        <rFont val="Arial Narrow"/>
        <family val="2"/>
      </rPr>
      <t>127</t>
    </r>
  </si>
  <si>
    <r>
      <t xml:space="preserve">(m) </t>
    </r>
    <r>
      <rPr>
        <b/>
        <sz val="8"/>
        <rFont val="Arial Narrow"/>
        <family val="2"/>
      </rPr>
      <t>197</t>
    </r>
  </si>
  <si>
    <r>
      <t xml:space="preserve">(m) </t>
    </r>
    <r>
      <rPr>
        <b/>
        <sz val="8"/>
        <rFont val="Arial Narrow"/>
        <family val="2"/>
      </rPr>
      <t>227</t>
    </r>
  </si>
  <si>
    <t>(m) 248</t>
  </si>
  <si>
    <t>(m) 215</t>
  </si>
  <si>
    <t>(m) 180</t>
  </si>
  <si>
    <t>(m) 146</t>
  </si>
  <si>
    <t>(m) 139</t>
  </si>
  <si>
    <t>(m) 136</t>
  </si>
  <si>
    <t>(m) 134</t>
  </si>
  <si>
    <t>(m) 137</t>
  </si>
  <si>
    <t>(m) 144</t>
  </si>
  <si>
    <t>(m) 151</t>
  </si>
  <si>
    <t>(m) 167</t>
  </si>
  <si>
    <t>(v) 135</t>
  </si>
  <si>
    <t>(v) 133</t>
  </si>
  <si>
    <t>(v) 138</t>
  </si>
  <si>
    <t>(v) 141</t>
  </si>
  <si>
    <t>(v) 130</t>
  </si>
  <si>
    <r>
      <t xml:space="preserve">(v) </t>
    </r>
    <r>
      <rPr>
        <b/>
        <sz val="8"/>
        <rFont val="Arial Narrow"/>
        <family val="2"/>
      </rPr>
      <t>130</t>
    </r>
  </si>
  <si>
    <r>
      <t xml:space="preserve">(v) </t>
    </r>
    <r>
      <rPr>
        <b/>
        <sz val="8"/>
        <rFont val="Arial Narrow"/>
        <family val="2"/>
      </rPr>
      <t>133</t>
    </r>
  </si>
  <si>
    <r>
      <t xml:space="preserve">(v) </t>
    </r>
    <r>
      <rPr>
        <b/>
        <sz val="8"/>
        <rFont val="Arial Narrow"/>
        <family val="2"/>
      </rPr>
      <t>135</t>
    </r>
  </si>
  <si>
    <r>
      <t xml:space="preserve">(v) </t>
    </r>
    <r>
      <rPr>
        <b/>
        <sz val="8"/>
        <rFont val="Arial Narrow"/>
        <family val="2"/>
      </rPr>
      <t>138</t>
    </r>
  </si>
  <si>
    <r>
      <t xml:space="preserve">(v) </t>
    </r>
    <r>
      <rPr>
        <b/>
        <sz val="8"/>
        <rFont val="Arial Narrow"/>
        <family val="2"/>
      </rPr>
      <t>141</t>
    </r>
  </si>
  <si>
    <r>
      <t xml:space="preserve">(m) </t>
    </r>
    <r>
      <rPr>
        <b/>
        <sz val="8"/>
        <rFont val="Arial Narrow"/>
        <family val="2"/>
      </rPr>
      <t>167</t>
    </r>
  </si>
  <si>
    <r>
      <t xml:space="preserve">(m) </t>
    </r>
    <r>
      <rPr>
        <b/>
        <sz val="8"/>
        <rFont val="Arial Narrow"/>
        <family val="2"/>
      </rPr>
      <t>151</t>
    </r>
  </si>
  <si>
    <r>
      <t xml:space="preserve">(m) </t>
    </r>
    <r>
      <rPr>
        <b/>
        <sz val="8"/>
        <rFont val="Arial Narrow"/>
        <family val="2"/>
      </rPr>
      <t>144</t>
    </r>
  </si>
  <si>
    <r>
      <t xml:space="preserve">(m) </t>
    </r>
    <r>
      <rPr>
        <b/>
        <sz val="8"/>
        <rFont val="Arial Narrow"/>
        <family val="2"/>
      </rPr>
      <t>137</t>
    </r>
  </si>
  <si>
    <r>
      <t xml:space="preserve">(m) </t>
    </r>
    <r>
      <rPr>
        <b/>
        <sz val="8"/>
        <rFont val="Arial Narrow"/>
        <family val="2"/>
      </rPr>
      <t>134</t>
    </r>
  </si>
  <si>
    <r>
      <t xml:space="preserve">(m) </t>
    </r>
    <r>
      <rPr>
        <b/>
        <sz val="8"/>
        <rFont val="Arial Narrow"/>
        <family val="2"/>
      </rPr>
      <t>136</t>
    </r>
  </si>
  <si>
    <r>
      <t xml:space="preserve">(m) </t>
    </r>
    <r>
      <rPr>
        <b/>
        <sz val="8"/>
        <rFont val="Arial Narrow"/>
        <family val="2"/>
      </rPr>
      <t>139</t>
    </r>
  </si>
  <si>
    <r>
      <t xml:space="preserve">(m) </t>
    </r>
    <r>
      <rPr>
        <b/>
        <sz val="8"/>
        <rFont val="Arial Narrow"/>
        <family val="2"/>
      </rPr>
      <t>146</t>
    </r>
  </si>
  <si>
    <r>
      <t xml:space="preserve">(m) </t>
    </r>
    <r>
      <rPr>
        <b/>
        <sz val="8"/>
        <rFont val="Arial Narrow"/>
        <family val="2"/>
      </rPr>
      <t>180</t>
    </r>
  </si>
  <si>
    <r>
      <t xml:space="preserve">(m) </t>
    </r>
    <r>
      <rPr>
        <b/>
        <sz val="8"/>
        <rFont val="Arial Narrow"/>
        <family val="2"/>
      </rPr>
      <t>215</t>
    </r>
  </si>
  <si>
    <r>
      <t xml:space="preserve">(m) </t>
    </r>
    <r>
      <rPr>
        <b/>
        <sz val="8"/>
        <rFont val="Arial Narrow"/>
        <family val="2"/>
      </rPr>
      <t>248</t>
    </r>
  </si>
  <si>
    <t>(m) 265</t>
  </si>
  <si>
    <t>(m) 222</t>
  </si>
  <si>
    <t>(m) 159</t>
  </si>
  <si>
    <t>(m) 135</t>
  </si>
  <si>
    <t>(m) 170</t>
  </si>
  <si>
    <t>(m) 175</t>
  </si>
  <si>
    <t>(v) 146</t>
  </si>
  <si>
    <t>(v) 145</t>
  </si>
  <si>
    <r>
      <t xml:space="preserve">(v) </t>
    </r>
    <r>
      <rPr>
        <b/>
        <sz val="8"/>
        <rFont val="Arial Narrow"/>
        <family val="2"/>
      </rPr>
      <t>145</t>
    </r>
  </si>
  <si>
    <r>
      <t xml:space="preserve">(v) </t>
    </r>
    <r>
      <rPr>
        <b/>
        <sz val="8"/>
        <rFont val="Arial Narrow"/>
        <family val="2"/>
      </rPr>
      <t>146</t>
    </r>
  </si>
  <si>
    <r>
      <t xml:space="preserve">(m) </t>
    </r>
    <r>
      <rPr>
        <b/>
        <sz val="8"/>
        <rFont val="Arial Narrow"/>
        <family val="2"/>
      </rPr>
      <t>175</t>
    </r>
  </si>
  <si>
    <r>
      <t xml:space="preserve">(m) </t>
    </r>
    <r>
      <rPr>
        <b/>
        <sz val="8"/>
        <rFont val="Arial Narrow"/>
        <family val="2"/>
      </rPr>
      <t>170</t>
    </r>
  </si>
  <si>
    <r>
      <t xml:space="preserve">(m) </t>
    </r>
    <r>
      <rPr>
        <b/>
        <sz val="8"/>
        <rFont val="Arial Narrow"/>
        <family val="2"/>
      </rPr>
      <t>135</t>
    </r>
  </si>
  <si>
    <r>
      <t xml:space="preserve">(m) </t>
    </r>
    <r>
      <rPr>
        <b/>
        <sz val="8"/>
        <rFont val="Arial Narrow"/>
        <family val="2"/>
      </rPr>
      <t>159</t>
    </r>
  </si>
  <si>
    <r>
      <t xml:space="preserve">(m) </t>
    </r>
    <r>
      <rPr>
        <b/>
        <sz val="8"/>
        <rFont val="Arial Narrow"/>
        <family val="2"/>
      </rPr>
      <t>222</t>
    </r>
  </si>
  <si>
    <r>
      <t xml:space="preserve">(m) </t>
    </r>
    <r>
      <rPr>
        <b/>
        <sz val="8"/>
        <rFont val="Arial Narrow"/>
        <family val="2"/>
      </rPr>
      <t>265</t>
    </r>
  </si>
  <si>
    <t>(m) 179</t>
  </si>
  <si>
    <t>(m) 163</t>
  </si>
  <si>
    <t>(m) 156</t>
  </si>
  <si>
    <t>(m) 155</t>
  </si>
  <si>
    <t>(m) 173</t>
  </si>
  <si>
    <t>(m) 174</t>
  </si>
  <si>
    <r>
      <t xml:space="preserve">(m) </t>
    </r>
    <r>
      <rPr>
        <b/>
        <sz val="8"/>
        <rFont val="Arial Narrow"/>
        <family val="2"/>
      </rPr>
      <t>174</t>
    </r>
  </si>
  <si>
    <r>
      <t xml:space="preserve">(m) </t>
    </r>
    <r>
      <rPr>
        <b/>
        <sz val="8"/>
        <rFont val="Arial Narrow"/>
        <family val="2"/>
      </rPr>
      <t>173</t>
    </r>
  </si>
  <si>
    <r>
      <t xml:space="preserve">(m) </t>
    </r>
    <r>
      <rPr>
        <b/>
        <sz val="8"/>
        <rFont val="Arial Narrow"/>
        <family val="2"/>
      </rPr>
      <t>155</t>
    </r>
  </si>
  <si>
    <r>
      <t xml:space="preserve">(m) </t>
    </r>
    <r>
      <rPr>
        <b/>
        <sz val="8"/>
        <rFont val="Arial Narrow"/>
        <family val="2"/>
      </rPr>
      <t>156</t>
    </r>
  </si>
  <si>
    <r>
      <t xml:space="preserve">(m) </t>
    </r>
    <r>
      <rPr>
        <b/>
        <sz val="8"/>
        <rFont val="Arial Narrow"/>
        <family val="2"/>
      </rPr>
      <t>163</t>
    </r>
  </si>
  <si>
    <r>
      <t xml:space="preserve">(m) </t>
    </r>
    <r>
      <rPr>
        <b/>
        <sz val="8"/>
        <rFont val="Arial Narrow"/>
        <family val="2"/>
      </rPr>
      <t>179</t>
    </r>
  </si>
  <si>
    <t>(m) 187</t>
  </si>
  <si>
    <t>(m) 182</t>
  </si>
  <si>
    <t>(m) 181</t>
  </si>
  <si>
    <t>(m) 183</t>
  </si>
  <si>
    <t>(m) 177</t>
  </si>
  <si>
    <t>(m) 178</t>
  </si>
  <si>
    <t>(m) 176</t>
  </si>
  <si>
    <r>
      <t xml:space="preserve">(m) </t>
    </r>
    <r>
      <rPr>
        <b/>
        <sz val="8"/>
        <rFont val="Arial Narrow"/>
        <family val="2"/>
      </rPr>
      <t>176</t>
    </r>
  </si>
  <si>
    <r>
      <t xml:space="preserve">(m) </t>
    </r>
    <r>
      <rPr>
        <b/>
        <sz val="8"/>
        <rFont val="Arial Narrow"/>
        <family val="2"/>
      </rPr>
      <t>178</t>
    </r>
  </si>
  <si>
    <r>
      <t xml:space="preserve">(m) </t>
    </r>
    <r>
      <rPr>
        <b/>
        <sz val="8"/>
        <rFont val="Arial Narrow"/>
        <family val="2"/>
      </rPr>
      <t>177</t>
    </r>
  </si>
  <si>
    <r>
      <t xml:space="preserve">(m) </t>
    </r>
    <r>
      <rPr>
        <b/>
        <sz val="8"/>
        <rFont val="Arial Narrow"/>
        <family val="2"/>
      </rPr>
      <t>183</t>
    </r>
  </si>
  <si>
    <r>
      <t xml:space="preserve">(m) </t>
    </r>
    <r>
      <rPr>
        <b/>
        <sz val="8"/>
        <rFont val="Arial Narrow"/>
        <family val="2"/>
      </rPr>
      <t>181</t>
    </r>
  </si>
  <si>
    <r>
      <t xml:space="preserve">(m) </t>
    </r>
    <r>
      <rPr>
        <b/>
        <sz val="8"/>
        <rFont val="Arial Narrow"/>
        <family val="2"/>
      </rPr>
      <t>182</t>
    </r>
  </si>
  <si>
    <r>
      <t xml:space="preserve">(m) </t>
    </r>
    <r>
      <rPr>
        <b/>
        <sz val="8"/>
        <rFont val="Arial Narrow"/>
        <family val="2"/>
      </rPr>
      <t>187</t>
    </r>
  </si>
  <si>
    <r>
      <t xml:space="preserve">(m) </t>
    </r>
    <r>
      <rPr>
        <b/>
        <sz val="8"/>
        <rFont val="Arial Narrow"/>
        <family val="2"/>
      </rPr>
      <t>112</t>
    </r>
  </si>
  <si>
    <r>
      <t xml:space="preserve">(m) </t>
    </r>
    <r>
      <rPr>
        <b/>
        <sz val="8"/>
        <rFont val="Arial Narrow"/>
        <family val="2"/>
      </rPr>
      <t>162</t>
    </r>
  </si>
  <si>
    <r>
      <t xml:space="preserve">(m) </t>
    </r>
    <r>
      <rPr>
        <b/>
        <sz val="8"/>
        <rFont val="Arial Narrow"/>
        <family val="2"/>
      </rPr>
      <t>147</t>
    </r>
  </si>
  <si>
    <r>
      <t xml:space="preserve">(m) </t>
    </r>
    <r>
      <rPr>
        <b/>
        <sz val="8"/>
        <rFont val="Arial Narrow"/>
        <family val="2"/>
      </rPr>
      <t>126</t>
    </r>
  </si>
  <si>
    <t>(v) 110</t>
  </si>
  <si>
    <t>(m) 112</t>
  </si>
  <si>
    <t>(m) 162</t>
  </si>
  <si>
    <t>(m) 147</t>
  </si>
  <si>
    <t>(m) 126</t>
  </si>
  <si>
    <t>HIDE BACKGROUND COLOR?</t>
  </si>
  <si>
    <t>Nihonium</t>
  </si>
  <si>
    <t>Nh</t>
  </si>
  <si>
    <t>Lv</t>
  </si>
  <si>
    <t>Livermorium</t>
  </si>
  <si>
    <t>Flerovium</t>
  </si>
  <si>
    <t>Fl</t>
  </si>
  <si>
    <t>Mc</t>
  </si>
  <si>
    <t>Moscovium</t>
  </si>
  <si>
    <t>Tennessine</t>
  </si>
  <si>
    <t>Ts</t>
  </si>
  <si>
    <t>Oganesson</t>
  </si>
  <si>
    <t>Og</t>
  </si>
  <si>
    <t>[Rn] 5f14 6d10 7s2 7p1 ?</t>
  </si>
  <si>
    <t>[Rn] 5f14 6d10 7s2 7p2 ?</t>
  </si>
  <si>
    <t>[Rn] 5f14 6d10 7s2 7p3 ?</t>
  </si>
  <si>
    <t>[Rn] 5f14 6d10 7s2 7p4 ?</t>
  </si>
  <si>
    <t>[Rn] 5f14 6d10 7s2 7p5 ?</t>
  </si>
  <si>
    <t>[Rn] 5f14 6d10 7s2 7p6 ?</t>
  </si>
  <si>
    <t>[Rn] 5f14 6d10 7s2 ?</t>
  </si>
  <si>
    <t>[Rn] 5f14 6d9 7s2 ?</t>
  </si>
  <si>
    <t>[Rn] 5f14 6d8 7s2 ?</t>
  </si>
  <si>
    <t>[Rn] 5f14 6d7 7s2 ?</t>
  </si>
  <si>
    <t>[Rn] 5f14 6d5 7s2</t>
  </si>
  <si>
    <t>[Rn] 5f14 7s2 7p1</t>
  </si>
  <si>
    <t>[Rn] 5f14 6d2 7s2</t>
  </si>
  <si>
    <t>[Rn] 5f14 6d3 7s2</t>
  </si>
  <si>
    <t>[Rn] 5f14 6d4 7s2</t>
  </si>
  <si>
    <t>[Rn] 5f14 6d6 7s2</t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</si>
  <si>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</si>
  <si>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  <r>
      <rPr>
        <sz val="7"/>
        <rFont val="Arial Narrow"/>
        <family val="2"/>
      </rPr>
      <t xml:space="preserve"> 7p</t>
    </r>
    <r>
      <rPr>
        <vertAlign val="superscript"/>
        <sz val="7"/>
        <rFont val="Arial Narrow"/>
        <family val="2"/>
      </rPr>
      <t>1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</si>
  <si>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</si>
  <si>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</si>
  <si>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</si>
  <si>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</si>
  <si>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</si>
  <si>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8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</si>
  <si>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9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</si>
  <si>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</si>
  <si>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</si>
  <si>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</si>
  <si>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</si>
  <si>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</si>
  <si>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</si>
  <si>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</si>
  <si>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t>Noble Gas ?</t>
  </si>
  <si>
    <t>Transition Metal ?</t>
  </si>
  <si>
    <t>Post-Transition Metal ?</t>
  </si>
  <si>
    <t>Metalloids ?</t>
  </si>
  <si>
    <r>
      <t>m</t>
    </r>
    <r>
      <rPr>
        <vertAlign val="subscript"/>
        <sz val="9"/>
        <color indexed="8"/>
        <rFont val="Arial Narrow"/>
        <family val="2"/>
      </rPr>
      <t>p</t>
    </r>
    <r>
      <rPr>
        <sz val="9"/>
        <color indexed="8"/>
        <rFont val="Arial Narrow"/>
        <family val="2"/>
      </rPr>
      <t>/</t>
    </r>
    <r>
      <rPr>
        <i/>
        <sz val="9"/>
        <color indexed="8"/>
        <rFont val="Arial Narrow"/>
        <family val="2"/>
      </rPr>
      <t>m</t>
    </r>
    <r>
      <rPr>
        <vertAlign val="subscript"/>
        <sz val="9"/>
        <color indexed="8"/>
        <rFont val="Arial Narrow"/>
        <family val="2"/>
      </rPr>
      <t>e</t>
    </r>
  </si>
  <si>
    <t xml:space="preserve">1836.15267389 </t>
  </si>
  <si>
    <r>
      <t>m</t>
    </r>
    <r>
      <rPr>
        <vertAlign val="subscript"/>
        <sz val="9"/>
        <color rgb="FF000000"/>
        <rFont val="Arial Narrow"/>
        <family val="2"/>
      </rPr>
      <t>e</t>
    </r>
    <r>
      <rPr>
        <i/>
        <sz val="9"/>
        <color indexed="8"/>
        <rFont val="Arial Narrow"/>
        <family val="2"/>
      </rPr>
      <t>c</t>
    </r>
    <r>
      <rPr>
        <sz val="9"/>
        <color rgb="FF000000"/>
        <rFont val="Arial Narrow"/>
        <family val="2"/>
      </rPr>
      <t>²</t>
    </r>
  </si>
  <si>
    <r>
      <t>r</t>
    </r>
    <r>
      <rPr>
        <vertAlign val="subscript"/>
        <sz val="9"/>
        <color rgb="FF000000"/>
        <rFont val="Arial Narrow"/>
        <family val="2"/>
      </rPr>
      <t>e</t>
    </r>
  </si>
  <si>
    <r>
      <t>2.8179403227x10</t>
    </r>
    <r>
      <rPr>
        <b/>
        <vertAlign val="superscript"/>
        <sz val="8"/>
        <color indexed="8"/>
        <rFont val="Arial Narrow"/>
        <family val="2"/>
      </rPr>
      <t>-15</t>
    </r>
    <r>
      <rPr>
        <b/>
        <sz val="8"/>
        <color indexed="8"/>
        <rFont val="Arial Narrow"/>
        <family val="2"/>
      </rPr>
      <t>m</t>
    </r>
  </si>
  <si>
    <r>
      <t>9.10938356x10</t>
    </r>
    <r>
      <rPr>
        <b/>
        <vertAlign val="superscript"/>
        <sz val="8"/>
        <color indexed="8"/>
        <rFont val="Arial Narrow"/>
        <family val="2"/>
      </rPr>
      <t>-31</t>
    </r>
    <r>
      <rPr>
        <b/>
        <sz val="8"/>
        <color indexed="8"/>
        <rFont val="Arial Narrow"/>
        <family val="2"/>
      </rPr>
      <t xml:space="preserve"> kg</t>
    </r>
  </si>
  <si>
    <r>
      <t>6.022141x10</t>
    </r>
    <r>
      <rPr>
        <b/>
        <vertAlign val="superscript"/>
        <sz val="8"/>
        <color indexed="8"/>
        <rFont val="Arial Narrow"/>
        <family val="2"/>
      </rPr>
      <t>23</t>
    </r>
    <r>
      <rPr>
        <b/>
        <sz val="8"/>
        <color indexed="8"/>
        <rFont val="Arial Narrow"/>
        <family val="2"/>
      </rPr>
      <t xml:space="preserve"> mol</t>
    </r>
    <r>
      <rPr>
        <b/>
        <vertAlign val="superscript"/>
        <sz val="8"/>
        <color indexed="8"/>
        <rFont val="Arial Narrow"/>
        <family val="2"/>
      </rPr>
      <t>-1</t>
    </r>
  </si>
  <si>
    <r>
      <t>6.626070x10</t>
    </r>
    <r>
      <rPr>
        <b/>
        <vertAlign val="superscript"/>
        <sz val="8"/>
        <color indexed="8"/>
        <rFont val="Arial Narrow"/>
        <family val="2"/>
      </rPr>
      <t>-34</t>
    </r>
    <r>
      <rPr>
        <b/>
        <sz val="8"/>
        <color indexed="8"/>
        <rFont val="Arial Narrow"/>
        <family val="2"/>
      </rPr>
      <t xml:space="preserve"> J s</t>
    </r>
  </si>
  <si>
    <r>
      <t>6.67408x10</t>
    </r>
    <r>
      <rPr>
        <b/>
        <vertAlign val="superscript"/>
        <sz val="8"/>
        <color indexed="8"/>
        <rFont val="Arial Narrow"/>
        <family val="2"/>
      </rPr>
      <t>-11</t>
    </r>
    <r>
      <rPr>
        <b/>
        <sz val="8"/>
        <color indexed="8"/>
        <rFont val="Arial Narrow"/>
        <family val="2"/>
      </rPr>
      <t xml:space="preserve"> m</t>
    </r>
    <r>
      <rPr>
        <b/>
        <vertAlign val="superscript"/>
        <sz val="8"/>
        <color indexed="8"/>
        <rFont val="Arial Narrow"/>
        <family val="2"/>
      </rPr>
      <t xml:space="preserve">3 </t>
    </r>
    <r>
      <rPr>
        <b/>
        <sz val="8"/>
        <color indexed="8"/>
        <rFont val="Arial Narrow"/>
        <family val="2"/>
      </rPr>
      <t>kg</t>
    </r>
    <r>
      <rPr>
        <b/>
        <vertAlign val="superscript"/>
        <sz val="8"/>
        <color indexed="8"/>
        <rFont val="Arial Narrow"/>
        <family val="2"/>
      </rPr>
      <t xml:space="preserve">-1 </t>
    </r>
    <r>
      <rPr>
        <b/>
        <sz val="8"/>
        <color indexed="8"/>
        <rFont val="Arial Narrow"/>
        <family val="2"/>
      </rPr>
      <t>s</t>
    </r>
    <r>
      <rPr>
        <b/>
        <vertAlign val="superscript"/>
        <sz val="8"/>
        <color indexed="8"/>
        <rFont val="Arial Narrow"/>
        <family val="2"/>
      </rPr>
      <t>-2</t>
    </r>
  </si>
  <si>
    <r>
      <t>8.31446 J mol</t>
    </r>
    <r>
      <rPr>
        <b/>
        <vertAlign val="superscript"/>
        <sz val="8"/>
        <color indexed="8"/>
        <rFont val="Arial Narrow"/>
        <family val="2"/>
      </rPr>
      <t>-1</t>
    </r>
    <r>
      <rPr>
        <b/>
        <sz val="8"/>
        <color indexed="8"/>
        <rFont val="Arial Narrow"/>
        <family val="2"/>
      </rPr>
      <t xml:space="preserve"> K</t>
    </r>
    <r>
      <rPr>
        <b/>
        <vertAlign val="superscript"/>
        <sz val="8"/>
        <color indexed="8"/>
        <rFont val="Arial Narrow"/>
        <family val="2"/>
      </rPr>
      <t>-1</t>
    </r>
  </si>
  <si>
    <r>
      <t>0.02241396 m</t>
    </r>
    <r>
      <rPr>
        <b/>
        <vertAlign val="superscript"/>
        <sz val="8"/>
        <color indexed="8"/>
        <rFont val="Arial Narrow"/>
        <family val="2"/>
      </rPr>
      <t>3</t>
    </r>
    <r>
      <rPr>
        <b/>
        <sz val="8"/>
        <color indexed="8"/>
        <rFont val="Arial Narrow"/>
        <family val="2"/>
      </rPr>
      <t>/mol</t>
    </r>
  </si>
  <si>
    <r>
      <t>10 973 731.57 m</t>
    </r>
    <r>
      <rPr>
        <b/>
        <vertAlign val="superscript"/>
        <sz val="8"/>
        <color indexed="8"/>
        <rFont val="Arial Narrow"/>
        <family val="2"/>
      </rPr>
      <t>-1</t>
    </r>
  </si>
  <si>
    <t>13.605693 eV</t>
  </si>
  <si>
    <r>
      <t>1.6021766x10</t>
    </r>
    <r>
      <rPr>
        <b/>
        <vertAlign val="superscript"/>
        <sz val="8"/>
        <color indexed="8"/>
        <rFont val="Arial Narrow"/>
        <family val="2"/>
      </rPr>
      <t>-19</t>
    </r>
    <r>
      <rPr>
        <b/>
        <sz val="8"/>
        <color indexed="8"/>
        <rFont val="Arial Narrow"/>
        <family val="2"/>
      </rPr>
      <t xml:space="preserve"> J</t>
    </r>
  </si>
  <si>
    <r>
      <t>1.6021766x10</t>
    </r>
    <r>
      <rPr>
        <b/>
        <vertAlign val="superscript"/>
        <sz val="8"/>
        <color indexed="8"/>
        <rFont val="Arial Narrow"/>
        <family val="2"/>
      </rPr>
      <t>-19</t>
    </r>
    <r>
      <rPr>
        <b/>
        <sz val="8"/>
        <color indexed="8"/>
        <rFont val="Arial Narrow"/>
        <family val="2"/>
      </rPr>
      <t xml:space="preserve"> C</t>
    </r>
  </si>
  <si>
    <t>96 485.333 C/mol</t>
  </si>
  <si>
    <t>0.0072973526</t>
  </si>
  <si>
    <t>3.141592653589793</t>
  </si>
  <si>
    <r>
      <t>3.7417718x10</t>
    </r>
    <r>
      <rPr>
        <b/>
        <vertAlign val="superscript"/>
        <sz val="8"/>
        <color indexed="8"/>
        <rFont val="Arial Narrow"/>
        <family val="2"/>
      </rPr>
      <t>-16</t>
    </r>
    <r>
      <rPr>
        <b/>
        <sz val="8"/>
        <color indexed="8"/>
        <rFont val="Arial Narrow"/>
        <family val="2"/>
      </rPr>
      <t xml:space="preserve"> W m</t>
    </r>
    <r>
      <rPr>
        <b/>
        <vertAlign val="superscript"/>
        <sz val="8"/>
        <color indexed="8"/>
        <rFont val="Arial Narrow"/>
        <family val="2"/>
      </rPr>
      <t>2</t>
    </r>
  </si>
  <si>
    <t>0.01438777 m K</t>
  </si>
  <si>
    <t>Source: physics.nist.gov (updated 9/19/2018)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</si>
</sst>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81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 Narrow"/>
      <family val="2"/>
    </font>
    <font>
      <b/>
      <sz val="10"/>
      <color indexed="8"/>
      <name val="Arial Narrow"/>
      <family val="2"/>
    </font>
    <font>
      <b/>
      <sz val="36"/>
      <color indexed="8"/>
      <name val="Arial Narrow"/>
      <family val="2"/>
    </font>
    <font>
      <b/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vertAlign val="superscript"/>
      <sz val="7"/>
      <name val="Arial Narrow"/>
      <family val="2"/>
    </font>
    <font>
      <sz val="8"/>
      <color indexed="9"/>
      <name val="Arial Narrow"/>
      <family val="2"/>
    </font>
    <font>
      <b/>
      <sz val="20"/>
      <color indexed="10"/>
      <name val="Arial Narrow"/>
      <family val="2"/>
    </font>
    <font>
      <vertAlign val="superscript"/>
      <sz val="8"/>
      <name val="Arial"/>
      <family val="2"/>
    </font>
    <font>
      <vertAlign val="subscript"/>
      <sz val="8"/>
      <name val="Arial Narrow"/>
      <family val="2"/>
    </font>
    <font>
      <b/>
      <sz val="20"/>
      <name val="Arial Narrow"/>
      <family val="2"/>
    </font>
    <font>
      <sz val="7"/>
      <color indexed="8"/>
      <name val="Arial Narrow"/>
      <family val="2"/>
    </font>
    <font>
      <vertAlign val="subscript"/>
      <sz val="7"/>
      <name val="Arial Narrow"/>
      <family val="2"/>
    </font>
    <font>
      <sz val="6"/>
      <color indexed="8"/>
      <name val="Arial Narrow"/>
      <family val="2"/>
    </font>
    <font>
      <vertAlign val="superscript"/>
      <sz val="8"/>
      <name val="Arial Narrow"/>
      <family val="2"/>
    </font>
    <font>
      <b/>
      <sz val="8"/>
      <name val="Arial Narrow"/>
      <family val="2"/>
    </font>
    <font>
      <sz val="6"/>
      <name val="Arial Narrow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2"/>
      <color indexed="10"/>
      <name val="Arial Narrow"/>
      <family val="2"/>
    </font>
    <font>
      <b/>
      <sz val="12"/>
      <color indexed="48"/>
      <name val="Arial Narrow"/>
      <family val="2"/>
    </font>
    <font>
      <b/>
      <sz val="12"/>
      <color indexed="23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i/>
      <sz val="9"/>
      <color indexed="8"/>
      <name val="Arial Narrow"/>
      <family val="2"/>
    </font>
    <font>
      <vertAlign val="subscript"/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i/>
      <sz val="8"/>
      <color indexed="8"/>
      <name val="Symbol"/>
      <family val="1"/>
      <charset val="2"/>
    </font>
    <font>
      <b/>
      <sz val="8"/>
      <color indexed="51"/>
      <name val="Arial Narrow"/>
      <family val="2"/>
    </font>
    <font>
      <sz val="6"/>
      <color indexed="8"/>
      <name val="Arial"/>
      <family val="2"/>
    </font>
    <font>
      <sz val="9"/>
      <color indexed="8"/>
      <name val="Symbol"/>
      <family val="1"/>
      <charset val="2"/>
    </font>
    <font>
      <i/>
      <sz val="9"/>
      <color indexed="8"/>
      <name val="Symbol"/>
      <family val="1"/>
      <charset val="2"/>
    </font>
    <font>
      <vertAlign val="superscript"/>
      <sz val="9"/>
      <color indexed="8"/>
      <name val="Arial Narrow"/>
      <family val="2"/>
    </font>
    <font>
      <b/>
      <sz val="20"/>
      <color indexed="48"/>
      <name val="Arial Narrow"/>
      <family val="2"/>
    </font>
    <font>
      <sz val="8"/>
      <name val="Arial"/>
      <family val="2"/>
    </font>
    <font>
      <vertAlign val="subscript"/>
      <sz val="8"/>
      <name val="Arial"/>
      <family val="2"/>
    </font>
    <font>
      <b/>
      <sz val="20"/>
      <color indexed="23"/>
      <name val="Arial Narrow"/>
      <family val="2"/>
    </font>
    <font>
      <sz val="10"/>
      <name val="Arial Narrow"/>
      <family val="2"/>
    </font>
    <font>
      <b/>
      <sz val="14"/>
      <color indexed="8"/>
      <name val="Arial Narrow"/>
      <family val="2"/>
    </font>
    <font>
      <u/>
      <sz val="11"/>
      <color indexed="48"/>
      <name val="Calibri"/>
      <family val="2"/>
    </font>
    <font>
      <sz val="11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vertAlign val="superscript"/>
      <sz val="9"/>
      <name val="Arial Narrow"/>
      <family val="2"/>
    </font>
    <font>
      <sz val="9"/>
      <name val="Arial Narrow"/>
      <family val="2"/>
    </font>
    <font>
      <u/>
      <sz val="9"/>
      <color indexed="48"/>
      <name val="Arial Narrow"/>
      <family val="2"/>
    </font>
    <font>
      <vertAlign val="superscript"/>
      <sz val="8"/>
      <color indexed="8"/>
      <name val="Arial Narrow"/>
      <family val="2"/>
    </font>
    <font>
      <sz val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u/>
      <sz val="10"/>
      <color indexed="48"/>
      <name val="Arial"/>
      <family val="2"/>
    </font>
    <font>
      <b/>
      <sz val="9"/>
      <color indexed="8"/>
      <name val="Calibri"/>
      <family val="2"/>
    </font>
    <font>
      <sz val="6"/>
      <color indexed="9"/>
      <name val="Arial Narrow"/>
      <family val="2"/>
    </font>
    <font>
      <b/>
      <sz val="8"/>
      <color indexed="12"/>
      <name val="Arial Narrow"/>
      <family val="2"/>
    </font>
    <font>
      <b/>
      <sz val="8"/>
      <color indexed="16"/>
      <name val="Arial Narrow"/>
      <family val="2"/>
    </font>
    <font>
      <sz val="8"/>
      <color indexed="2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vertAlign val="subscript"/>
      <sz val="9"/>
      <color rgb="FF000000"/>
      <name val="Arial Narrow"/>
      <family val="2"/>
    </font>
    <font>
      <sz val="9"/>
      <color rgb="FF00000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47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3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1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41"/>
        <bgColor indexed="42"/>
      </patternFill>
    </fill>
    <fill>
      <patternFill patternType="solid">
        <fgColor indexed="55"/>
        <bgColor indexed="31"/>
      </patternFill>
    </fill>
    <fill>
      <patternFill patternType="solid">
        <fgColor rgb="FFCCFFFF"/>
        <bgColor indexed="47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78" fillId="2" borderId="0" applyNumberFormat="0" applyBorder="0" applyAlignment="0" applyProtection="0"/>
    <xf numFmtId="0" fontId="78" fillId="3" borderId="0" applyNumberFormat="0" applyBorder="0" applyAlignment="0" applyProtection="0"/>
    <xf numFmtId="0" fontId="78" fillId="4" borderId="0" applyNumberFormat="0" applyBorder="0" applyAlignment="0" applyProtection="0"/>
    <xf numFmtId="0" fontId="78" fillId="5" borderId="0" applyNumberFormat="0" applyBorder="0" applyAlignment="0" applyProtection="0"/>
    <xf numFmtId="0" fontId="78" fillId="6" borderId="0" applyNumberFormat="0" applyBorder="0" applyAlignment="0" applyProtection="0"/>
    <xf numFmtId="0" fontId="78" fillId="7" borderId="0" applyNumberFormat="0" applyBorder="0" applyAlignment="0" applyProtection="0"/>
    <xf numFmtId="0" fontId="78" fillId="8" borderId="0" applyNumberFormat="0" applyBorder="0" applyAlignment="0" applyProtection="0"/>
    <xf numFmtId="0" fontId="78" fillId="9" borderId="0" applyNumberFormat="0" applyBorder="0" applyAlignment="0" applyProtection="0"/>
    <xf numFmtId="0" fontId="78" fillId="10" borderId="0" applyNumberFormat="0" applyBorder="0" applyAlignment="0" applyProtection="0"/>
    <xf numFmtId="0" fontId="78" fillId="5" borderId="0" applyNumberFormat="0" applyBorder="0" applyAlignment="0" applyProtection="0"/>
    <xf numFmtId="0" fontId="78" fillId="8" borderId="0" applyNumberFormat="0" applyBorder="0" applyAlignment="0" applyProtection="0"/>
    <xf numFmtId="0" fontId="7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78" fillId="22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296">
    <xf numFmtId="0" fontId="0" fillId="0" borderId="0" xfId="0"/>
    <xf numFmtId="0" fontId="17" fillId="0" borderId="0" xfId="0" applyFont="1"/>
    <xf numFmtId="0" fontId="23" fillId="0" borderId="0" xfId="0" applyFont="1"/>
    <xf numFmtId="0" fontId="24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6" fillId="0" borderId="0" xfId="0" applyNumberFormat="1" applyFont="1"/>
    <xf numFmtId="0" fontId="31" fillId="0" borderId="0" xfId="0" applyFont="1" applyBorder="1" applyAlignment="1">
      <alignment vertical="center"/>
    </xf>
    <xf numFmtId="0" fontId="31" fillId="0" borderId="0" xfId="0" applyFont="1"/>
    <xf numFmtId="0" fontId="33" fillId="0" borderId="0" xfId="0" applyFont="1"/>
    <xf numFmtId="0" fontId="24" fillId="0" borderId="0" xfId="0" applyFont="1" applyBorder="1" applyAlignment="1">
      <alignment horizontal="right" vertical="center"/>
    </xf>
    <xf numFmtId="0" fontId="36" fillId="0" borderId="0" xfId="0" applyFont="1"/>
    <xf numFmtId="0" fontId="37" fillId="0" borderId="0" xfId="0" applyFont="1"/>
    <xf numFmtId="0" fontId="21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17" fillId="0" borderId="10" xfId="0" applyFont="1" applyBorder="1"/>
    <xf numFmtId="0" fontId="17" fillId="0" borderId="10" xfId="0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3" fillId="0" borderId="10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Border="1"/>
    <xf numFmtId="0" fontId="42" fillId="0" borderId="13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46" fillId="0" borderId="0" xfId="0" applyFont="1"/>
    <xf numFmtId="0" fontId="33" fillId="0" borderId="0" xfId="0" applyFont="1" applyBorder="1"/>
    <xf numFmtId="0" fontId="48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0" fontId="50" fillId="0" borderId="0" xfId="0" applyFont="1"/>
    <xf numFmtId="0" fontId="47" fillId="0" borderId="0" xfId="0" applyFont="1"/>
    <xf numFmtId="0" fontId="42" fillId="0" borderId="15" xfId="0" applyFont="1" applyBorder="1" applyAlignment="1">
      <alignment vertical="center"/>
    </xf>
    <xf numFmtId="0" fontId="17" fillId="0" borderId="16" xfId="0" applyFont="1" applyBorder="1"/>
    <xf numFmtId="0" fontId="17" fillId="0" borderId="16" xfId="0" applyFont="1" applyBorder="1" applyAlignment="1">
      <alignment vertical="center"/>
    </xf>
    <xf numFmtId="0" fontId="43" fillId="0" borderId="16" xfId="0" applyFont="1" applyBorder="1" applyAlignment="1">
      <alignment vertical="center"/>
    </xf>
    <xf numFmtId="0" fontId="33" fillId="0" borderId="16" xfId="0" applyFont="1" applyBorder="1"/>
    <xf numFmtId="0" fontId="17" fillId="0" borderId="17" xfId="0" applyFont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1" fillId="0" borderId="0" xfId="0" applyFont="1" applyAlignment="1">
      <alignment horizontal="center" vertical="center" textRotation="90"/>
    </xf>
    <xf numFmtId="0" fontId="61" fillId="0" borderId="0" xfId="0" applyFont="1"/>
    <xf numFmtId="0" fontId="23" fillId="0" borderId="0" xfId="0" applyFont="1" applyAlignment="1"/>
    <xf numFmtId="0" fontId="23" fillId="0" borderId="0" xfId="0" applyFont="1" applyBorder="1" applyAlignment="1"/>
    <xf numFmtId="0" fontId="46" fillId="0" borderId="10" xfId="0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16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46" fillId="0" borderId="16" xfId="0" applyFont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vertical="center"/>
    </xf>
    <xf numFmtId="0" fontId="64" fillId="0" borderId="0" xfId="0" applyFont="1" applyBorder="1" applyAlignment="1">
      <alignment horizontal="right"/>
    </xf>
    <xf numFmtId="0" fontId="64" fillId="0" borderId="0" xfId="0" applyFont="1" applyBorder="1" applyAlignment="1">
      <alignment horizontal="right" vertical="center"/>
    </xf>
    <xf numFmtId="0" fontId="64" fillId="0" borderId="14" xfId="0" applyFont="1" applyBorder="1" applyAlignment="1">
      <alignment vertical="center"/>
    </xf>
    <xf numFmtId="0" fontId="64" fillId="0" borderId="0" xfId="0" applyFont="1" applyAlignment="1">
      <alignment horizontal="right"/>
    </xf>
    <xf numFmtId="0" fontId="64" fillId="0" borderId="0" xfId="0" applyFont="1"/>
    <xf numFmtId="0" fontId="65" fillId="0" borderId="0" xfId="34" applyNumberFormat="1" applyFont="1" applyFill="1" applyBorder="1" applyAlignment="1" applyProtection="1">
      <alignment horizontal="left"/>
    </xf>
    <xf numFmtId="0" fontId="17" fillId="0" borderId="0" xfId="0" applyFont="1" applyBorder="1" applyAlignment="1">
      <alignment vertical="top"/>
    </xf>
    <xf numFmtId="0" fontId="17" fillId="0" borderId="0" xfId="0" applyFont="1" applyAlignment="1"/>
    <xf numFmtId="0" fontId="47" fillId="0" borderId="0" xfId="0" applyFont="1" applyAlignment="1">
      <alignment vertical="top"/>
    </xf>
    <xf numFmtId="0" fontId="46" fillId="0" borderId="0" xfId="0" applyFont="1" applyBorder="1" applyAlignment="1">
      <alignment vertical="top"/>
    </xf>
    <xf numFmtId="0" fontId="18" fillId="0" borderId="0" xfId="0" applyFont="1"/>
    <xf numFmtId="0" fontId="69" fillId="0" borderId="0" xfId="0" applyFont="1"/>
    <xf numFmtId="0" fontId="68" fillId="23" borderId="0" xfId="0" applyFont="1" applyFill="1" applyAlignment="1">
      <alignment vertical="top" wrapText="1"/>
    </xf>
    <xf numFmtId="0" fontId="69" fillId="0" borderId="0" xfId="0" applyFont="1" applyAlignment="1">
      <alignment vertical="top"/>
    </xf>
    <xf numFmtId="164" fontId="69" fillId="0" borderId="0" xfId="0" applyNumberFormat="1" applyFont="1"/>
    <xf numFmtId="0" fontId="71" fillId="0" borderId="0" xfId="0" applyFont="1"/>
    <xf numFmtId="0" fontId="72" fillId="0" borderId="0" xfId="0" applyFont="1"/>
    <xf numFmtId="0" fontId="72" fillId="0" borderId="0" xfId="0" applyFont="1" applyAlignment="1">
      <alignment horizontal="right"/>
    </xf>
    <xf numFmtId="0" fontId="75" fillId="0" borderId="0" xfId="0" applyFont="1"/>
    <xf numFmtId="0" fontId="69" fillId="23" borderId="0" xfId="0" applyFont="1" applyFill="1"/>
    <xf numFmtId="0" fontId="46" fillId="0" borderId="0" xfId="0" quotePrefix="1" applyFont="1" applyBorder="1" applyAlignment="1">
      <alignment vertical="center"/>
    </xf>
    <xf numFmtId="0" fontId="46" fillId="0" borderId="0" xfId="0" quotePrefix="1" applyFont="1" applyBorder="1" applyAlignment="1">
      <alignment horizontal="left" vertical="center"/>
    </xf>
    <xf numFmtId="0" fontId="31" fillId="0" borderId="0" xfId="0" applyFont="1" applyAlignment="1">
      <alignment horizontal="right"/>
    </xf>
    <xf numFmtId="0" fontId="18" fillId="0" borderId="0" xfId="0" applyFont="1" applyAlignment="1">
      <alignment horizontal="left" vertical="center" wrapText="1"/>
    </xf>
    <xf numFmtId="0" fontId="61" fillId="0" borderId="21" xfId="0" applyFont="1" applyBorder="1" applyAlignment="1">
      <alignment horizontal="center" vertical="center"/>
    </xf>
    <xf numFmtId="0" fontId="61" fillId="0" borderId="22" xfId="0" applyFont="1" applyBorder="1" applyAlignment="1">
      <alignment horizontal="center" vertical="center"/>
    </xf>
    <xf numFmtId="0" fontId="35" fillId="22" borderId="13" xfId="0" applyFont="1" applyFill="1" applyBorder="1" applyAlignment="1">
      <alignment horizontal="center" vertical="top" wrapText="1"/>
    </xf>
    <xf numFmtId="0" fontId="35" fillId="22" borderId="14" xfId="0" applyFont="1" applyFill="1" applyBorder="1" applyAlignment="1">
      <alignment horizontal="center" vertical="top" wrapText="1"/>
    </xf>
    <xf numFmtId="0" fontId="23" fillId="22" borderId="13" xfId="0" applyFont="1" applyFill="1" applyBorder="1" applyAlignment="1">
      <alignment horizontal="center" vertical="top" wrapText="1"/>
    </xf>
    <xf numFmtId="0" fontId="23" fillId="22" borderId="19" xfId="0" applyFont="1" applyFill="1" applyBorder="1" applyAlignment="1">
      <alignment horizontal="center" vertical="top" wrapText="1"/>
    </xf>
    <xf numFmtId="0" fontId="35" fillId="22" borderId="18" xfId="0" quotePrefix="1" applyFont="1" applyFill="1" applyBorder="1" applyAlignment="1">
      <alignment horizontal="center" wrapText="1"/>
    </xf>
    <xf numFmtId="0" fontId="23" fillId="22" borderId="18" xfId="0" applyFont="1" applyFill="1" applyBorder="1" applyAlignment="1">
      <alignment horizontal="center" wrapText="1"/>
    </xf>
    <xf numFmtId="0" fontId="23" fillId="22" borderId="18" xfId="0" quotePrefix="1" applyFont="1" applyFill="1" applyBorder="1" applyAlignment="1">
      <alignment horizontal="center" wrapText="1"/>
    </xf>
    <xf numFmtId="0" fontId="35" fillId="22" borderId="13" xfId="0" applyFont="1" applyFill="1" applyBorder="1" applyAlignment="1">
      <alignment horizontal="center" vertical="center" wrapText="1"/>
    </xf>
    <xf numFmtId="0" fontId="73" fillId="22" borderId="13" xfId="0" applyFont="1" applyFill="1" applyBorder="1" applyAlignment="1">
      <alignment horizontal="center" vertical="top" wrapText="1"/>
    </xf>
    <xf numFmtId="0" fontId="74" fillId="22" borderId="14" xfId="0" applyFont="1" applyFill="1" applyBorder="1" applyAlignment="1">
      <alignment horizontal="center" vertical="top" wrapText="1"/>
    </xf>
    <xf numFmtId="2" fontId="35" fillId="22" borderId="14" xfId="0" applyNumberFormat="1" applyFont="1" applyFill="1" applyBorder="1" applyAlignment="1">
      <alignment horizontal="center" vertical="top" wrapText="1"/>
    </xf>
    <xf numFmtId="164" fontId="35" fillId="22" borderId="14" xfId="0" applyNumberFormat="1" applyFont="1" applyFill="1" applyBorder="1" applyAlignment="1">
      <alignment horizontal="center" vertical="top" wrapText="1"/>
    </xf>
    <xf numFmtId="0" fontId="22" fillId="22" borderId="19" xfId="0" applyFont="1" applyFill="1" applyBorder="1" applyAlignment="1">
      <alignment horizontal="center" vertical="center"/>
    </xf>
    <xf numFmtId="0" fontId="28" fillId="22" borderId="14" xfId="0" applyFont="1" applyFill="1" applyBorder="1" applyAlignment="1">
      <alignment horizontal="center" vertical="center"/>
    </xf>
    <xf numFmtId="0" fontId="35" fillId="22" borderId="14" xfId="0" applyFont="1" applyFill="1" applyBorder="1" applyAlignment="1">
      <alignment horizontal="center" vertical="center"/>
    </xf>
    <xf numFmtId="0" fontId="57" fillId="22" borderId="13" xfId="0" applyFont="1" applyFill="1" applyBorder="1" applyAlignment="1">
      <alignment horizontal="center" vertical="center"/>
    </xf>
    <xf numFmtId="0" fontId="30" fillId="22" borderId="13" xfId="0" applyFont="1" applyFill="1" applyBorder="1" applyAlignment="1">
      <alignment horizontal="center" vertical="center"/>
    </xf>
    <xf numFmtId="0" fontId="22" fillId="22" borderId="11" xfId="0" applyFont="1" applyFill="1" applyBorder="1" applyAlignment="1">
      <alignment horizontal="left" vertical="center"/>
    </xf>
    <xf numFmtId="0" fontId="35" fillId="22" borderId="12" xfId="0" applyFont="1" applyFill="1" applyBorder="1" applyAlignment="1">
      <alignment horizontal="right" vertical="center"/>
    </xf>
    <xf numFmtId="2" fontId="35" fillId="22" borderId="14" xfId="0" applyNumberFormat="1" applyFont="1" applyFill="1" applyBorder="1" applyAlignment="1">
      <alignment horizontal="center" vertical="center"/>
    </xf>
    <xf numFmtId="0" fontId="59" fillId="0" borderId="14" xfId="0" applyFont="1" applyBorder="1" applyAlignment="1">
      <alignment horizontal="center" vertical="center" textRotation="90" wrapText="1"/>
    </xf>
    <xf numFmtId="0" fontId="23" fillId="24" borderId="18" xfId="0" applyFont="1" applyFill="1" applyBorder="1" applyAlignment="1">
      <alignment horizontal="center" wrapText="1"/>
    </xf>
    <xf numFmtId="0" fontId="23" fillId="0" borderId="18" xfId="0" applyFont="1" applyFill="1" applyBorder="1" applyAlignment="1">
      <alignment horizontal="center" wrapText="1"/>
    </xf>
    <xf numFmtId="167" fontId="35" fillId="22" borderId="12" xfId="0" applyNumberFormat="1" applyFont="1" applyFill="1" applyBorder="1" applyAlignment="1">
      <alignment horizontal="right" vertical="center"/>
    </xf>
    <xf numFmtId="0" fontId="35" fillId="0" borderId="13" xfId="0" applyFont="1" applyFill="1" applyBorder="1" applyAlignment="1">
      <alignment horizontal="center" vertical="top" wrapText="1"/>
    </xf>
    <xf numFmtId="0" fontId="35" fillId="0" borderId="14" xfId="0" applyFont="1" applyFill="1" applyBorder="1" applyAlignment="1">
      <alignment horizontal="center" vertical="top" wrapText="1"/>
    </xf>
    <xf numFmtId="0" fontId="23" fillId="3" borderId="19" xfId="0" applyFont="1" applyFill="1" applyBorder="1" applyAlignment="1">
      <alignment horizontal="center" vertical="top" wrapText="1"/>
    </xf>
    <xf numFmtId="0" fontId="23" fillId="7" borderId="19" xfId="0" applyFont="1" applyFill="1" applyBorder="1" applyAlignment="1">
      <alignment horizontal="center" vertical="top" wrapText="1"/>
    </xf>
    <xf numFmtId="0" fontId="23" fillId="24" borderId="19" xfId="0" applyFont="1" applyFill="1" applyBorder="1" applyAlignment="1">
      <alignment horizontal="center" vertical="top" wrapText="1"/>
    </xf>
    <xf numFmtId="0" fontId="23" fillId="0" borderId="19" xfId="0" applyFont="1" applyFill="1" applyBorder="1" applyAlignment="1">
      <alignment horizontal="center" vertical="top" wrapText="1"/>
    </xf>
    <xf numFmtId="0" fontId="23" fillId="0" borderId="19" xfId="0" applyFont="1" applyFill="1" applyBorder="1" applyAlignment="1">
      <alignment horizontal="center" vertical="top"/>
    </xf>
    <xf numFmtId="0" fontId="35" fillId="3" borderId="13" xfId="0" applyFont="1" applyFill="1" applyBorder="1" applyAlignment="1">
      <alignment horizontal="center" vertical="top" wrapText="1"/>
    </xf>
    <xf numFmtId="0" fontId="35" fillId="3" borderId="14" xfId="0" applyFont="1" applyFill="1" applyBorder="1" applyAlignment="1">
      <alignment horizontal="center" vertical="top" wrapText="1"/>
    </xf>
    <xf numFmtId="0" fontId="35" fillId="7" borderId="13" xfId="0" applyFont="1" applyFill="1" applyBorder="1" applyAlignment="1">
      <alignment horizontal="center" vertical="top" wrapText="1"/>
    </xf>
    <xf numFmtId="0" fontId="35" fillId="7" borderId="14" xfId="0" applyFont="1" applyFill="1" applyBorder="1" applyAlignment="1">
      <alignment horizontal="center" vertical="top" wrapText="1"/>
    </xf>
    <xf numFmtId="0" fontId="35" fillId="24" borderId="13" xfId="0" applyFont="1" applyFill="1" applyBorder="1" applyAlignment="1">
      <alignment horizontal="center" vertical="top" wrapText="1"/>
    </xf>
    <xf numFmtId="0" fontId="35" fillId="24" borderId="14" xfId="0" applyFont="1" applyFill="1" applyBorder="1" applyAlignment="1">
      <alignment horizontal="center" vertical="top" wrapText="1"/>
    </xf>
    <xf numFmtId="0" fontId="35" fillId="0" borderId="13" xfId="0" applyFont="1" applyFill="1" applyBorder="1" applyAlignment="1">
      <alignment horizontal="center" vertical="center" wrapText="1"/>
    </xf>
    <xf numFmtId="0" fontId="73" fillId="3" borderId="13" xfId="0" applyFont="1" applyFill="1" applyBorder="1" applyAlignment="1">
      <alignment horizontal="center" vertical="top" wrapText="1"/>
    </xf>
    <xf numFmtId="0" fontId="74" fillId="3" borderId="14" xfId="0" applyFont="1" applyFill="1" applyBorder="1" applyAlignment="1">
      <alignment horizontal="center" vertical="top" wrapText="1"/>
    </xf>
    <xf numFmtId="0" fontId="73" fillId="7" borderId="13" xfId="0" applyFont="1" applyFill="1" applyBorder="1" applyAlignment="1">
      <alignment horizontal="center" vertical="top" wrapText="1"/>
    </xf>
    <xf numFmtId="0" fontId="74" fillId="7" borderId="14" xfId="0" applyFont="1" applyFill="1" applyBorder="1" applyAlignment="1">
      <alignment horizontal="center" vertical="top" wrapText="1"/>
    </xf>
    <xf numFmtId="0" fontId="73" fillId="24" borderId="13" xfId="0" applyFont="1" applyFill="1" applyBorder="1" applyAlignment="1">
      <alignment horizontal="center" vertical="top" wrapText="1"/>
    </xf>
    <xf numFmtId="0" fontId="74" fillId="24" borderId="14" xfId="0" applyFont="1" applyFill="1" applyBorder="1" applyAlignment="1">
      <alignment horizontal="center" vertical="top" wrapText="1"/>
    </xf>
    <xf numFmtId="0" fontId="35" fillId="24" borderId="13" xfId="0" applyFont="1" applyFill="1" applyBorder="1" applyAlignment="1">
      <alignment horizontal="center" vertical="center" wrapText="1"/>
    </xf>
    <xf numFmtId="0" fontId="22" fillId="24" borderId="19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35" fillId="3" borderId="14" xfId="0" applyFont="1" applyFill="1" applyBorder="1" applyAlignment="1">
      <alignment horizontal="center" vertical="center"/>
    </xf>
    <xf numFmtId="0" fontId="35" fillId="7" borderId="14" xfId="0" applyFont="1" applyFill="1" applyBorder="1" applyAlignment="1">
      <alignment horizontal="center" vertical="center"/>
    </xf>
    <xf numFmtId="0" fontId="35" fillId="24" borderId="14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57" fillId="24" borderId="13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right" vertical="center"/>
    </xf>
    <xf numFmtId="0" fontId="22" fillId="0" borderId="11" xfId="0" applyFont="1" applyFill="1" applyBorder="1" applyAlignment="1">
      <alignment horizontal="left" vertical="center"/>
    </xf>
    <xf numFmtId="0" fontId="28" fillId="24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22" fillId="24" borderId="11" xfId="0" applyFont="1" applyFill="1" applyBorder="1" applyAlignment="1">
      <alignment horizontal="left" vertical="center"/>
    </xf>
    <xf numFmtId="0" fontId="35" fillId="24" borderId="12" xfId="0" applyFont="1" applyFill="1" applyBorder="1" applyAlignment="1">
      <alignment horizontal="right" vertical="center"/>
    </xf>
    <xf numFmtId="0" fontId="35" fillId="24" borderId="12" xfId="0" quotePrefix="1" applyFont="1" applyFill="1" applyBorder="1" applyAlignment="1">
      <alignment horizontal="right" vertical="center"/>
    </xf>
    <xf numFmtId="0" fontId="22" fillId="0" borderId="14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left" vertical="center"/>
    </xf>
    <xf numFmtId="0" fontId="35" fillId="3" borderId="12" xfId="0" applyFont="1" applyFill="1" applyBorder="1" applyAlignment="1">
      <alignment horizontal="right" vertical="center"/>
    </xf>
    <xf numFmtId="0" fontId="22" fillId="7" borderId="11" xfId="0" applyFont="1" applyFill="1" applyBorder="1" applyAlignment="1">
      <alignment horizontal="left" vertical="center"/>
    </xf>
    <xf numFmtId="0" fontId="30" fillId="3" borderId="13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2" fillId="3" borderId="19" xfId="0" applyFont="1" applyFill="1" applyBorder="1" applyAlignment="1">
      <alignment horizontal="center" vertical="center"/>
    </xf>
    <xf numFmtId="0" fontId="35" fillId="7" borderId="12" xfId="0" applyFont="1" applyFill="1" applyBorder="1" applyAlignment="1">
      <alignment horizontal="right" vertical="center"/>
    </xf>
    <xf numFmtId="0" fontId="58" fillId="22" borderId="20" xfId="0" applyFont="1" applyFill="1" applyBorder="1" applyAlignment="1">
      <alignment horizontal="center" vertical="center" wrapText="1"/>
    </xf>
    <xf numFmtId="0" fontId="30" fillId="7" borderId="13" xfId="0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22" fillId="7" borderId="19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 wrapText="1"/>
    </xf>
    <xf numFmtId="0" fontId="35" fillId="7" borderId="13" xfId="0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wrapText="1"/>
    </xf>
    <xf numFmtId="0" fontId="23" fillId="7" borderId="18" xfId="0" applyFont="1" applyFill="1" applyBorder="1" applyAlignment="1">
      <alignment horizontal="center" wrapText="1"/>
    </xf>
    <xf numFmtId="0" fontId="35" fillId="24" borderId="18" xfId="0" applyFont="1" applyFill="1" applyBorder="1" applyAlignment="1">
      <alignment horizontal="center" wrapText="1"/>
    </xf>
    <xf numFmtId="0" fontId="23" fillId="27" borderId="18" xfId="0" applyFont="1" applyFill="1" applyBorder="1" applyAlignment="1">
      <alignment horizontal="center" wrapText="1"/>
    </xf>
    <xf numFmtId="0" fontId="23" fillId="26" borderId="18" xfId="0" applyFont="1" applyFill="1" applyBorder="1" applyAlignment="1">
      <alignment horizontal="center" wrapText="1"/>
    </xf>
    <xf numFmtId="0" fontId="23" fillId="28" borderId="18" xfId="0" applyFont="1" applyFill="1" applyBorder="1" applyAlignment="1">
      <alignment horizontal="center" wrapText="1"/>
    </xf>
    <xf numFmtId="0" fontId="23" fillId="25" borderId="18" xfId="0" applyFont="1" applyFill="1" applyBorder="1" applyAlignment="1">
      <alignment horizontal="center" wrapText="1"/>
    </xf>
    <xf numFmtId="0" fontId="23" fillId="27" borderId="19" xfId="0" applyFont="1" applyFill="1" applyBorder="1" applyAlignment="1">
      <alignment horizontal="center" vertical="top" wrapText="1"/>
    </xf>
    <xf numFmtId="0" fontId="23" fillId="26" borderId="19" xfId="0" applyFont="1" applyFill="1" applyBorder="1" applyAlignment="1">
      <alignment horizontal="center" vertical="top" wrapText="1"/>
    </xf>
    <xf numFmtId="0" fontId="23" fillId="28" borderId="19" xfId="0" applyFont="1" applyFill="1" applyBorder="1" applyAlignment="1">
      <alignment horizontal="center" vertical="top" wrapText="1"/>
    </xf>
    <xf numFmtId="0" fontId="23" fillId="25" borderId="19" xfId="0" applyFont="1" applyFill="1" applyBorder="1" applyAlignment="1">
      <alignment horizontal="center" vertical="top" wrapText="1"/>
    </xf>
    <xf numFmtId="0" fontId="23" fillId="27" borderId="13" xfId="0" applyFont="1" applyFill="1" applyBorder="1" applyAlignment="1">
      <alignment horizontal="center" vertical="top" wrapText="1"/>
    </xf>
    <xf numFmtId="0" fontId="35" fillId="27" borderId="13" xfId="0" applyFont="1" applyFill="1" applyBorder="1" applyAlignment="1">
      <alignment horizontal="center" vertical="top" wrapText="1"/>
    </xf>
    <xf numFmtId="0" fontId="35" fillId="27" borderId="14" xfId="0" applyFont="1" applyFill="1" applyBorder="1" applyAlignment="1">
      <alignment horizontal="center" vertical="top" wrapText="1"/>
    </xf>
    <xf numFmtId="0" fontId="23" fillId="24" borderId="13" xfId="0" applyFont="1" applyFill="1" applyBorder="1" applyAlignment="1">
      <alignment horizontal="center" vertical="top" wrapText="1"/>
    </xf>
    <xf numFmtId="0" fontId="35" fillId="26" borderId="13" xfId="0" applyFont="1" applyFill="1" applyBorder="1" applyAlignment="1">
      <alignment horizontal="center" vertical="top" wrapText="1"/>
    </xf>
    <xf numFmtId="0" fontId="35" fillId="26" borderId="14" xfId="0" applyFont="1" applyFill="1" applyBorder="1" applyAlignment="1">
      <alignment horizontal="center" vertical="top" wrapText="1"/>
    </xf>
    <xf numFmtId="0" fontId="35" fillId="28" borderId="13" xfId="0" applyFont="1" applyFill="1" applyBorder="1" applyAlignment="1">
      <alignment horizontal="center" vertical="top" wrapText="1"/>
    </xf>
    <xf numFmtId="0" fontId="35" fillId="28" borderId="14" xfId="0" applyFont="1" applyFill="1" applyBorder="1" applyAlignment="1">
      <alignment horizontal="center" vertical="top" wrapText="1"/>
    </xf>
    <xf numFmtId="0" fontId="23" fillId="25" borderId="13" xfId="0" applyFont="1" applyFill="1" applyBorder="1" applyAlignment="1">
      <alignment horizontal="center" vertical="top" wrapText="1"/>
    </xf>
    <xf numFmtId="0" fontId="35" fillId="25" borderId="13" xfId="0" applyFont="1" applyFill="1" applyBorder="1" applyAlignment="1">
      <alignment horizontal="center" vertical="top" wrapText="1"/>
    </xf>
    <xf numFmtId="0" fontId="35" fillId="25" borderId="14" xfId="0" applyFont="1" applyFill="1" applyBorder="1" applyAlignment="1">
      <alignment horizontal="center" vertical="top" wrapText="1"/>
    </xf>
    <xf numFmtId="0" fontId="23" fillId="3" borderId="13" xfId="0" applyFont="1" applyFill="1" applyBorder="1" applyAlignment="1">
      <alignment horizontal="center" vertical="top" wrapText="1"/>
    </xf>
    <xf numFmtId="0" fontId="23" fillId="7" borderId="13" xfId="0" applyFont="1" applyFill="1" applyBorder="1" applyAlignment="1">
      <alignment horizontal="center" vertical="top" wrapText="1"/>
    </xf>
    <xf numFmtId="0" fontId="73" fillId="27" borderId="13" xfId="0" applyFont="1" applyFill="1" applyBorder="1" applyAlignment="1">
      <alignment horizontal="center" vertical="top" wrapText="1"/>
    </xf>
    <xf numFmtId="0" fontId="74" fillId="27" borderId="14" xfId="0" applyFont="1" applyFill="1" applyBorder="1" applyAlignment="1">
      <alignment horizontal="center" vertical="top" wrapText="1"/>
    </xf>
    <xf numFmtId="0" fontId="73" fillId="26" borderId="13" xfId="0" applyFont="1" applyFill="1" applyBorder="1" applyAlignment="1">
      <alignment horizontal="center" vertical="top" wrapText="1"/>
    </xf>
    <xf numFmtId="0" fontId="74" fillId="26" borderId="14" xfId="0" applyFont="1" applyFill="1" applyBorder="1" applyAlignment="1">
      <alignment horizontal="center" vertical="top" wrapText="1"/>
    </xf>
    <xf numFmtId="0" fontId="73" fillId="28" borderId="13" xfId="0" applyFont="1" applyFill="1" applyBorder="1" applyAlignment="1">
      <alignment horizontal="center" vertical="top" wrapText="1"/>
    </xf>
    <xf numFmtId="0" fontId="74" fillId="28" borderId="14" xfId="0" applyFont="1" applyFill="1" applyBorder="1" applyAlignment="1">
      <alignment horizontal="center" vertical="top" wrapText="1"/>
    </xf>
    <xf numFmtId="0" fontId="73" fillId="25" borderId="13" xfId="0" applyFont="1" applyFill="1" applyBorder="1" applyAlignment="1">
      <alignment horizontal="center" vertical="top" wrapText="1"/>
    </xf>
    <xf numFmtId="0" fontId="74" fillId="25" borderId="14" xfId="0" applyFont="1" applyFill="1" applyBorder="1" applyAlignment="1">
      <alignment horizontal="center" vertical="top" wrapText="1"/>
    </xf>
    <xf numFmtId="0" fontId="35" fillId="27" borderId="13" xfId="0" applyFont="1" applyFill="1" applyBorder="1" applyAlignment="1">
      <alignment horizontal="center" vertical="center" wrapText="1"/>
    </xf>
    <xf numFmtId="0" fontId="35" fillId="26" borderId="13" xfId="0" applyFont="1" applyFill="1" applyBorder="1" applyAlignment="1">
      <alignment horizontal="center" vertical="center" wrapText="1"/>
    </xf>
    <xf numFmtId="0" fontId="35" fillId="28" borderId="13" xfId="0" applyFont="1" applyFill="1" applyBorder="1" applyAlignment="1">
      <alignment horizontal="center" vertical="center" wrapText="1"/>
    </xf>
    <xf numFmtId="0" fontId="35" fillId="25" borderId="13" xfId="0" applyFont="1" applyFill="1" applyBorder="1" applyAlignment="1">
      <alignment horizontal="center" vertical="center" wrapText="1"/>
    </xf>
    <xf numFmtId="164" fontId="35" fillId="24" borderId="14" xfId="0" applyNumberFormat="1" applyFont="1" applyFill="1" applyBorder="1" applyAlignment="1">
      <alignment horizontal="center" vertical="top" wrapText="1"/>
    </xf>
    <xf numFmtId="0" fontId="22" fillId="27" borderId="19" xfId="0" applyFont="1" applyFill="1" applyBorder="1" applyAlignment="1">
      <alignment horizontal="center" vertical="center"/>
    </xf>
    <xf numFmtId="0" fontId="22" fillId="26" borderId="19" xfId="0" applyFont="1" applyFill="1" applyBorder="1" applyAlignment="1">
      <alignment horizontal="center" vertical="center"/>
    </xf>
    <xf numFmtId="0" fontId="22" fillId="28" borderId="19" xfId="0" applyFont="1" applyFill="1" applyBorder="1" applyAlignment="1">
      <alignment horizontal="center" vertical="center"/>
    </xf>
    <xf numFmtId="0" fontId="22" fillId="25" borderId="19" xfId="0" applyFont="1" applyFill="1" applyBorder="1" applyAlignment="1">
      <alignment horizontal="center" vertical="center"/>
    </xf>
    <xf numFmtId="0" fontId="30" fillId="26" borderId="13" xfId="0" applyFont="1" applyFill="1" applyBorder="1" applyAlignment="1">
      <alignment horizontal="center" vertical="center"/>
    </xf>
    <xf numFmtId="0" fontId="28" fillId="26" borderId="14" xfId="0" applyFont="1" applyFill="1" applyBorder="1" applyAlignment="1">
      <alignment horizontal="center" vertical="center"/>
    </xf>
    <xf numFmtId="0" fontId="30" fillId="28" borderId="13" xfId="0" applyFont="1" applyFill="1" applyBorder="1" applyAlignment="1">
      <alignment horizontal="center" vertical="center"/>
    </xf>
    <xf numFmtId="0" fontId="28" fillId="28" borderId="14" xfId="0" applyFont="1" applyFill="1" applyBorder="1" applyAlignment="1">
      <alignment horizontal="center" vertical="center"/>
    </xf>
    <xf numFmtId="168" fontId="35" fillId="26" borderId="14" xfId="0" applyNumberFormat="1" applyFont="1" applyFill="1" applyBorder="1" applyAlignment="1">
      <alignment horizontal="center" vertical="center"/>
    </xf>
    <xf numFmtId="0" fontId="35" fillId="28" borderId="14" xfId="0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8" fillId="25" borderId="14" xfId="0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24" borderId="13" xfId="0" applyFont="1" applyFill="1" applyBorder="1" applyAlignment="1">
      <alignment horizontal="center" vertical="center"/>
    </xf>
    <xf numFmtId="0" fontId="54" fillId="24" borderId="13" xfId="0" applyFont="1" applyFill="1" applyBorder="1" applyAlignment="1">
      <alignment horizontal="center" vertical="center"/>
    </xf>
    <xf numFmtId="0" fontId="30" fillId="27" borderId="13" xfId="0" applyFont="1" applyFill="1" applyBorder="1" applyAlignment="1">
      <alignment horizontal="center" vertical="center"/>
    </xf>
    <xf numFmtId="0" fontId="28" fillId="27" borderId="14" xfId="0" applyFont="1" applyFill="1" applyBorder="1" applyAlignment="1">
      <alignment horizontal="center" vertical="center"/>
    </xf>
    <xf numFmtId="0" fontId="35" fillId="27" borderId="14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center" wrapText="1"/>
    </xf>
    <xf numFmtId="0" fontId="22" fillId="27" borderId="11" xfId="0" applyFont="1" applyFill="1" applyBorder="1" applyAlignment="1">
      <alignment horizontal="left" vertical="center"/>
    </xf>
    <xf numFmtId="0" fontId="35" fillId="27" borderId="12" xfId="0" applyFont="1" applyFill="1" applyBorder="1" applyAlignment="1">
      <alignment horizontal="right" vertical="center"/>
    </xf>
    <xf numFmtId="0" fontId="22" fillId="28" borderId="11" xfId="0" applyFont="1" applyFill="1" applyBorder="1" applyAlignment="1">
      <alignment horizontal="left" vertical="center"/>
    </xf>
    <xf numFmtId="0" fontId="35" fillId="28" borderId="12" xfId="0" applyFont="1" applyFill="1" applyBorder="1" applyAlignment="1">
      <alignment horizontal="right" vertical="center"/>
    </xf>
    <xf numFmtId="0" fontId="22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right" vertical="center"/>
    </xf>
    <xf numFmtId="0" fontId="22" fillId="26" borderId="11" xfId="0" applyFont="1" applyFill="1" applyBorder="1" applyAlignment="1">
      <alignment horizontal="left" vertical="center"/>
    </xf>
    <xf numFmtId="0" fontId="35" fillId="26" borderId="12" xfId="0" applyFont="1" applyFill="1" applyBorder="1" applyAlignment="1">
      <alignment horizontal="right" vertical="center"/>
    </xf>
    <xf numFmtId="0" fontId="23" fillId="26" borderId="13" xfId="0" applyFont="1" applyFill="1" applyBorder="1" applyAlignment="1">
      <alignment horizontal="center" vertical="top" wrapText="1"/>
    </xf>
    <xf numFmtId="0" fontId="23" fillId="5" borderId="19" xfId="0" applyFont="1" applyFill="1" applyBorder="1" applyAlignment="1">
      <alignment horizontal="center" vertical="top" wrapText="1"/>
    </xf>
    <xf numFmtId="0" fontId="73" fillId="5" borderId="13" xfId="0" applyFont="1" applyFill="1" applyBorder="1" applyAlignment="1">
      <alignment horizontal="center" vertical="top" wrapText="1"/>
    </xf>
    <xf numFmtId="0" fontId="74" fillId="5" borderId="14" xfId="0" applyFont="1" applyFill="1" applyBorder="1" applyAlignment="1">
      <alignment horizontal="center" vertical="top" wrapText="1"/>
    </xf>
    <xf numFmtId="0" fontId="23" fillId="5" borderId="13" xfId="0" applyFont="1" applyFill="1" applyBorder="1" applyAlignment="1">
      <alignment horizontal="center" vertical="top" wrapText="1"/>
    </xf>
    <xf numFmtId="0" fontId="35" fillId="5" borderId="13" xfId="0" applyFont="1" applyFill="1" applyBorder="1" applyAlignment="1">
      <alignment horizontal="center" vertical="top" wrapText="1"/>
    </xf>
    <xf numFmtId="0" fontId="35" fillId="5" borderId="14" xfId="0" applyFont="1" applyFill="1" applyBorder="1" applyAlignment="1">
      <alignment horizontal="center" vertical="top" wrapText="1"/>
    </xf>
    <xf numFmtId="0" fontId="35" fillId="5" borderId="13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/>
    </xf>
    <xf numFmtId="2" fontId="35" fillId="25" borderId="14" xfId="0" applyNumberFormat="1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center"/>
    </xf>
    <xf numFmtId="2" fontId="35" fillId="24" borderId="14" xfId="0" applyNumberFormat="1" applyFont="1" applyFill="1" applyBorder="1" applyAlignment="1">
      <alignment horizontal="center" vertical="center"/>
    </xf>
    <xf numFmtId="2" fontId="35" fillId="26" borderId="12" xfId="0" applyNumberFormat="1" applyFont="1" applyFill="1" applyBorder="1" applyAlignment="1">
      <alignment horizontal="right" vertical="center"/>
    </xf>
    <xf numFmtId="0" fontId="22" fillId="5" borderId="11" xfId="0" applyFont="1" applyFill="1" applyBorder="1" applyAlignment="1">
      <alignment horizontal="left" vertical="center"/>
    </xf>
    <xf numFmtId="0" fontId="35" fillId="5" borderId="12" xfId="0" applyFont="1" applyFill="1" applyBorder="1" applyAlignment="1">
      <alignment horizontal="right" vertical="center"/>
    </xf>
    <xf numFmtId="167" fontId="35" fillId="27" borderId="12" xfId="0" applyNumberFormat="1" applyFont="1" applyFill="1" applyBorder="1" applyAlignment="1">
      <alignment horizontal="right" vertical="center"/>
    </xf>
    <xf numFmtId="167" fontId="35" fillId="26" borderId="12" xfId="0" applyNumberFormat="1" applyFont="1" applyFill="1" applyBorder="1" applyAlignment="1">
      <alignment horizontal="right" vertical="center"/>
    </xf>
    <xf numFmtId="0" fontId="35" fillId="26" borderId="14" xfId="0" applyFont="1" applyFill="1" applyBorder="1" applyAlignment="1">
      <alignment horizontal="center" vertical="center"/>
    </xf>
    <xf numFmtId="2" fontId="35" fillId="26" borderId="14" xfId="0" applyNumberFormat="1" applyFont="1" applyFill="1" applyBorder="1" applyAlignment="1">
      <alignment horizontal="center" vertical="center"/>
    </xf>
    <xf numFmtId="0" fontId="30" fillId="5" borderId="13" xfId="0" applyFont="1" applyFill="1" applyBorder="1" applyAlignment="1">
      <alignment horizontal="center" vertical="center"/>
    </xf>
    <xf numFmtId="0" fontId="28" fillId="5" borderId="14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wrapText="1"/>
    </xf>
    <xf numFmtId="166" fontId="35" fillId="24" borderId="12" xfId="0" applyNumberFormat="1" applyFont="1" applyFill="1" applyBorder="1" applyAlignment="1">
      <alignment horizontal="right" vertical="center"/>
    </xf>
    <xf numFmtId="0" fontId="23" fillId="4" borderId="19" xfId="0" applyFont="1" applyFill="1" applyBorder="1" applyAlignment="1">
      <alignment horizontal="center" vertical="top" wrapText="1"/>
    </xf>
    <xf numFmtId="0" fontId="23" fillId="4" borderId="13" xfId="0" applyFont="1" applyFill="1" applyBorder="1" applyAlignment="1">
      <alignment horizontal="center" vertical="top" wrapText="1"/>
    </xf>
    <xf numFmtId="0" fontId="35" fillId="4" borderId="13" xfId="0" applyFont="1" applyFill="1" applyBorder="1" applyAlignment="1">
      <alignment horizontal="center" vertical="top" wrapText="1"/>
    </xf>
    <xf numFmtId="0" fontId="35" fillId="4" borderId="14" xfId="0" applyFont="1" applyFill="1" applyBorder="1" applyAlignment="1">
      <alignment horizontal="center" vertical="top" wrapText="1"/>
    </xf>
    <xf numFmtId="0" fontId="73" fillId="4" borderId="13" xfId="0" applyFont="1" applyFill="1" applyBorder="1" applyAlignment="1">
      <alignment horizontal="center" vertical="top" wrapText="1"/>
    </xf>
    <xf numFmtId="0" fontId="35" fillId="4" borderId="13" xfId="0" applyFont="1" applyFill="1" applyBorder="1" applyAlignment="1">
      <alignment horizontal="center" vertical="center" wrapText="1"/>
    </xf>
    <xf numFmtId="0" fontId="74" fillId="4" borderId="14" xfId="0" applyFont="1" applyFill="1" applyBorder="1" applyAlignment="1">
      <alignment horizontal="center" vertical="top" wrapText="1"/>
    </xf>
    <xf numFmtId="2" fontId="35" fillId="7" borderId="14" xfId="0" applyNumberFormat="1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30" fillId="4" borderId="13" xfId="0" applyFont="1" applyFill="1" applyBorder="1" applyAlignment="1">
      <alignment horizontal="center" vertical="center"/>
    </xf>
    <xf numFmtId="0" fontId="28" fillId="4" borderId="14" xfId="0" applyFont="1" applyFill="1" applyBorder="1" applyAlignment="1">
      <alignment horizontal="center" vertical="center"/>
    </xf>
    <xf numFmtId="0" fontId="54" fillId="5" borderId="13" xfId="0" applyFont="1" applyFill="1" applyBorder="1" applyAlignment="1">
      <alignment horizontal="center" vertical="center"/>
    </xf>
    <xf numFmtId="0" fontId="35" fillId="4" borderId="14" xfId="0" applyFont="1" applyFill="1" applyBorder="1" applyAlignment="1">
      <alignment horizontal="center" vertical="center"/>
    </xf>
    <xf numFmtId="166" fontId="35" fillId="26" borderId="12" xfId="0" applyNumberFormat="1" applyFont="1" applyFill="1" applyBorder="1" applyAlignment="1">
      <alignment horizontal="right" vertical="center"/>
    </xf>
    <xf numFmtId="0" fontId="22" fillId="4" borderId="11" xfId="0" applyFont="1" applyFill="1" applyBorder="1" applyAlignment="1">
      <alignment horizontal="left" vertical="center"/>
    </xf>
    <xf numFmtId="0" fontId="35" fillId="4" borderId="12" xfId="0" applyFont="1" applyFill="1" applyBorder="1" applyAlignment="1">
      <alignment horizontal="right" vertical="center"/>
    </xf>
    <xf numFmtId="165" fontId="35" fillId="24" borderId="12" xfId="0" applyNumberFormat="1" applyFont="1" applyFill="1" applyBorder="1" applyAlignment="1">
      <alignment horizontal="right" vertical="center"/>
    </xf>
    <xf numFmtId="0" fontId="20" fillId="0" borderId="16" xfId="0" applyFont="1" applyBorder="1" applyAlignment="1">
      <alignment horizontal="center" wrapText="1"/>
    </xf>
    <xf numFmtId="0" fontId="22" fillId="0" borderId="15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0" fontId="44" fillId="0" borderId="16" xfId="0" applyFont="1" applyBorder="1" applyAlignment="1">
      <alignment horizontal="center" vertical="center"/>
    </xf>
    <xf numFmtId="0" fontId="47" fillId="27" borderId="0" xfId="0" applyFont="1" applyFill="1" applyBorder="1" applyAlignment="1">
      <alignment horizontal="center" vertical="center"/>
    </xf>
    <xf numFmtId="0" fontId="47" fillId="26" borderId="0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164" fontId="35" fillId="4" borderId="14" xfId="0" applyNumberFormat="1" applyFont="1" applyFill="1" applyBorder="1" applyAlignment="1">
      <alignment horizontal="center" vertical="top" wrapText="1"/>
    </xf>
    <xf numFmtId="0" fontId="27" fillId="5" borderId="13" xfId="0" applyFont="1" applyFill="1" applyBorder="1" applyAlignment="1">
      <alignment horizontal="center" vertical="center"/>
    </xf>
    <xf numFmtId="0" fontId="47" fillId="22" borderId="0" xfId="0" applyFont="1" applyFill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/>
    </xf>
    <xf numFmtId="165" fontId="35" fillId="3" borderId="12" xfId="0" applyNumberFormat="1" applyFont="1" applyFill="1" applyBorder="1" applyAlignment="1">
      <alignment horizontal="right" vertical="center"/>
    </xf>
    <xf numFmtId="164" fontId="35" fillId="7" borderId="12" xfId="0" applyNumberFormat="1" applyFont="1" applyFill="1" applyBorder="1" applyAlignment="1">
      <alignment horizontal="right" vertical="center"/>
    </xf>
    <xf numFmtId="0" fontId="47" fillId="24" borderId="0" xfId="0" applyFont="1" applyFill="1" applyBorder="1" applyAlignment="1">
      <alignment horizontal="center" vertical="center" wrapText="1"/>
    </xf>
    <xf numFmtId="0" fontId="47" fillId="4" borderId="0" xfId="0" applyFont="1" applyFill="1" applyBorder="1" applyAlignment="1">
      <alignment horizontal="center" vertical="center"/>
    </xf>
    <xf numFmtId="0" fontId="47" fillId="7" borderId="0" xfId="0" applyFont="1" applyFill="1" applyBorder="1" applyAlignment="1">
      <alignment horizontal="center" vertical="center" wrapText="1"/>
    </xf>
    <xf numFmtId="0" fontId="47" fillId="5" borderId="0" xfId="0" applyFont="1" applyFill="1" applyBorder="1" applyAlignment="1">
      <alignment horizontal="center" vertical="center"/>
    </xf>
    <xf numFmtId="0" fontId="47" fillId="3" borderId="0" xfId="0" applyFont="1" applyFill="1" applyBorder="1" applyAlignment="1">
      <alignment horizontal="center" vertical="center"/>
    </xf>
    <xf numFmtId="0" fontId="47" fillId="25" borderId="0" xfId="0" applyFont="1" applyFill="1" applyBorder="1" applyAlignment="1">
      <alignment horizontal="center" vertical="center"/>
    </xf>
    <xf numFmtId="164" fontId="35" fillId="26" borderId="14" xfId="0" applyNumberFormat="1" applyFont="1" applyFill="1" applyBorder="1" applyAlignment="1">
      <alignment horizontal="center" vertical="top" wrapText="1"/>
    </xf>
    <xf numFmtId="0" fontId="52" fillId="0" borderId="0" xfId="0" applyFont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41" fillId="0" borderId="0" xfId="0" applyFont="1" applyBorder="1" applyAlignment="1">
      <alignment horizontal="left" vertical="top"/>
    </xf>
    <xf numFmtId="0" fontId="42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textRotation="90"/>
    </xf>
    <xf numFmtId="0" fontId="20" fillId="0" borderId="14" xfId="0" applyFont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top" wrapText="1"/>
    </xf>
    <xf numFmtId="0" fontId="73" fillId="0" borderId="13" xfId="0" applyFont="1" applyFill="1" applyBorder="1" applyAlignment="1">
      <alignment horizontal="center" vertical="top" wrapText="1"/>
    </xf>
    <xf numFmtId="0" fontId="74" fillId="0" borderId="14" xfId="0" applyFont="1" applyFill="1" applyBorder="1" applyAlignment="1">
      <alignment horizontal="center" vertical="top" wrapText="1"/>
    </xf>
    <xf numFmtId="0" fontId="46" fillId="0" borderId="0" xfId="0" applyFont="1" applyBorder="1" applyAlignment="1">
      <alignment horizontal="left" vertical="top" wrapText="1"/>
    </xf>
    <xf numFmtId="0" fontId="42" fillId="0" borderId="0" xfId="0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70" fillId="0" borderId="0" xfId="34" applyFont="1" applyAlignment="1">
      <alignment horizontal="center" vertical="top"/>
    </xf>
    <xf numFmtId="0" fontId="64" fillId="0" borderId="0" xfId="0" applyFont="1" applyBorder="1" applyAlignment="1">
      <alignment horizontal="left"/>
    </xf>
    <xf numFmtId="0" fontId="61" fillId="0" borderId="0" xfId="0" applyFon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">
    <dxf>
      <fill>
        <patternFill patternType="gray125">
          <fgColor indexed="59"/>
          <bgColor indexed="65"/>
        </patternFill>
      </fill>
    </dxf>
    <dxf>
      <fill>
        <patternFill patternType="gray125">
          <fgColor indexed="59"/>
          <bgColor indexed="65"/>
        </patternFill>
      </fill>
    </dxf>
    <dxf>
      <fill>
        <patternFill patternType="lightUp">
          <fgColor indexed="23"/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CCFF"/>
      <rgbColor rgb="0099CCFF"/>
      <rgbColor rgb="00FF99CC"/>
      <rgbColor rgb="00CCCCFF"/>
      <rgbColor rgb="00FFCCCC"/>
      <rgbColor rgb="0000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38100</xdr:colOff>
      <xdr:row>40</xdr:row>
      <xdr:rowOff>28575</xdr:rowOff>
    </xdr:from>
    <xdr:to>
      <xdr:col>41</xdr:col>
      <xdr:colOff>19050</xdr:colOff>
      <xdr:row>40</xdr:row>
      <xdr:rowOff>142875</xdr:rowOff>
    </xdr:to>
    <xdr:pic>
      <xdr:nvPicPr>
        <xdr:cNvPr id="1051" name="Picture 27" descr="radioactiv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58578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58</xdr:row>
      <xdr:rowOff>28575</xdr:rowOff>
    </xdr:from>
    <xdr:to>
      <xdr:col>5</xdr:col>
      <xdr:colOff>19050</xdr:colOff>
      <xdr:row>58</xdr:row>
      <xdr:rowOff>142875</xdr:rowOff>
    </xdr:to>
    <xdr:pic>
      <xdr:nvPicPr>
        <xdr:cNvPr id="1052" name="Picture 28" descr="radioactiv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58</xdr:row>
      <xdr:rowOff>28575</xdr:rowOff>
    </xdr:from>
    <xdr:to>
      <xdr:col>11</xdr:col>
      <xdr:colOff>19050</xdr:colOff>
      <xdr:row>58</xdr:row>
      <xdr:rowOff>142875</xdr:rowOff>
    </xdr:to>
    <xdr:pic>
      <xdr:nvPicPr>
        <xdr:cNvPr id="1053" name="Picture 29" descr="radioactiv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38100</xdr:colOff>
      <xdr:row>78</xdr:row>
      <xdr:rowOff>28575</xdr:rowOff>
    </xdr:from>
    <xdr:to>
      <xdr:col>23</xdr:col>
      <xdr:colOff>19050</xdr:colOff>
      <xdr:row>78</xdr:row>
      <xdr:rowOff>142875</xdr:rowOff>
    </xdr:to>
    <xdr:pic>
      <xdr:nvPicPr>
        <xdr:cNvPr id="1054" name="Picture 30" descr="radioactiv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38100</xdr:colOff>
      <xdr:row>49</xdr:row>
      <xdr:rowOff>28575</xdr:rowOff>
    </xdr:from>
    <xdr:to>
      <xdr:col>95</xdr:col>
      <xdr:colOff>19050</xdr:colOff>
      <xdr:row>49</xdr:row>
      <xdr:rowOff>142875</xdr:rowOff>
    </xdr:to>
    <xdr:pic>
      <xdr:nvPicPr>
        <xdr:cNvPr id="1055" name="Picture 31" descr="radioactiv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7172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38100</xdr:colOff>
      <xdr:row>49</xdr:row>
      <xdr:rowOff>28575</xdr:rowOff>
    </xdr:from>
    <xdr:to>
      <xdr:col>101</xdr:col>
      <xdr:colOff>19050</xdr:colOff>
      <xdr:row>49</xdr:row>
      <xdr:rowOff>142875</xdr:rowOff>
    </xdr:to>
    <xdr:pic>
      <xdr:nvPicPr>
        <xdr:cNvPr id="1056" name="Picture 32" descr="radioactiv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7172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38100</xdr:colOff>
      <xdr:row>49</xdr:row>
      <xdr:rowOff>28575</xdr:rowOff>
    </xdr:from>
    <xdr:to>
      <xdr:col>107</xdr:col>
      <xdr:colOff>19050</xdr:colOff>
      <xdr:row>49</xdr:row>
      <xdr:rowOff>142875</xdr:rowOff>
    </xdr:to>
    <xdr:pic>
      <xdr:nvPicPr>
        <xdr:cNvPr id="1057" name="Picture 33" descr="radioactiv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7172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38100</xdr:colOff>
      <xdr:row>78</xdr:row>
      <xdr:rowOff>28575</xdr:rowOff>
    </xdr:from>
    <xdr:to>
      <xdr:col>107</xdr:col>
      <xdr:colOff>19050</xdr:colOff>
      <xdr:row>78</xdr:row>
      <xdr:rowOff>142875</xdr:rowOff>
    </xdr:to>
    <xdr:pic>
      <xdr:nvPicPr>
        <xdr:cNvPr id="1058" name="Picture 34" descr="radioactiv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38100</xdr:colOff>
      <xdr:row>78</xdr:row>
      <xdr:rowOff>28575</xdr:rowOff>
    </xdr:from>
    <xdr:to>
      <xdr:col>101</xdr:col>
      <xdr:colOff>19050</xdr:colOff>
      <xdr:row>78</xdr:row>
      <xdr:rowOff>142875</xdr:rowOff>
    </xdr:to>
    <xdr:pic>
      <xdr:nvPicPr>
        <xdr:cNvPr id="1059" name="Picture 35" descr="radioactiv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38100</xdr:colOff>
      <xdr:row>78</xdr:row>
      <xdr:rowOff>28575</xdr:rowOff>
    </xdr:from>
    <xdr:to>
      <xdr:col>95</xdr:col>
      <xdr:colOff>19050</xdr:colOff>
      <xdr:row>78</xdr:row>
      <xdr:rowOff>142875</xdr:rowOff>
    </xdr:to>
    <xdr:pic>
      <xdr:nvPicPr>
        <xdr:cNvPr id="1060" name="Picture 36" descr="radioactiv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38100</xdr:colOff>
      <xdr:row>78</xdr:row>
      <xdr:rowOff>28575</xdr:rowOff>
    </xdr:from>
    <xdr:to>
      <xdr:col>89</xdr:col>
      <xdr:colOff>19050</xdr:colOff>
      <xdr:row>78</xdr:row>
      <xdr:rowOff>142875</xdr:rowOff>
    </xdr:to>
    <xdr:pic>
      <xdr:nvPicPr>
        <xdr:cNvPr id="1061" name="Picture 37" descr="radioactiv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38100</xdr:colOff>
      <xdr:row>78</xdr:row>
      <xdr:rowOff>28575</xdr:rowOff>
    </xdr:from>
    <xdr:to>
      <xdr:col>83</xdr:col>
      <xdr:colOff>19050</xdr:colOff>
      <xdr:row>78</xdr:row>
      <xdr:rowOff>142875</xdr:rowOff>
    </xdr:to>
    <xdr:pic>
      <xdr:nvPicPr>
        <xdr:cNvPr id="1062" name="Picture 38" descr="radioactiv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38100</xdr:colOff>
      <xdr:row>78</xdr:row>
      <xdr:rowOff>28575</xdr:rowOff>
    </xdr:from>
    <xdr:to>
      <xdr:col>77</xdr:col>
      <xdr:colOff>19050</xdr:colOff>
      <xdr:row>78</xdr:row>
      <xdr:rowOff>142875</xdr:rowOff>
    </xdr:to>
    <xdr:pic>
      <xdr:nvPicPr>
        <xdr:cNvPr id="1063" name="Picture 39" descr="radioactiv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</xdr:colOff>
      <xdr:row>78</xdr:row>
      <xdr:rowOff>28575</xdr:rowOff>
    </xdr:from>
    <xdr:to>
      <xdr:col>71</xdr:col>
      <xdr:colOff>19050</xdr:colOff>
      <xdr:row>78</xdr:row>
      <xdr:rowOff>142875</xdr:rowOff>
    </xdr:to>
    <xdr:pic>
      <xdr:nvPicPr>
        <xdr:cNvPr id="1064" name="Picture 40" descr="radioactiv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38100</xdr:colOff>
      <xdr:row>78</xdr:row>
      <xdr:rowOff>28575</xdr:rowOff>
    </xdr:from>
    <xdr:to>
      <xdr:col>65</xdr:col>
      <xdr:colOff>19050</xdr:colOff>
      <xdr:row>78</xdr:row>
      <xdr:rowOff>142875</xdr:rowOff>
    </xdr:to>
    <xdr:pic>
      <xdr:nvPicPr>
        <xdr:cNvPr id="1065" name="Picture 41" descr="radioactiv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38100</xdr:colOff>
      <xdr:row>78</xdr:row>
      <xdr:rowOff>28575</xdr:rowOff>
    </xdr:from>
    <xdr:to>
      <xdr:col>59</xdr:col>
      <xdr:colOff>19050</xdr:colOff>
      <xdr:row>78</xdr:row>
      <xdr:rowOff>142875</xdr:rowOff>
    </xdr:to>
    <xdr:pic>
      <xdr:nvPicPr>
        <xdr:cNvPr id="1066" name="Picture 42" descr="radioactiv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38100</xdr:colOff>
      <xdr:row>78</xdr:row>
      <xdr:rowOff>28575</xdr:rowOff>
    </xdr:from>
    <xdr:to>
      <xdr:col>53</xdr:col>
      <xdr:colOff>19050</xdr:colOff>
      <xdr:row>78</xdr:row>
      <xdr:rowOff>142875</xdr:rowOff>
    </xdr:to>
    <xdr:pic>
      <xdr:nvPicPr>
        <xdr:cNvPr id="1067" name="Picture 43" descr="radioactiv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</xdr:colOff>
      <xdr:row>78</xdr:row>
      <xdr:rowOff>28575</xdr:rowOff>
    </xdr:from>
    <xdr:to>
      <xdr:col>47</xdr:col>
      <xdr:colOff>19050</xdr:colOff>
      <xdr:row>78</xdr:row>
      <xdr:rowOff>142875</xdr:rowOff>
    </xdr:to>
    <xdr:pic>
      <xdr:nvPicPr>
        <xdr:cNvPr id="1068" name="Picture 44" descr="radioactiv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38100</xdr:colOff>
      <xdr:row>58</xdr:row>
      <xdr:rowOff>28575</xdr:rowOff>
    </xdr:from>
    <xdr:to>
      <xdr:col>23</xdr:col>
      <xdr:colOff>19050</xdr:colOff>
      <xdr:row>58</xdr:row>
      <xdr:rowOff>142875</xdr:rowOff>
    </xdr:to>
    <xdr:pic>
      <xdr:nvPicPr>
        <xdr:cNvPr id="1071" name="Picture 47" descr="radioactiv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38100</xdr:colOff>
      <xdr:row>58</xdr:row>
      <xdr:rowOff>28575</xdr:rowOff>
    </xdr:from>
    <xdr:to>
      <xdr:col>29</xdr:col>
      <xdr:colOff>19050</xdr:colOff>
      <xdr:row>58</xdr:row>
      <xdr:rowOff>142875</xdr:rowOff>
    </xdr:to>
    <xdr:pic>
      <xdr:nvPicPr>
        <xdr:cNvPr id="1072" name="Picture 48" descr="radioactiv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38100</xdr:colOff>
      <xdr:row>58</xdr:row>
      <xdr:rowOff>28575</xdr:rowOff>
    </xdr:from>
    <xdr:to>
      <xdr:col>35</xdr:col>
      <xdr:colOff>19050</xdr:colOff>
      <xdr:row>58</xdr:row>
      <xdr:rowOff>142875</xdr:rowOff>
    </xdr:to>
    <xdr:pic>
      <xdr:nvPicPr>
        <xdr:cNvPr id="1073" name="Picture 49" descr="radioactiv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</xdr:colOff>
      <xdr:row>58</xdr:row>
      <xdr:rowOff>28575</xdr:rowOff>
    </xdr:from>
    <xdr:to>
      <xdr:col>41</xdr:col>
      <xdr:colOff>19050</xdr:colOff>
      <xdr:row>58</xdr:row>
      <xdr:rowOff>142875</xdr:rowOff>
    </xdr:to>
    <xdr:pic>
      <xdr:nvPicPr>
        <xdr:cNvPr id="1074" name="Picture 50" descr="radioactiv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</xdr:colOff>
      <xdr:row>58</xdr:row>
      <xdr:rowOff>28575</xdr:rowOff>
    </xdr:from>
    <xdr:to>
      <xdr:col>47</xdr:col>
      <xdr:colOff>19050</xdr:colOff>
      <xdr:row>58</xdr:row>
      <xdr:rowOff>142875</xdr:rowOff>
    </xdr:to>
    <xdr:pic>
      <xdr:nvPicPr>
        <xdr:cNvPr id="1075" name="Picture 51" descr="radioactiv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38100</xdr:colOff>
      <xdr:row>58</xdr:row>
      <xdr:rowOff>28575</xdr:rowOff>
    </xdr:from>
    <xdr:to>
      <xdr:col>53</xdr:col>
      <xdr:colOff>19050</xdr:colOff>
      <xdr:row>58</xdr:row>
      <xdr:rowOff>142875</xdr:rowOff>
    </xdr:to>
    <xdr:pic>
      <xdr:nvPicPr>
        <xdr:cNvPr id="1076" name="Picture 52" descr="radioactiv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38100</xdr:colOff>
      <xdr:row>58</xdr:row>
      <xdr:rowOff>28575</xdr:rowOff>
    </xdr:from>
    <xdr:to>
      <xdr:col>59</xdr:col>
      <xdr:colOff>19050</xdr:colOff>
      <xdr:row>58</xdr:row>
      <xdr:rowOff>142875</xdr:rowOff>
    </xdr:to>
    <xdr:pic>
      <xdr:nvPicPr>
        <xdr:cNvPr id="1077" name="Picture 53" descr="radioactiv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38100</xdr:colOff>
      <xdr:row>58</xdr:row>
      <xdr:rowOff>28575</xdr:rowOff>
    </xdr:from>
    <xdr:to>
      <xdr:col>65</xdr:col>
      <xdr:colOff>19050</xdr:colOff>
      <xdr:row>58</xdr:row>
      <xdr:rowOff>142875</xdr:rowOff>
    </xdr:to>
    <xdr:pic>
      <xdr:nvPicPr>
        <xdr:cNvPr id="1078" name="Picture 54" descr="radioactiv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</xdr:colOff>
      <xdr:row>58</xdr:row>
      <xdr:rowOff>28575</xdr:rowOff>
    </xdr:from>
    <xdr:to>
      <xdr:col>71</xdr:col>
      <xdr:colOff>19050</xdr:colOff>
      <xdr:row>58</xdr:row>
      <xdr:rowOff>142875</xdr:rowOff>
    </xdr:to>
    <xdr:pic>
      <xdr:nvPicPr>
        <xdr:cNvPr id="1079" name="Picture 55" descr="radioactiv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</xdr:colOff>
      <xdr:row>69</xdr:row>
      <xdr:rowOff>28575</xdr:rowOff>
    </xdr:from>
    <xdr:to>
      <xdr:col>47</xdr:col>
      <xdr:colOff>19050</xdr:colOff>
      <xdr:row>69</xdr:row>
      <xdr:rowOff>142875</xdr:rowOff>
    </xdr:to>
    <xdr:pic>
      <xdr:nvPicPr>
        <xdr:cNvPr id="1082" name="Picture 58" descr="radioactiv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00869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114300</xdr:colOff>
      <xdr:row>78</xdr:row>
      <xdr:rowOff>28575</xdr:rowOff>
    </xdr:from>
    <xdr:to>
      <xdr:col>40</xdr:col>
      <xdr:colOff>95250</xdr:colOff>
      <xdr:row>78</xdr:row>
      <xdr:rowOff>142875</xdr:rowOff>
    </xdr:to>
    <xdr:pic>
      <xdr:nvPicPr>
        <xdr:cNvPr id="1084" name="Picture 60" descr="radioactiv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114300</xdr:colOff>
      <xdr:row>78</xdr:row>
      <xdr:rowOff>28575</xdr:rowOff>
    </xdr:from>
    <xdr:to>
      <xdr:col>34</xdr:col>
      <xdr:colOff>95250</xdr:colOff>
      <xdr:row>78</xdr:row>
      <xdr:rowOff>142875</xdr:rowOff>
    </xdr:to>
    <xdr:pic>
      <xdr:nvPicPr>
        <xdr:cNvPr id="1085" name="Picture 61" descr="radioactiv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114300</xdr:colOff>
      <xdr:row>78</xdr:row>
      <xdr:rowOff>28575</xdr:rowOff>
    </xdr:from>
    <xdr:to>
      <xdr:col>28</xdr:col>
      <xdr:colOff>95250</xdr:colOff>
      <xdr:row>78</xdr:row>
      <xdr:rowOff>142875</xdr:rowOff>
    </xdr:to>
    <xdr:pic>
      <xdr:nvPicPr>
        <xdr:cNvPr id="1086" name="Picture 62" descr="radioactiv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38100</xdr:colOff>
      <xdr:row>58</xdr:row>
      <xdr:rowOff>28575</xdr:rowOff>
    </xdr:from>
    <xdr:to>
      <xdr:col>83</xdr:col>
      <xdr:colOff>19050</xdr:colOff>
      <xdr:row>58</xdr:row>
      <xdr:rowOff>142875</xdr:rowOff>
    </xdr:to>
    <xdr:pic>
      <xdr:nvPicPr>
        <xdr:cNvPr id="1089" name="Picture 65" descr="radioactiv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38100</xdr:colOff>
      <xdr:row>58</xdr:row>
      <xdr:rowOff>28575</xdr:rowOff>
    </xdr:from>
    <xdr:to>
      <xdr:col>95</xdr:col>
      <xdr:colOff>19050</xdr:colOff>
      <xdr:row>58</xdr:row>
      <xdr:rowOff>142875</xdr:rowOff>
    </xdr:to>
    <xdr:pic>
      <xdr:nvPicPr>
        <xdr:cNvPr id="1090" name="Picture 66" descr="radioactiv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38100</xdr:colOff>
      <xdr:row>58</xdr:row>
      <xdr:rowOff>28575</xdr:rowOff>
    </xdr:from>
    <xdr:to>
      <xdr:col>77</xdr:col>
      <xdr:colOff>19050</xdr:colOff>
      <xdr:row>58</xdr:row>
      <xdr:rowOff>142875</xdr:rowOff>
    </xdr:to>
    <xdr:pic>
      <xdr:nvPicPr>
        <xdr:cNvPr id="1091" name="Picture 67" descr="radioactiv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38100</xdr:colOff>
      <xdr:row>58</xdr:row>
      <xdr:rowOff>28575</xdr:rowOff>
    </xdr:from>
    <xdr:to>
      <xdr:col>89</xdr:col>
      <xdr:colOff>19050</xdr:colOff>
      <xdr:row>58</xdr:row>
      <xdr:rowOff>142875</xdr:rowOff>
    </xdr:to>
    <xdr:pic>
      <xdr:nvPicPr>
        <xdr:cNvPr id="1092" name="Picture 68" descr="radioactiv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38100</xdr:colOff>
      <xdr:row>58</xdr:row>
      <xdr:rowOff>28575</xdr:rowOff>
    </xdr:from>
    <xdr:to>
      <xdr:col>101</xdr:col>
      <xdr:colOff>19050</xdr:colOff>
      <xdr:row>58</xdr:row>
      <xdr:rowOff>142875</xdr:rowOff>
    </xdr:to>
    <xdr:pic>
      <xdr:nvPicPr>
        <xdr:cNvPr id="1093" name="Picture 69" descr="radioactiv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38100</xdr:colOff>
      <xdr:row>58</xdr:row>
      <xdr:rowOff>28575</xdr:rowOff>
    </xdr:from>
    <xdr:to>
      <xdr:col>107</xdr:col>
      <xdr:colOff>19050</xdr:colOff>
      <xdr:row>58</xdr:row>
      <xdr:rowOff>142875</xdr:rowOff>
    </xdr:to>
    <xdr:pic>
      <xdr:nvPicPr>
        <xdr:cNvPr id="1094" name="Picture 70" descr="radioactiv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I94"/>
  <sheetViews>
    <sheetView showGridLines="0" topLeftCell="N56" zoomScaleNormal="100" zoomScaleSheetLayoutView="55" workbookViewId="0">
      <selection activeCell="V92" sqref="V92"/>
    </sheetView>
  </sheetViews>
  <sheetFormatPr defaultColWidth="2.26953125" defaultRowHeight="11.25" customHeight="1" x14ac:dyDescent="0.25"/>
  <cols>
    <col min="1" max="1" width="2.26953125" style="1" customWidth="1"/>
    <col min="2" max="2" width="3.26953125" style="1" customWidth="1"/>
    <col min="3" max="110" width="2" style="1" customWidth="1"/>
    <col min="111" max="111" width="3.1796875" style="1" customWidth="1"/>
    <col min="112" max="112" width="8.81640625" style="1" customWidth="1"/>
    <col min="113" max="113" width="19.54296875" style="1" customWidth="1"/>
    <col min="114" max="16384" width="2.26953125" style="1"/>
  </cols>
  <sheetData>
    <row r="1" spans="1:113" ht="11.25" customHeight="1" x14ac:dyDescent="0.3">
      <c r="C1" s="291"/>
      <c r="D1" s="291"/>
      <c r="E1" s="291"/>
      <c r="F1" s="291"/>
      <c r="G1" s="291"/>
      <c r="H1" s="291"/>
      <c r="N1" s="292" t="s">
        <v>0</v>
      </c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  <c r="AU1" s="292"/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2"/>
      <c r="BL1" s="292"/>
      <c r="BM1" s="292"/>
      <c r="BN1" s="292"/>
      <c r="BO1" s="292"/>
      <c r="BP1" s="292"/>
      <c r="BQ1" s="292"/>
      <c r="BR1" s="292"/>
      <c r="BS1" s="292"/>
      <c r="BT1" s="292"/>
      <c r="BU1" s="292"/>
      <c r="BV1" s="292"/>
      <c r="BW1" s="292"/>
      <c r="BX1" s="292"/>
      <c r="BY1" s="292"/>
      <c r="BZ1" s="292"/>
      <c r="CA1" s="292"/>
      <c r="CB1" s="292"/>
      <c r="CC1" s="292"/>
      <c r="CD1" s="292"/>
      <c r="CE1" s="292"/>
      <c r="CF1" s="292"/>
      <c r="CG1" s="292"/>
      <c r="CH1" s="292"/>
      <c r="CI1" s="292"/>
      <c r="CJ1" s="292"/>
      <c r="CK1" s="292"/>
      <c r="CL1" s="292"/>
      <c r="CM1" s="292"/>
      <c r="CN1" s="292"/>
      <c r="CO1" s="292"/>
      <c r="CP1" s="292"/>
      <c r="CQ1" s="292"/>
      <c r="DH1" s="72" t="s">
        <v>1225</v>
      </c>
      <c r="DI1" s="72"/>
    </row>
    <row r="2" spans="1:113" ht="11.25" customHeight="1" x14ac:dyDescent="0.25">
      <c r="C2" s="253" t="s">
        <v>595</v>
      </c>
      <c r="D2" s="253"/>
      <c r="E2" s="253"/>
      <c r="F2" s="253"/>
      <c r="G2" s="253"/>
      <c r="H2" s="253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292"/>
      <c r="BT2" s="292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292"/>
      <c r="CJ2" s="292"/>
      <c r="CK2" s="292"/>
      <c r="CL2" s="292"/>
      <c r="CM2" s="292"/>
      <c r="CN2" s="292"/>
      <c r="CO2" s="292"/>
      <c r="CP2" s="292"/>
      <c r="CQ2" s="292"/>
      <c r="DA2" s="253" t="s">
        <v>1</v>
      </c>
      <c r="DB2" s="253"/>
      <c r="DC2" s="253"/>
      <c r="DD2" s="253"/>
      <c r="DE2" s="253"/>
      <c r="DF2" s="253"/>
      <c r="DH2" s="72"/>
      <c r="DI2" s="72"/>
    </row>
    <row r="3" spans="1:113" ht="11.25" customHeight="1" x14ac:dyDescent="0.25">
      <c r="C3" s="253"/>
      <c r="D3" s="253"/>
      <c r="E3" s="253"/>
      <c r="F3" s="253"/>
      <c r="G3" s="253"/>
      <c r="H3" s="253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292"/>
      <c r="AL3" s="292"/>
      <c r="AM3" s="292"/>
      <c r="AN3" s="292"/>
      <c r="AO3" s="292"/>
      <c r="AP3" s="292"/>
      <c r="AQ3" s="292"/>
      <c r="AR3" s="292"/>
      <c r="AS3" s="292"/>
      <c r="AT3" s="292"/>
      <c r="AU3" s="292"/>
      <c r="AV3" s="292"/>
      <c r="AW3" s="292"/>
      <c r="AX3" s="292"/>
      <c r="AY3" s="292"/>
      <c r="AZ3" s="292"/>
      <c r="BA3" s="292"/>
      <c r="BB3" s="292"/>
      <c r="BC3" s="292"/>
      <c r="BD3" s="292"/>
      <c r="BE3" s="292"/>
      <c r="BF3" s="292"/>
      <c r="BG3" s="292"/>
      <c r="BH3" s="292"/>
      <c r="BI3" s="292"/>
      <c r="BJ3" s="292"/>
      <c r="BK3" s="292"/>
      <c r="BL3" s="292"/>
      <c r="BM3" s="292"/>
      <c r="BN3" s="292"/>
      <c r="BO3" s="292"/>
      <c r="BP3" s="292"/>
      <c r="BQ3" s="292"/>
      <c r="BR3" s="292"/>
      <c r="BS3" s="292"/>
      <c r="BT3" s="292"/>
      <c r="BU3" s="292"/>
      <c r="BV3" s="292"/>
      <c r="BW3" s="292"/>
      <c r="BX3" s="292"/>
      <c r="BY3" s="292"/>
      <c r="BZ3" s="292"/>
      <c r="CA3" s="292"/>
      <c r="CB3" s="292"/>
      <c r="CC3" s="292"/>
      <c r="CD3" s="292"/>
      <c r="CE3" s="292"/>
      <c r="CF3" s="292"/>
      <c r="CG3" s="292"/>
      <c r="CH3" s="292"/>
      <c r="CI3" s="292"/>
      <c r="CJ3" s="292"/>
      <c r="CK3" s="292"/>
      <c r="CL3" s="292"/>
      <c r="CM3" s="292"/>
      <c r="CN3" s="292"/>
      <c r="CO3" s="292"/>
      <c r="CP3" s="292"/>
      <c r="CQ3" s="292"/>
      <c r="DA3" s="253"/>
      <c r="DB3" s="253"/>
      <c r="DC3" s="253"/>
      <c r="DD3" s="253"/>
      <c r="DE3" s="253"/>
      <c r="DF3" s="253"/>
      <c r="DH3" s="73" t="s">
        <v>561</v>
      </c>
    </row>
    <row r="4" spans="1:113" ht="11.25" customHeight="1" x14ac:dyDescent="0.25">
      <c r="C4" s="253"/>
      <c r="D4" s="253"/>
      <c r="E4" s="253"/>
      <c r="F4" s="253"/>
      <c r="G4" s="253"/>
      <c r="H4" s="253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92"/>
      <c r="BM4" s="292"/>
      <c r="BN4" s="292"/>
      <c r="BO4" s="292"/>
      <c r="BP4" s="292"/>
      <c r="BQ4" s="292"/>
      <c r="BR4" s="292"/>
      <c r="BS4" s="292"/>
      <c r="BT4" s="292"/>
      <c r="BU4" s="292"/>
      <c r="BV4" s="292"/>
      <c r="BW4" s="292"/>
      <c r="BX4" s="292"/>
      <c r="BY4" s="292"/>
      <c r="BZ4" s="292"/>
      <c r="CA4" s="292"/>
      <c r="CB4" s="292"/>
      <c r="CC4" s="292"/>
      <c r="CD4" s="292"/>
      <c r="CE4" s="292"/>
      <c r="CF4" s="292"/>
      <c r="CG4" s="292"/>
      <c r="CH4" s="292"/>
      <c r="CI4" s="292"/>
      <c r="CJ4" s="292"/>
      <c r="CK4" s="292"/>
      <c r="CL4" s="292"/>
      <c r="CM4" s="292"/>
      <c r="CN4" s="292"/>
      <c r="CO4" s="292"/>
      <c r="CP4" s="292"/>
      <c r="CQ4" s="292"/>
      <c r="DA4" s="253"/>
      <c r="DB4" s="253"/>
      <c r="DC4" s="253"/>
      <c r="DD4" s="253"/>
      <c r="DE4" s="253"/>
      <c r="DF4" s="253"/>
      <c r="DH4" s="74"/>
    </row>
    <row r="5" spans="1:113" ht="14.15" customHeight="1" x14ac:dyDescent="0.3">
      <c r="A5" s="283" t="s">
        <v>2</v>
      </c>
      <c r="B5" s="284">
        <v>1</v>
      </c>
      <c r="C5" s="250">
        <v>1</v>
      </c>
      <c r="D5" s="250"/>
      <c r="E5" s="251" t="s">
        <v>3</v>
      </c>
      <c r="F5" s="251"/>
      <c r="G5" s="251"/>
      <c r="H5" s="251"/>
      <c r="I5" s="2"/>
      <c r="J5" s="2"/>
      <c r="K5" s="2"/>
      <c r="L5" s="2"/>
      <c r="M5" s="2"/>
      <c r="N5" s="2"/>
      <c r="O5" s="2"/>
      <c r="P5" s="40"/>
      <c r="R5" s="41"/>
      <c r="S5" s="41"/>
      <c r="T5" s="41"/>
      <c r="V5" s="49" t="s">
        <v>4</v>
      </c>
      <c r="W5" s="128">
        <v>1</v>
      </c>
      <c r="X5" s="128"/>
      <c r="Y5" s="127" t="s">
        <v>3</v>
      </c>
      <c r="Z5" s="127"/>
      <c r="AA5" s="127"/>
      <c r="AB5" s="127"/>
      <c r="AC5" s="47" t="s">
        <v>599</v>
      </c>
      <c r="AD5" s="3"/>
      <c r="AE5" s="3"/>
      <c r="AF5" s="3"/>
      <c r="AG5" s="3"/>
      <c r="AH5" s="3"/>
      <c r="AI5" s="4"/>
      <c r="AJ5" s="4"/>
      <c r="AK5" s="4"/>
      <c r="AL5" s="4"/>
      <c r="AS5" s="5"/>
      <c r="AT5" s="5"/>
      <c r="AU5" s="5"/>
      <c r="AV5" s="5"/>
      <c r="AW5" s="59"/>
      <c r="BI5" s="5"/>
      <c r="BJ5" s="5"/>
      <c r="BK5" s="5"/>
      <c r="BL5" s="5"/>
      <c r="BM5" s="5"/>
      <c r="BN5" s="5"/>
      <c r="BO5" s="5"/>
      <c r="BP5" s="5"/>
      <c r="CL5" s="6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09">
        <v>2</v>
      </c>
      <c r="DB5" s="209"/>
      <c r="DC5" s="210" t="s">
        <v>5</v>
      </c>
      <c r="DD5" s="210"/>
      <c r="DE5" s="210"/>
      <c r="DF5" s="210"/>
    </row>
    <row r="6" spans="1:113" ht="11.25" customHeight="1" x14ac:dyDescent="0.25">
      <c r="A6" s="283"/>
      <c r="B6" s="284"/>
      <c r="C6" s="276" t="s">
        <v>6</v>
      </c>
      <c r="D6" s="276"/>
      <c r="E6" s="276"/>
      <c r="F6" s="246" t="s">
        <v>7</v>
      </c>
      <c r="G6" s="246"/>
      <c r="H6" s="246"/>
      <c r="I6" s="2"/>
      <c r="J6" s="2"/>
      <c r="K6" s="2"/>
      <c r="L6" s="2"/>
      <c r="M6" s="2"/>
      <c r="N6" s="2"/>
      <c r="O6" s="2"/>
      <c r="P6" s="2"/>
      <c r="R6" s="4"/>
      <c r="S6" s="4"/>
      <c r="T6" s="4"/>
      <c r="V6" s="50" t="s">
        <v>8</v>
      </c>
      <c r="W6" s="285" t="s">
        <v>6</v>
      </c>
      <c r="X6" s="285"/>
      <c r="Y6" s="285"/>
      <c r="Z6" s="130" t="s">
        <v>7</v>
      </c>
      <c r="AA6" s="130"/>
      <c r="AB6" s="130"/>
      <c r="AC6" s="47" t="s">
        <v>600</v>
      </c>
      <c r="AD6" s="3"/>
      <c r="AE6" s="3"/>
      <c r="AF6" s="3"/>
      <c r="AG6" s="3"/>
      <c r="AH6" s="3"/>
      <c r="AI6" s="4"/>
      <c r="AJ6" s="4"/>
      <c r="AK6" s="4"/>
      <c r="AL6" s="4"/>
      <c r="BI6" s="7"/>
      <c r="BJ6" s="7"/>
      <c r="BK6" s="7"/>
      <c r="BL6" s="7"/>
      <c r="BM6" s="7"/>
      <c r="BN6" s="7"/>
      <c r="BO6" s="7"/>
      <c r="BP6" s="7"/>
      <c r="BQ6" s="8"/>
      <c r="BR6" s="8"/>
      <c r="BS6" s="8"/>
      <c r="BT6" s="8"/>
      <c r="BU6" s="8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196" t="s">
        <v>9</v>
      </c>
      <c r="DB6" s="196"/>
      <c r="DC6" s="196"/>
      <c r="DD6" s="197" t="s">
        <v>10</v>
      </c>
      <c r="DE6" s="197"/>
      <c r="DF6" s="197"/>
    </row>
    <row r="7" spans="1:113" ht="11.25" customHeight="1" x14ac:dyDescent="0.25">
      <c r="A7" s="283"/>
      <c r="B7" s="284"/>
      <c r="C7" s="276"/>
      <c r="D7" s="276"/>
      <c r="E7" s="276"/>
      <c r="F7" s="248">
        <v>2.2000000000000002</v>
      </c>
      <c r="G7" s="248"/>
      <c r="H7" s="248"/>
      <c r="I7" s="2"/>
      <c r="J7" s="2"/>
      <c r="K7" s="2"/>
      <c r="L7" s="2"/>
      <c r="M7" s="2"/>
      <c r="N7" s="2"/>
      <c r="O7" s="2"/>
      <c r="P7" s="2"/>
      <c r="Q7" s="4"/>
      <c r="R7" s="4"/>
      <c r="S7" s="4"/>
      <c r="T7" s="4"/>
      <c r="V7" s="51"/>
      <c r="W7" s="285"/>
      <c r="X7" s="285"/>
      <c r="Y7" s="285"/>
      <c r="Z7" s="131">
        <v>2.2000000000000002</v>
      </c>
      <c r="AA7" s="131"/>
      <c r="AB7" s="131"/>
      <c r="AC7" s="48" t="s">
        <v>11</v>
      </c>
      <c r="AD7" s="3"/>
      <c r="AE7" s="3"/>
      <c r="AF7" s="3"/>
      <c r="AG7" s="3"/>
      <c r="AH7" s="3"/>
      <c r="AI7" s="4"/>
      <c r="AJ7" s="4"/>
      <c r="AK7" s="4"/>
      <c r="AL7" s="4"/>
      <c r="BU7" s="8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196"/>
      <c r="DB7" s="196"/>
      <c r="DC7" s="196"/>
      <c r="DD7" s="198" t="s">
        <v>12</v>
      </c>
      <c r="DE7" s="198"/>
      <c r="DF7" s="198"/>
    </row>
    <row r="8" spans="1:113" ht="11.25" customHeight="1" x14ac:dyDescent="0.25">
      <c r="A8" s="283"/>
      <c r="B8" s="284"/>
      <c r="C8" s="244" t="s">
        <v>13</v>
      </c>
      <c r="D8" s="244"/>
      <c r="E8" s="244"/>
      <c r="F8" s="244"/>
      <c r="G8" s="244"/>
      <c r="H8" s="24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52" t="s">
        <v>14</v>
      </c>
      <c r="W8" s="125" t="s">
        <v>13</v>
      </c>
      <c r="X8" s="125"/>
      <c r="Y8" s="125"/>
      <c r="Z8" s="125"/>
      <c r="AA8" s="125"/>
      <c r="AB8" s="125"/>
      <c r="AC8" s="47"/>
      <c r="AD8" s="3"/>
      <c r="AE8" s="3"/>
      <c r="AF8" s="3"/>
      <c r="AG8" s="3"/>
      <c r="AH8" s="3"/>
      <c r="AI8" s="4"/>
      <c r="AJ8" s="4"/>
      <c r="AK8" s="4"/>
      <c r="AL8" s="4"/>
      <c r="AU8" s="293"/>
      <c r="AV8" s="293"/>
      <c r="AW8" s="293"/>
      <c r="AX8" s="293"/>
      <c r="AY8" s="293"/>
      <c r="AZ8" s="293"/>
      <c r="BA8" s="293"/>
      <c r="BB8" s="293"/>
      <c r="BC8" s="293"/>
      <c r="BD8" s="293"/>
      <c r="BE8" s="293"/>
      <c r="BF8" s="293"/>
      <c r="BG8" s="293"/>
      <c r="BH8" s="293"/>
      <c r="BI8" s="293"/>
      <c r="BU8" s="8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189" t="s">
        <v>15</v>
      </c>
      <c r="DB8" s="189"/>
      <c r="DC8" s="189"/>
      <c r="DD8" s="189"/>
      <c r="DE8" s="189"/>
      <c r="DF8" s="189"/>
      <c r="DH8" s="67" t="b">
        <f>DH3="Yes"</f>
        <v>0</v>
      </c>
    </row>
    <row r="9" spans="1:113" ht="11.25" customHeight="1" x14ac:dyDescent="0.25">
      <c r="A9" s="283"/>
      <c r="B9" s="284"/>
      <c r="C9" s="241">
        <v>8.9899999999999994E-2</v>
      </c>
      <c r="D9" s="241"/>
      <c r="E9" s="241"/>
      <c r="F9" s="239">
        <v>13.5984</v>
      </c>
      <c r="G9" s="239"/>
      <c r="H9" s="239"/>
      <c r="I9" s="255" t="s">
        <v>16</v>
      </c>
      <c r="J9" s="255"/>
      <c r="K9" s="255"/>
      <c r="L9" s="255"/>
      <c r="M9" s="255"/>
      <c r="N9" s="255"/>
      <c r="O9" s="2"/>
      <c r="P9" s="4"/>
      <c r="R9" s="4"/>
      <c r="S9" s="4"/>
      <c r="T9" s="4"/>
      <c r="V9" s="50" t="s">
        <v>604</v>
      </c>
      <c r="W9" s="112">
        <v>8.9899999999999994E-2</v>
      </c>
      <c r="X9" s="112"/>
      <c r="Y9" s="112"/>
      <c r="Z9" s="100">
        <v>13.5984</v>
      </c>
      <c r="AA9" s="100"/>
      <c r="AB9" s="100"/>
      <c r="AC9" s="47" t="s">
        <v>601</v>
      </c>
      <c r="AD9" s="3"/>
      <c r="AE9" s="3"/>
      <c r="AF9" s="3"/>
      <c r="AG9" s="3"/>
      <c r="AH9" s="4"/>
      <c r="AI9" s="4"/>
      <c r="AJ9" s="4"/>
      <c r="AK9" s="4"/>
      <c r="AL9" s="4"/>
      <c r="AU9" s="293"/>
      <c r="AV9" s="293"/>
      <c r="AW9" s="293"/>
      <c r="AX9" s="293"/>
      <c r="AY9" s="293"/>
      <c r="AZ9" s="293"/>
      <c r="BA9" s="293"/>
      <c r="BB9" s="293"/>
      <c r="BC9" s="293"/>
      <c r="BD9" s="293"/>
      <c r="BE9" s="293"/>
      <c r="BF9" s="293"/>
      <c r="BG9" s="293"/>
      <c r="BH9" s="293"/>
      <c r="BI9" s="293"/>
      <c r="BU9" s="8"/>
      <c r="BW9" s="253" t="s">
        <v>17</v>
      </c>
      <c r="BX9" s="253"/>
      <c r="BY9" s="253"/>
      <c r="BZ9" s="253"/>
      <c r="CA9" s="253"/>
      <c r="CB9" s="253"/>
      <c r="CC9" s="253" t="s">
        <v>18</v>
      </c>
      <c r="CD9" s="253"/>
      <c r="CE9" s="253"/>
      <c r="CF9" s="253"/>
      <c r="CG9" s="253"/>
      <c r="CH9" s="253"/>
      <c r="CI9" s="253" t="s">
        <v>19</v>
      </c>
      <c r="CJ9" s="253"/>
      <c r="CK9" s="253"/>
      <c r="CL9" s="253"/>
      <c r="CM9" s="253"/>
      <c r="CN9" s="253"/>
      <c r="CO9" s="255" t="s">
        <v>20</v>
      </c>
      <c r="CP9" s="255"/>
      <c r="CQ9" s="255"/>
      <c r="CR9" s="255"/>
      <c r="CS9" s="255"/>
      <c r="CT9" s="255"/>
      <c r="CU9" s="255" t="s">
        <v>21</v>
      </c>
      <c r="CV9" s="255"/>
      <c r="CW9" s="255"/>
      <c r="CX9" s="255"/>
      <c r="CY9" s="255"/>
      <c r="CZ9" s="255"/>
      <c r="DA9" s="184">
        <v>0.17849999999999999</v>
      </c>
      <c r="DB9" s="184"/>
      <c r="DC9" s="184"/>
      <c r="DD9" s="170">
        <v>24.587399999999999</v>
      </c>
      <c r="DE9" s="170"/>
      <c r="DF9" s="170"/>
    </row>
    <row r="10" spans="1:113" ht="11.25" customHeight="1" x14ac:dyDescent="0.25">
      <c r="A10" s="283"/>
      <c r="B10" s="284"/>
      <c r="C10" s="240">
        <v>-259.14</v>
      </c>
      <c r="D10" s="240"/>
      <c r="E10" s="240"/>
      <c r="F10" s="242">
        <v>-252.87</v>
      </c>
      <c r="G10" s="242"/>
      <c r="H10" s="242"/>
      <c r="I10" s="255"/>
      <c r="J10" s="255"/>
      <c r="K10" s="255"/>
      <c r="L10" s="255"/>
      <c r="M10" s="255"/>
      <c r="N10" s="255"/>
      <c r="O10" s="2"/>
      <c r="Q10" s="4"/>
      <c r="R10" s="4"/>
      <c r="S10" s="4"/>
      <c r="T10" s="4"/>
      <c r="V10" s="50" t="s">
        <v>22</v>
      </c>
      <c r="W10" s="287">
        <v>-259.14</v>
      </c>
      <c r="X10" s="287"/>
      <c r="Y10" s="287"/>
      <c r="Z10" s="288">
        <v>-252.87</v>
      </c>
      <c r="AA10" s="288"/>
      <c r="AB10" s="288"/>
      <c r="AC10" s="48" t="s">
        <v>23</v>
      </c>
      <c r="AD10" s="3"/>
      <c r="AE10" s="3"/>
      <c r="AF10" s="3"/>
      <c r="AG10" s="3"/>
      <c r="AH10" s="4"/>
      <c r="AI10" s="4"/>
      <c r="AJ10" s="4"/>
      <c r="AK10" s="4"/>
      <c r="AL10" s="4"/>
      <c r="BU10" s="8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5"/>
      <c r="CP10" s="255"/>
      <c r="CQ10" s="255"/>
      <c r="CR10" s="255"/>
      <c r="CS10" s="255"/>
      <c r="CT10" s="255"/>
      <c r="CU10" s="255"/>
      <c r="CV10" s="255"/>
      <c r="CW10" s="255"/>
      <c r="CX10" s="255"/>
      <c r="CY10" s="255"/>
      <c r="CZ10" s="255"/>
      <c r="DA10" s="179" t="s">
        <v>12</v>
      </c>
      <c r="DB10" s="179"/>
      <c r="DC10" s="179"/>
      <c r="DD10" s="180">
        <v>-268.93</v>
      </c>
      <c r="DE10" s="180"/>
      <c r="DF10" s="180"/>
    </row>
    <row r="11" spans="1:113" s="9" customFormat="1" ht="11.25" customHeight="1" x14ac:dyDescent="0.25">
      <c r="A11" s="283"/>
      <c r="B11" s="284"/>
      <c r="C11" s="237" t="s">
        <v>1091</v>
      </c>
      <c r="D11" s="238"/>
      <c r="E11" s="238"/>
      <c r="F11" s="239" t="s">
        <v>1076</v>
      </c>
      <c r="G11" s="239"/>
      <c r="H11" s="239"/>
      <c r="I11" s="255"/>
      <c r="J11" s="255"/>
      <c r="K11" s="255"/>
      <c r="L11" s="255"/>
      <c r="M11" s="255"/>
      <c r="N11" s="255"/>
      <c r="P11" s="4"/>
      <c r="Q11" s="4"/>
      <c r="R11" s="4"/>
      <c r="S11" s="4"/>
      <c r="T11" s="4"/>
      <c r="V11" s="50" t="s">
        <v>1084</v>
      </c>
      <c r="W11" s="286" t="s">
        <v>1091</v>
      </c>
      <c r="X11" s="99"/>
      <c r="Y11" s="99"/>
      <c r="Z11" s="100" t="s">
        <v>1065</v>
      </c>
      <c r="AA11" s="100"/>
      <c r="AB11" s="100"/>
      <c r="AC11" s="48" t="s">
        <v>1075</v>
      </c>
      <c r="AD11" s="3"/>
      <c r="AE11" s="3"/>
      <c r="AF11" s="3"/>
      <c r="AG11" s="3"/>
      <c r="AH11" s="4"/>
      <c r="AI11" s="4"/>
      <c r="AJ11" s="4"/>
      <c r="AK11" s="4"/>
      <c r="AL11" s="4"/>
      <c r="BU11" s="8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5"/>
      <c r="CP11" s="255"/>
      <c r="CQ11" s="255"/>
      <c r="CR11" s="255"/>
      <c r="CS11" s="255"/>
      <c r="CT11" s="255"/>
      <c r="CU11" s="255"/>
      <c r="CV11" s="255"/>
      <c r="CW11" s="255"/>
      <c r="CX11" s="255"/>
      <c r="CY11" s="255"/>
      <c r="CZ11" s="255"/>
      <c r="DA11" s="168" t="s">
        <v>1092</v>
      </c>
      <c r="DB11" s="169"/>
      <c r="DC11" s="169"/>
      <c r="DD11" s="170" t="s">
        <v>1076</v>
      </c>
      <c r="DE11" s="170"/>
      <c r="DF11" s="170"/>
    </row>
    <row r="12" spans="1:113" s="9" customFormat="1" ht="11.25" customHeight="1" x14ac:dyDescent="0.25">
      <c r="A12" s="283"/>
      <c r="B12" s="284"/>
      <c r="C12" s="236" t="s">
        <v>24</v>
      </c>
      <c r="D12" s="236"/>
      <c r="E12" s="236"/>
      <c r="F12" s="236"/>
      <c r="G12" s="236"/>
      <c r="H12" s="236"/>
      <c r="I12" s="255"/>
      <c r="J12" s="255"/>
      <c r="K12" s="255"/>
      <c r="L12" s="255"/>
      <c r="M12" s="255"/>
      <c r="N12" s="255"/>
      <c r="O12" s="10"/>
      <c r="P12" s="10"/>
      <c r="Q12" s="10"/>
      <c r="R12" s="10"/>
      <c r="S12" s="10"/>
      <c r="T12" s="10"/>
      <c r="V12" s="50"/>
      <c r="W12" s="104" t="s">
        <v>24</v>
      </c>
      <c r="X12" s="104"/>
      <c r="Y12" s="104"/>
      <c r="Z12" s="104"/>
      <c r="AA12" s="104"/>
      <c r="AB12" s="104"/>
      <c r="AC12" s="47" t="s">
        <v>602</v>
      </c>
      <c r="AD12" s="3"/>
      <c r="AE12" s="3"/>
      <c r="AF12" s="3"/>
      <c r="AG12" s="3"/>
      <c r="AH12" s="4"/>
      <c r="AI12" s="4"/>
      <c r="AJ12" s="4"/>
      <c r="AK12" s="4"/>
      <c r="AL12" s="4"/>
      <c r="BU12" s="8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5"/>
      <c r="CP12" s="255"/>
      <c r="CQ12" s="255"/>
      <c r="CR12" s="255"/>
      <c r="CS12" s="255"/>
      <c r="CT12" s="255"/>
      <c r="CU12" s="255"/>
      <c r="CV12" s="255"/>
      <c r="CW12" s="255"/>
      <c r="CX12" s="255"/>
      <c r="CY12" s="255"/>
      <c r="CZ12" s="255"/>
      <c r="DA12" s="159" t="s">
        <v>25</v>
      </c>
      <c r="DB12" s="159"/>
      <c r="DC12" s="159"/>
      <c r="DD12" s="159"/>
      <c r="DE12" s="159"/>
      <c r="DF12" s="159"/>
    </row>
    <row r="13" spans="1:113" s="9" customFormat="1" ht="11.25" customHeight="1" x14ac:dyDescent="0.25">
      <c r="A13" s="283"/>
      <c r="B13" s="284"/>
      <c r="C13" s="234" t="s">
        <v>26</v>
      </c>
      <c r="D13" s="234"/>
      <c r="E13" s="234"/>
      <c r="F13" s="234"/>
      <c r="G13" s="234"/>
      <c r="H13" s="234"/>
      <c r="I13" s="255"/>
      <c r="J13" s="255"/>
      <c r="K13" s="255"/>
      <c r="L13" s="255"/>
      <c r="M13" s="255"/>
      <c r="N13" s="255"/>
      <c r="O13" s="11"/>
      <c r="P13" s="11"/>
      <c r="Q13" s="11"/>
      <c r="R13" s="11"/>
      <c r="S13" s="11"/>
      <c r="T13" s="11"/>
      <c r="V13" s="53"/>
      <c r="W13" s="97" t="s">
        <v>27</v>
      </c>
      <c r="X13" s="97"/>
      <c r="Y13" s="97"/>
      <c r="Z13" s="97"/>
      <c r="AA13" s="97"/>
      <c r="AB13" s="97"/>
      <c r="AC13" s="48" t="s">
        <v>603</v>
      </c>
      <c r="AD13" s="3"/>
      <c r="AE13" s="3"/>
      <c r="AF13" s="3"/>
      <c r="AG13" s="3"/>
      <c r="AH13" s="11"/>
      <c r="AI13" s="11"/>
      <c r="AJ13" s="11"/>
      <c r="AK13" s="11"/>
      <c r="AL13" s="11"/>
      <c r="BU13" s="8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5"/>
      <c r="CP13" s="255"/>
      <c r="CQ13" s="255"/>
      <c r="CR13" s="255"/>
      <c r="CS13" s="255"/>
      <c r="CT13" s="255"/>
      <c r="CU13" s="255"/>
      <c r="CV13" s="255"/>
      <c r="CW13" s="255"/>
      <c r="CX13" s="255"/>
      <c r="CY13" s="255"/>
      <c r="CZ13" s="255"/>
      <c r="DA13" s="155">
        <v>0</v>
      </c>
      <c r="DB13" s="155"/>
      <c r="DC13" s="155"/>
      <c r="DD13" s="155"/>
      <c r="DE13" s="155"/>
      <c r="DF13" s="155"/>
    </row>
    <row r="14" spans="1:113" ht="14.15" customHeight="1" x14ac:dyDescent="0.25">
      <c r="A14" s="283"/>
      <c r="B14" s="135">
        <v>2</v>
      </c>
      <c r="C14" s="136">
        <v>3</v>
      </c>
      <c r="D14" s="136"/>
      <c r="E14" s="137" t="s">
        <v>28</v>
      </c>
      <c r="F14" s="137"/>
      <c r="G14" s="137"/>
      <c r="H14" s="137"/>
      <c r="I14" s="138">
        <v>4</v>
      </c>
      <c r="J14" s="138"/>
      <c r="K14" s="142" t="s">
        <v>29</v>
      </c>
      <c r="L14" s="142"/>
      <c r="M14" s="142"/>
      <c r="N14" s="142"/>
      <c r="O14" s="2"/>
      <c r="AD14" s="2"/>
      <c r="AE14" s="2"/>
      <c r="AF14" s="2"/>
      <c r="AG14" s="2"/>
      <c r="BU14" s="8"/>
      <c r="BW14" s="211">
        <v>5</v>
      </c>
      <c r="BX14" s="211"/>
      <c r="BY14" s="212" t="s">
        <v>30</v>
      </c>
      <c r="BZ14" s="212"/>
      <c r="CA14" s="212"/>
      <c r="CB14" s="212"/>
      <c r="CC14" s="250">
        <v>6</v>
      </c>
      <c r="CD14" s="250"/>
      <c r="CE14" s="251" t="s">
        <v>31</v>
      </c>
      <c r="CF14" s="251"/>
      <c r="CG14" s="251"/>
      <c r="CH14" s="251"/>
      <c r="CI14" s="250">
        <v>7</v>
      </c>
      <c r="CJ14" s="250"/>
      <c r="CK14" s="251" t="s">
        <v>32</v>
      </c>
      <c r="CL14" s="251"/>
      <c r="CM14" s="251"/>
      <c r="CN14" s="251"/>
      <c r="CO14" s="250">
        <v>8</v>
      </c>
      <c r="CP14" s="250"/>
      <c r="CQ14" s="251" t="s">
        <v>33</v>
      </c>
      <c r="CR14" s="251"/>
      <c r="CS14" s="251"/>
      <c r="CT14" s="251"/>
      <c r="CU14" s="226">
        <v>9</v>
      </c>
      <c r="CV14" s="226"/>
      <c r="CW14" s="227" t="s">
        <v>34</v>
      </c>
      <c r="CX14" s="227"/>
      <c r="CY14" s="227"/>
      <c r="CZ14" s="227"/>
      <c r="DA14" s="209">
        <v>10</v>
      </c>
      <c r="DB14" s="209"/>
      <c r="DC14" s="210" t="s">
        <v>35</v>
      </c>
      <c r="DD14" s="210"/>
      <c r="DE14" s="210"/>
      <c r="DF14" s="210"/>
    </row>
    <row r="15" spans="1:113" ht="11.25" customHeight="1" x14ac:dyDescent="0.25">
      <c r="A15" s="283"/>
      <c r="B15" s="135"/>
      <c r="C15" s="139" t="s">
        <v>36</v>
      </c>
      <c r="D15" s="139"/>
      <c r="E15" s="139"/>
      <c r="F15" s="140" t="s">
        <v>7</v>
      </c>
      <c r="G15" s="140"/>
      <c r="H15" s="140"/>
      <c r="I15" s="144" t="s">
        <v>37</v>
      </c>
      <c r="J15" s="144"/>
      <c r="K15" s="144"/>
      <c r="L15" s="145" t="s">
        <v>38</v>
      </c>
      <c r="M15" s="145"/>
      <c r="N15" s="145"/>
      <c r="O15" s="2"/>
      <c r="R15" s="12" t="s">
        <v>39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3"/>
      <c r="AH15" s="14" t="s">
        <v>40</v>
      </c>
      <c r="AK15" s="2"/>
      <c r="AL15" s="2"/>
      <c r="AM15" s="2"/>
      <c r="BT15" s="71" t="s">
        <v>1294</v>
      </c>
      <c r="BU15" s="8"/>
      <c r="BW15" s="190" t="s">
        <v>41</v>
      </c>
      <c r="BX15" s="190"/>
      <c r="BY15" s="190"/>
      <c r="BZ15" s="191" t="s">
        <v>42</v>
      </c>
      <c r="CA15" s="191"/>
      <c r="CB15" s="191"/>
      <c r="CC15" s="245" t="s">
        <v>43</v>
      </c>
      <c r="CD15" s="245"/>
      <c r="CE15" s="245"/>
      <c r="CF15" s="246" t="s">
        <v>44</v>
      </c>
      <c r="CG15" s="246"/>
      <c r="CH15" s="246"/>
      <c r="CI15" s="276" t="s">
        <v>45</v>
      </c>
      <c r="CJ15" s="276"/>
      <c r="CK15" s="276"/>
      <c r="CL15" s="246" t="s">
        <v>46</v>
      </c>
      <c r="CM15" s="246"/>
      <c r="CN15" s="246"/>
      <c r="CO15" s="276" t="s">
        <v>47</v>
      </c>
      <c r="CP15" s="276"/>
      <c r="CQ15" s="276"/>
      <c r="CR15" s="246" t="s">
        <v>48</v>
      </c>
      <c r="CS15" s="246"/>
      <c r="CT15" s="246"/>
      <c r="CU15" s="263" t="s">
        <v>49</v>
      </c>
      <c r="CV15" s="263"/>
      <c r="CW15" s="263"/>
      <c r="CX15" s="233" t="s">
        <v>50</v>
      </c>
      <c r="CY15" s="233"/>
      <c r="CZ15" s="233"/>
      <c r="DA15" s="196" t="s">
        <v>51</v>
      </c>
      <c r="DB15" s="196"/>
      <c r="DC15" s="196"/>
      <c r="DD15" s="197" t="s">
        <v>10</v>
      </c>
      <c r="DE15" s="197"/>
      <c r="DF15" s="197"/>
    </row>
    <row r="16" spans="1:113" ht="11.25" customHeight="1" x14ac:dyDescent="0.25">
      <c r="A16" s="283"/>
      <c r="B16" s="135"/>
      <c r="C16" s="139"/>
      <c r="D16" s="139"/>
      <c r="E16" s="139"/>
      <c r="F16" s="122">
        <v>0.98</v>
      </c>
      <c r="G16" s="122"/>
      <c r="H16" s="122"/>
      <c r="I16" s="144"/>
      <c r="J16" s="144"/>
      <c r="K16" s="144"/>
      <c r="L16" s="123">
        <v>1.57</v>
      </c>
      <c r="M16" s="123"/>
      <c r="N16" s="123"/>
      <c r="O16" s="2"/>
      <c r="R16" s="277" t="s">
        <v>52</v>
      </c>
      <c r="S16" s="277"/>
      <c r="T16" s="277"/>
      <c r="U16" s="278" t="s">
        <v>53</v>
      </c>
      <c r="V16" s="278"/>
      <c r="W16" s="278"/>
      <c r="X16" s="278"/>
      <c r="Y16" s="279" t="s">
        <v>54</v>
      </c>
      <c r="Z16" s="279"/>
      <c r="AA16" s="279"/>
      <c r="AB16" s="280" t="s">
        <v>55</v>
      </c>
      <c r="AC16" s="280"/>
      <c r="AD16" s="280"/>
      <c r="AE16" s="280"/>
      <c r="AF16" s="280"/>
      <c r="AH16" s="17" t="s">
        <v>56</v>
      </c>
      <c r="AI16" s="15"/>
      <c r="AJ16" s="15"/>
      <c r="AK16" s="16"/>
      <c r="AL16" s="16"/>
      <c r="AM16" s="16"/>
      <c r="AN16" s="16"/>
      <c r="AO16" s="15"/>
      <c r="AP16" s="16"/>
      <c r="AQ16" s="281"/>
      <c r="AR16" s="281"/>
      <c r="AS16" s="281"/>
      <c r="AT16" s="42" t="s">
        <v>57</v>
      </c>
      <c r="AU16" s="16"/>
      <c r="AV16" s="16"/>
      <c r="AW16" s="16"/>
      <c r="AX16" s="16"/>
      <c r="AY16" s="16"/>
      <c r="AZ16" s="15"/>
      <c r="BA16" s="17" t="s">
        <v>58</v>
      </c>
      <c r="BB16" s="15"/>
      <c r="BC16" s="16"/>
      <c r="BD16" s="16"/>
      <c r="BE16" s="16"/>
      <c r="BF16" s="16"/>
      <c r="BG16" s="16"/>
      <c r="BH16" s="15"/>
      <c r="BI16" s="18"/>
      <c r="BJ16" s="282" t="s">
        <v>59</v>
      </c>
      <c r="BK16" s="282"/>
      <c r="BL16" s="282"/>
      <c r="BM16" s="42" t="s">
        <v>1282</v>
      </c>
      <c r="BN16" s="16"/>
      <c r="BO16" s="16"/>
      <c r="BP16" s="16"/>
      <c r="BQ16" s="16"/>
      <c r="BR16" s="16"/>
      <c r="BS16" s="16"/>
      <c r="BT16" s="19"/>
      <c r="BU16" s="8"/>
      <c r="BW16" s="190"/>
      <c r="BX16" s="190"/>
      <c r="BY16" s="190"/>
      <c r="BZ16" s="230">
        <v>2.04</v>
      </c>
      <c r="CA16" s="230"/>
      <c r="CB16" s="230"/>
      <c r="CC16" s="245"/>
      <c r="CD16" s="245"/>
      <c r="CE16" s="245"/>
      <c r="CF16" s="248">
        <v>2.5499999999999998</v>
      </c>
      <c r="CG16" s="248"/>
      <c r="CH16" s="248"/>
      <c r="CI16" s="276"/>
      <c r="CJ16" s="276"/>
      <c r="CK16" s="276"/>
      <c r="CL16" s="248">
        <v>3.04</v>
      </c>
      <c r="CM16" s="248"/>
      <c r="CN16" s="248"/>
      <c r="CO16" s="276"/>
      <c r="CP16" s="276"/>
      <c r="CQ16" s="276"/>
      <c r="CR16" s="248">
        <v>3.44</v>
      </c>
      <c r="CS16" s="248"/>
      <c r="CT16" s="248"/>
      <c r="CU16" s="263"/>
      <c r="CV16" s="263"/>
      <c r="CW16" s="263"/>
      <c r="CX16" s="221">
        <v>3.98</v>
      </c>
      <c r="CY16" s="221"/>
      <c r="CZ16" s="221"/>
      <c r="DA16" s="196"/>
      <c r="DB16" s="196"/>
      <c r="DC16" s="196"/>
      <c r="DD16" s="198" t="s">
        <v>12</v>
      </c>
      <c r="DE16" s="198"/>
      <c r="DF16" s="198"/>
    </row>
    <row r="17" spans="1:110" ht="11.25" customHeight="1" x14ac:dyDescent="0.25">
      <c r="A17" s="283"/>
      <c r="B17" s="135"/>
      <c r="C17" s="141" t="s">
        <v>60</v>
      </c>
      <c r="D17" s="141"/>
      <c r="E17" s="141"/>
      <c r="F17" s="141"/>
      <c r="G17" s="141"/>
      <c r="H17" s="141"/>
      <c r="I17" s="146" t="s">
        <v>61</v>
      </c>
      <c r="J17" s="146"/>
      <c r="K17" s="146"/>
      <c r="L17" s="146"/>
      <c r="M17" s="146"/>
      <c r="N17" s="146"/>
      <c r="O17" s="2"/>
      <c r="R17" s="277"/>
      <c r="S17" s="277"/>
      <c r="T17" s="277"/>
      <c r="U17" s="278"/>
      <c r="V17" s="278"/>
      <c r="W17" s="278"/>
      <c r="X17" s="278"/>
      <c r="Y17" s="279"/>
      <c r="Z17" s="279"/>
      <c r="AA17" s="279"/>
      <c r="AB17" s="280"/>
      <c r="AC17" s="280"/>
      <c r="AD17" s="280"/>
      <c r="AE17" s="280"/>
      <c r="AF17" s="280"/>
      <c r="AH17" s="21" t="s">
        <v>62</v>
      </c>
      <c r="AI17" s="20"/>
      <c r="AJ17" s="20"/>
      <c r="AK17" s="5"/>
      <c r="AL17" s="5"/>
      <c r="AM17" s="5"/>
      <c r="AN17" s="5"/>
      <c r="AO17" s="20"/>
      <c r="AP17" s="5"/>
      <c r="AQ17" s="261" t="s">
        <v>63</v>
      </c>
      <c r="AR17" s="261"/>
      <c r="AS17" s="261"/>
      <c r="AT17" s="43" t="s">
        <v>596</v>
      </c>
      <c r="AU17" s="5"/>
      <c r="AV17" s="5"/>
      <c r="AW17" s="5"/>
      <c r="AX17" s="5"/>
      <c r="AY17" s="5"/>
      <c r="AZ17" s="20"/>
      <c r="BA17" s="21" t="s">
        <v>64</v>
      </c>
      <c r="BB17" s="20"/>
      <c r="BC17" s="5"/>
      <c r="BD17" s="5"/>
      <c r="BE17" s="5"/>
      <c r="BF17" s="5"/>
      <c r="BG17" s="5"/>
      <c r="BH17" s="20"/>
      <c r="BI17" s="22"/>
      <c r="BJ17" s="261" t="s">
        <v>65</v>
      </c>
      <c r="BK17" s="261"/>
      <c r="BL17" s="261"/>
      <c r="BM17" s="43" t="s">
        <v>1283</v>
      </c>
      <c r="BN17" s="5"/>
      <c r="BO17" s="5"/>
      <c r="BP17" s="5"/>
      <c r="BQ17" s="5"/>
      <c r="BR17" s="5"/>
      <c r="BS17" s="5"/>
      <c r="BT17" s="23"/>
      <c r="BU17" s="8"/>
      <c r="BW17" s="187" t="s">
        <v>66</v>
      </c>
      <c r="BX17" s="187"/>
      <c r="BY17" s="187"/>
      <c r="BZ17" s="187"/>
      <c r="CA17" s="187"/>
      <c r="CB17" s="187"/>
      <c r="CC17" s="244" t="s">
        <v>67</v>
      </c>
      <c r="CD17" s="244"/>
      <c r="CE17" s="244"/>
      <c r="CF17" s="244"/>
      <c r="CG17" s="244"/>
      <c r="CH17" s="244"/>
      <c r="CI17" s="244" t="s">
        <v>68</v>
      </c>
      <c r="CJ17" s="244"/>
      <c r="CK17" s="244"/>
      <c r="CL17" s="244"/>
      <c r="CM17" s="244"/>
      <c r="CN17" s="244"/>
      <c r="CO17" s="244" t="s">
        <v>69</v>
      </c>
      <c r="CP17" s="244"/>
      <c r="CQ17" s="244"/>
      <c r="CR17" s="244"/>
      <c r="CS17" s="244"/>
      <c r="CT17" s="244"/>
      <c r="CU17" s="223" t="s">
        <v>70</v>
      </c>
      <c r="CV17" s="223"/>
      <c r="CW17" s="223"/>
      <c r="CX17" s="223"/>
      <c r="CY17" s="223"/>
      <c r="CZ17" s="223"/>
      <c r="DA17" s="189" t="s">
        <v>71</v>
      </c>
      <c r="DB17" s="189"/>
      <c r="DC17" s="189"/>
      <c r="DD17" s="189"/>
      <c r="DE17" s="189"/>
      <c r="DF17" s="189"/>
    </row>
    <row r="18" spans="1:110" ht="11.25" customHeight="1" x14ac:dyDescent="0.25">
      <c r="A18" s="283"/>
      <c r="B18" s="135"/>
      <c r="C18" s="147">
        <v>0.53500000000000003</v>
      </c>
      <c r="D18" s="147"/>
      <c r="E18" s="147"/>
      <c r="F18" s="107">
        <v>5.3917000000000002</v>
      </c>
      <c r="G18" s="107"/>
      <c r="H18" s="107"/>
      <c r="I18" s="148">
        <v>1.8480000000000001</v>
      </c>
      <c r="J18" s="148"/>
      <c r="K18" s="148"/>
      <c r="L18" s="109">
        <v>9.3226999999999993</v>
      </c>
      <c r="M18" s="109"/>
      <c r="N18" s="109"/>
      <c r="O18" s="2"/>
      <c r="R18" s="12" t="str">
        <f>IF(no_color,"","Categories")</f>
        <v>Categories</v>
      </c>
      <c r="S18" s="24"/>
      <c r="T18" s="9"/>
      <c r="AH18" s="21" t="s">
        <v>72</v>
      </c>
      <c r="AI18" s="20"/>
      <c r="AJ18" s="20"/>
      <c r="AK18" s="5"/>
      <c r="AL18" s="5"/>
      <c r="AM18" s="5"/>
      <c r="AN18" s="5"/>
      <c r="AO18" s="20"/>
      <c r="AP18" s="5"/>
      <c r="AQ18" s="20"/>
      <c r="AR18" s="20"/>
      <c r="AS18" s="20"/>
      <c r="AT18" s="43" t="s">
        <v>1280</v>
      </c>
      <c r="AU18" s="5"/>
      <c r="AV18" s="5"/>
      <c r="AW18" s="5"/>
      <c r="AX18" s="5"/>
      <c r="AY18" s="5"/>
      <c r="AZ18" s="20"/>
      <c r="BA18" s="21" t="s">
        <v>73</v>
      </c>
      <c r="BB18" s="25"/>
      <c r="BC18" s="5"/>
      <c r="BD18" s="5"/>
      <c r="BE18" s="5"/>
      <c r="BF18" s="5"/>
      <c r="BG18" s="5"/>
      <c r="BH18" s="25"/>
      <c r="BI18" s="22"/>
      <c r="BJ18" s="261"/>
      <c r="BK18" s="261"/>
      <c r="BL18" s="261"/>
      <c r="BM18" s="43" t="s">
        <v>1284</v>
      </c>
      <c r="BN18" s="5"/>
      <c r="BO18" s="5"/>
      <c r="BP18" s="5"/>
      <c r="BQ18" s="5"/>
      <c r="BR18" s="5"/>
      <c r="BS18" s="5"/>
      <c r="BT18" s="23"/>
      <c r="BU18" s="8"/>
      <c r="BW18" s="182">
        <v>2.46</v>
      </c>
      <c r="BX18" s="182"/>
      <c r="BY18" s="182"/>
      <c r="BZ18" s="274">
        <v>8.298</v>
      </c>
      <c r="CA18" s="274"/>
      <c r="CB18" s="274"/>
      <c r="CC18" s="241">
        <v>2.2599999999999998</v>
      </c>
      <c r="CD18" s="241"/>
      <c r="CE18" s="241"/>
      <c r="CF18" s="239">
        <v>11.260300000000001</v>
      </c>
      <c r="CG18" s="239"/>
      <c r="CH18" s="239"/>
      <c r="CI18" s="241">
        <v>1.2509999999999999</v>
      </c>
      <c r="CJ18" s="241"/>
      <c r="CK18" s="241"/>
      <c r="CL18" s="239">
        <v>14.5341</v>
      </c>
      <c r="CM18" s="239"/>
      <c r="CN18" s="239"/>
      <c r="CO18" s="241">
        <v>1.429</v>
      </c>
      <c r="CP18" s="241"/>
      <c r="CQ18" s="241"/>
      <c r="CR18" s="239">
        <v>13.6181</v>
      </c>
      <c r="CS18" s="239"/>
      <c r="CT18" s="239"/>
      <c r="CU18" s="220">
        <v>1.696</v>
      </c>
      <c r="CV18" s="220"/>
      <c r="CW18" s="220"/>
      <c r="CX18" s="219">
        <v>17.422799999999999</v>
      </c>
      <c r="CY18" s="219"/>
      <c r="CZ18" s="219"/>
      <c r="DA18" s="184">
        <v>0.9</v>
      </c>
      <c r="DB18" s="184"/>
      <c r="DC18" s="184"/>
      <c r="DD18" s="170">
        <v>21.564499999999999</v>
      </c>
      <c r="DE18" s="170"/>
      <c r="DF18" s="170"/>
    </row>
    <row r="19" spans="1:110" s="9" customFormat="1" ht="11.25" customHeight="1" x14ac:dyDescent="0.25">
      <c r="A19" s="283"/>
      <c r="B19" s="135"/>
      <c r="C19" s="113">
        <v>180.54</v>
      </c>
      <c r="D19" s="113"/>
      <c r="E19" s="113"/>
      <c r="F19" s="114">
        <v>1342</v>
      </c>
      <c r="G19" s="114"/>
      <c r="H19" s="114"/>
      <c r="I19" s="115">
        <v>1287</v>
      </c>
      <c r="J19" s="115"/>
      <c r="K19" s="115"/>
      <c r="L19" s="116">
        <v>2470</v>
      </c>
      <c r="M19" s="116"/>
      <c r="N19" s="116"/>
      <c r="O19" s="11"/>
      <c r="R19" s="272" t="str">
        <f>IF(no_color,"","Alkali Metals")</f>
        <v>Alkali Metals</v>
      </c>
      <c r="S19" s="272"/>
      <c r="T19" s="272"/>
      <c r="U19" s="272"/>
      <c r="V19" s="272"/>
      <c r="W19" s="272"/>
      <c r="X19" s="273" t="str">
        <f>IF(no_color,"","Noble Gas")</f>
        <v>Noble Gas</v>
      </c>
      <c r="Y19" s="273"/>
      <c r="Z19" s="273"/>
      <c r="AA19" s="273"/>
      <c r="AB19" s="273"/>
      <c r="AC19" s="273"/>
      <c r="AD19" s="1"/>
      <c r="AH19" s="21" t="s">
        <v>74</v>
      </c>
      <c r="AI19" s="25"/>
      <c r="AJ19" s="25"/>
      <c r="AK19" s="5"/>
      <c r="AL19" s="5"/>
      <c r="AM19" s="5"/>
      <c r="AN19" s="5"/>
      <c r="AO19" s="25"/>
      <c r="AP19" s="22"/>
      <c r="AQ19" s="261" t="s">
        <v>75</v>
      </c>
      <c r="AR19" s="261"/>
      <c r="AS19" s="261"/>
      <c r="AT19" s="43" t="s">
        <v>76</v>
      </c>
      <c r="AU19" s="5"/>
      <c r="AV19" s="5"/>
      <c r="AW19" s="5"/>
      <c r="AX19" s="5"/>
      <c r="AY19" s="5"/>
      <c r="AZ19" s="25"/>
      <c r="BA19" s="21" t="s">
        <v>77</v>
      </c>
      <c r="BB19" s="25"/>
      <c r="BC19" s="5"/>
      <c r="BD19" s="5"/>
      <c r="BE19" s="5"/>
      <c r="BF19" s="5"/>
      <c r="BG19" s="5"/>
      <c r="BH19" s="25"/>
      <c r="BI19" s="26"/>
      <c r="BJ19" s="275" t="s">
        <v>78</v>
      </c>
      <c r="BK19" s="275"/>
      <c r="BL19" s="275"/>
      <c r="BM19" s="70" t="s">
        <v>1291</v>
      </c>
      <c r="BN19" s="5"/>
      <c r="BO19" s="5"/>
      <c r="BP19" s="5"/>
      <c r="BQ19" s="5"/>
      <c r="BR19" s="5"/>
      <c r="BS19" s="5"/>
      <c r="BT19" s="23"/>
      <c r="BU19" s="8"/>
      <c r="BW19" s="175">
        <v>2075</v>
      </c>
      <c r="BX19" s="175"/>
      <c r="BY19" s="175"/>
      <c r="BZ19" s="176">
        <v>4000</v>
      </c>
      <c r="CA19" s="176"/>
      <c r="CB19" s="176"/>
      <c r="CC19" s="240">
        <v>3550</v>
      </c>
      <c r="CD19" s="240"/>
      <c r="CE19" s="240"/>
      <c r="CF19" s="242">
        <v>4027</v>
      </c>
      <c r="CG19" s="242"/>
      <c r="CH19" s="242"/>
      <c r="CI19" s="240">
        <v>-210.1</v>
      </c>
      <c r="CJ19" s="240"/>
      <c r="CK19" s="240"/>
      <c r="CL19" s="242">
        <v>-195.79</v>
      </c>
      <c r="CM19" s="242"/>
      <c r="CN19" s="242"/>
      <c r="CO19" s="240">
        <v>-218.3</v>
      </c>
      <c r="CP19" s="240"/>
      <c r="CQ19" s="240"/>
      <c r="CR19" s="242">
        <v>-182.9</v>
      </c>
      <c r="CS19" s="242"/>
      <c r="CT19" s="242"/>
      <c r="CU19" s="215">
        <v>-219.6</v>
      </c>
      <c r="CV19" s="215"/>
      <c r="CW19" s="215"/>
      <c r="CX19" s="216">
        <v>-188.12</v>
      </c>
      <c r="CY19" s="216"/>
      <c r="CZ19" s="216"/>
      <c r="DA19" s="179">
        <v>-248.59</v>
      </c>
      <c r="DB19" s="179"/>
      <c r="DC19" s="179"/>
      <c r="DD19" s="180">
        <v>-246.08</v>
      </c>
      <c r="DE19" s="180"/>
      <c r="DF19" s="180"/>
    </row>
    <row r="20" spans="1:110" s="9" customFormat="1" ht="11.25" customHeight="1" x14ac:dyDescent="0.25">
      <c r="A20" s="283"/>
      <c r="B20" s="135"/>
      <c r="C20" s="171" t="s">
        <v>1090</v>
      </c>
      <c r="D20" s="106"/>
      <c r="E20" s="106"/>
      <c r="F20" s="107" t="s">
        <v>1064</v>
      </c>
      <c r="G20" s="107"/>
      <c r="H20" s="107"/>
      <c r="I20" s="172" t="s">
        <v>1216</v>
      </c>
      <c r="J20" s="108"/>
      <c r="K20" s="108"/>
      <c r="L20" s="109" t="s">
        <v>1063</v>
      </c>
      <c r="M20" s="109"/>
      <c r="N20" s="109"/>
      <c r="O20" s="11"/>
      <c r="R20" s="272"/>
      <c r="S20" s="272"/>
      <c r="T20" s="272"/>
      <c r="U20" s="272"/>
      <c r="V20" s="272"/>
      <c r="W20" s="272"/>
      <c r="X20" s="273"/>
      <c r="Y20" s="273"/>
      <c r="Z20" s="273"/>
      <c r="AA20" s="273"/>
      <c r="AB20" s="273"/>
      <c r="AC20" s="273"/>
      <c r="AD20" s="1"/>
      <c r="AH20" s="21" t="s">
        <v>79</v>
      </c>
      <c r="AI20" s="25"/>
      <c r="AJ20" s="25"/>
      <c r="AK20" s="5"/>
      <c r="AL20" s="5"/>
      <c r="AM20" s="5"/>
      <c r="AN20" s="5"/>
      <c r="AO20" s="25"/>
      <c r="AP20" s="22"/>
      <c r="AQ20" s="261" t="s">
        <v>80</v>
      </c>
      <c r="AR20" s="261"/>
      <c r="AS20" s="261"/>
      <c r="AT20" s="43" t="s">
        <v>597</v>
      </c>
      <c r="AU20" s="5"/>
      <c r="AV20" s="5"/>
      <c r="AW20" s="5"/>
      <c r="AX20" s="5"/>
      <c r="AY20" s="5"/>
      <c r="AZ20" s="25"/>
      <c r="BA20" s="21" t="s">
        <v>81</v>
      </c>
      <c r="BB20" s="25"/>
      <c r="BC20" s="5"/>
      <c r="BD20" s="5"/>
      <c r="BE20" s="5"/>
      <c r="BF20" s="5"/>
      <c r="BG20" s="5"/>
      <c r="BH20" s="25"/>
      <c r="BI20" s="22"/>
      <c r="BJ20" s="261" t="s">
        <v>82</v>
      </c>
      <c r="BK20" s="261"/>
      <c r="BL20" s="261"/>
      <c r="BM20" s="43" t="s">
        <v>1281</v>
      </c>
      <c r="BN20" s="5"/>
      <c r="BO20" s="5"/>
      <c r="BP20" s="5"/>
      <c r="BQ20" s="5"/>
      <c r="BR20" s="5"/>
      <c r="BS20" s="5"/>
      <c r="BT20" s="23"/>
      <c r="BU20" s="8"/>
      <c r="BW20" s="213" t="s">
        <v>1104</v>
      </c>
      <c r="BX20" s="164"/>
      <c r="BY20" s="164"/>
      <c r="BZ20" s="165" t="s">
        <v>1073</v>
      </c>
      <c r="CA20" s="165"/>
      <c r="CB20" s="165"/>
      <c r="CC20" s="237" t="s">
        <v>1103</v>
      </c>
      <c r="CD20" s="238"/>
      <c r="CE20" s="238"/>
      <c r="CF20" s="239" t="s">
        <v>1058</v>
      </c>
      <c r="CG20" s="239"/>
      <c r="CH20" s="239"/>
      <c r="CI20" s="237" t="s">
        <v>1102</v>
      </c>
      <c r="CJ20" s="238"/>
      <c r="CK20" s="238"/>
      <c r="CL20" s="239" t="s">
        <v>1076</v>
      </c>
      <c r="CM20" s="239"/>
      <c r="CN20" s="239"/>
      <c r="CO20" s="237" t="s">
        <v>1101</v>
      </c>
      <c r="CP20" s="238"/>
      <c r="CQ20" s="238"/>
      <c r="CR20" s="239" t="s">
        <v>1076</v>
      </c>
      <c r="CS20" s="239"/>
      <c r="CT20" s="239"/>
      <c r="CU20" s="217" t="s">
        <v>1100</v>
      </c>
      <c r="CV20" s="218"/>
      <c r="CW20" s="218"/>
      <c r="CX20" s="219" t="s">
        <v>1076</v>
      </c>
      <c r="CY20" s="219"/>
      <c r="CZ20" s="219"/>
      <c r="DA20" s="168" t="s">
        <v>1099</v>
      </c>
      <c r="DB20" s="169"/>
      <c r="DC20" s="169"/>
      <c r="DD20" s="170" t="s">
        <v>1076</v>
      </c>
      <c r="DE20" s="170"/>
      <c r="DF20" s="170"/>
    </row>
    <row r="21" spans="1:110" s="9" customFormat="1" ht="11.25" customHeight="1" x14ac:dyDescent="0.25">
      <c r="A21" s="283"/>
      <c r="B21" s="135"/>
      <c r="C21" s="101" t="s">
        <v>83</v>
      </c>
      <c r="D21" s="101"/>
      <c r="E21" s="101"/>
      <c r="F21" s="101"/>
      <c r="G21" s="101"/>
      <c r="H21" s="101"/>
      <c r="I21" s="102" t="s">
        <v>84</v>
      </c>
      <c r="J21" s="102"/>
      <c r="K21" s="102"/>
      <c r="L21" s="102"/>
      <c r="M21" s="102"/>
      <c r="N21" s="102"/>
      <c r="O21" s="11"/>
      <c r="R21" s="270" t="str">
        <f>IF(no_color,"","Alkaline Earth Metals")</f>
        <v>Alkaline Earth Metals</v>
      </c>
      <c r="S21" s="270"/>
      <c r="T21" s="270"/>
      <c r="U21" s="270"/>
      <c r="V21" s="270"/>
      <c r="W21" s="270"/>
      <c r="X21" s="271" t="str">
        <f>IF(no_color,"","Halogens")</f>
        <v>Halogens</v>
      </c>
      <c r="Y21" s="271"/>
      <c r="Z21" s="271"/>
      <c r="AA21" s="271"/>
      <c r="AB21" s="271"/>
      <c r="AC21" s="271"/>
      <c r="AH21" s="21" t="s">
        <v>85</v>
      </c>
      <c r="AI21" s="25"/>
      <c r="AJ21" s="25"/>
      <c r="AK21" s="5"/>
      <c r="AL21" s="5"/>
      <c r="AM21" s="5"/>
      <c r="AN21" s="5"/>
      <c r="AO21" s="25"/>
      <c r="AP21" s="22"/>
      <c r="AQ21" s="261" t="s">
        <v>86</v>
      </c>
      <c r="AR21" s="261"/>
      <c r="AS21" s="261"/>
      <c r="AT21" s="43" t="s">
        <v>1279</v>
      </c>
      <c r="AU21" s="5"/>
      <c r="AV21" s="5"/>
      <c r="AW21" s="5"/>
      <c r="AX21" s="5"/>
      <c r="AY21" s="5"/>
      <c r="AZ21" s="25"/>
      <c r="BA21" s="21" t="s">
        <v>87</v>
      </c>
      <c r="BB21" s="20"/>
      <c r="BC21" s="20"/>
      <c r="BD21" s="5"/>
      <c r="BE21" s="5"/>
      <c r="BF21" s="5"/>
      <c r="BG21" s="4"/>
      <c r="BH21" s="20"/>
      <c r="BI21" s="22"/>
      <c r="BJ21" s="261" t="s">
        <v>1274</v>
      </c>
      <c r="BK21" s="261"/>
      <c r="BL21" s="261"/>
      <c r="BM21" s="43" t="s">
        <v>1275</v>
      </c>
      <c r="BN21" s="5"/>
      <c r="BO21" s="5"/>
      <c r="BP21" s="5"/>
      <c r="BQ21" s="5"/>
      <c r="BR21" s="5"/>
      <c r="BS21" s="5"/>
      <c r="BT21" s="23"/>
      <c r="BU21" s="8"/>
      <c r="BW21" s="157" t="s">
        <v>88</v>
      </c>
      <c r="BX21" s="157"/>
      <c r="BY21" s="157"/>
      <c r="BZ21" s="157"/>
      <c r="CA21" s="157"/>
      <c r="CB21" s="157"/>
      <c r="CC21" s="236" t="s">
        <v>89</v>
      </c>
      <c r="CD21" s="236"/>
      <c r="CE21" s="236"/>
      <c r="CF21" s="236"/>
      <c r="CG21" s="236"/>
      <c r="CH21" s="236"/>
      <c r="CI21" s="236" t="s">
        <v>90</v>
      </c>
      <c r="CJ21" s="236"/>
      <c r="CK21" s="236"/>
      <c r="CL21" s="236"/>
      <c r="CM21" s="236"/>
      <c r="CN21" s="236"/>
      <c r="CO21" s="236" t="s">
        <v>91</v>
      </c>
      <c r="CP21" s="236"/>
      <c r="CQ21" s="236"/>
      <c r="CR21" s="236"/>
      <c r="CS21" s="236"/>
      <c r="CT21" s="236"/>
      <c r="CU21" s="214" t="s">
        <v>92</v>
      </c>
      <c r="CV21" s="214"/>
      <c r="CW21" s="214"/>
      <c r="CX21" s="214"/>
      <c r="CY21" s="214"/>
      <c r="CZ21" s="214"/>
      <c r="DA21" s="159" t="s">
        <v>93</v>
      </c>
      <c r="DB21" s="159"/>
      <c r="DC21" s="159"/>
      <c r="DD21" s="159"/>
      <c r="DE21" s="159"/>
      <c r="DF21" s="159"/>
    </row>
    <row r="22" spans="1:110" s="9" customFormat="1" ht="11.25" customHeight="1" x14ac:dyDescent="0.25">
      <c r="A22" s="283"/>
      <c r="B22" s="135"/>
      <c r="C22" s="149" t="s">
        <v>94</v>
      </c>
      <c r="D22" s="149"/>
      <c r="E22" s="149"/>
      <c r="F22" s="149"/>
      <c r="G22" s="149"/>
      <c r="H22" s="149"/>
      <c r="I22" s="150" t="s">
        <v>95</v>
      </c>
      <c r="J22" s="150"/>
      <c r="K22" s="150"/>
      <c r="L22" s="150"/>
      <c r="M22" s="150"/>
      <c r="N22" s="150"/>
      <c r="O22" s="11"/>
      <c r="R22" s="270"/>
      <c r="S22" s="270"/>
      <c r="T22" s="270"/>
      <c r="U22" s="270"/>
      <c r="V22" s="270"/>
      <c r="W22" s="270"/>
      <c r="X22" s="271"/>
      <c r="Y22" s="271"/>
      <c r="Z22" s="271"/>
      <c r="AA22" s="271"/>
      <c r="AB22" s="271"/>
      <c r="AC22" s="271"/>
      <c r="AH22" s="21"/>
      <c r="AI22" s="25"/>
      <c r="AJ22" s="25"/>
      <c r="AK22" s="5"/>
      <c r="AL22" s="5"/>
      <c r="AM22" s="5"/>
      <c r="AN22" s="5"/>
      <c r="AO22" s="25"/>
      <c r="AP22" s="22"/>
      <c r="AQ22" s="265" t="s">
        <v>1276</v>
      </c>
      <c r="AR22" s="265"/>
      <c r="AS22" s="265"/>
      <c r="AT22" s="43" t="s">
        <v>96</v>
      </c>
      <c r="AU22" s="5"/>
      <c r="AV22" s="5"/>
      <c r="AW22" s="5"/>
      <c r="AX22" s="5"/>
      <c r="AY22" s="5"/>
      <c r="AZ22" s="25"/>
      <c r="BA22" s="21" t="s">
        <v>97</v>
      </c>
      <c r="BB22" s="25"/>
      <c r="BC22" s="5"/>
      <c r="BD22" s="5"/>
      <c r="BE22" s="5"/>
      <c r="BF22" s="5"/>
      <c r="BG22" s="5"/>
      <c r="BH22" s="25"/>
      <c r="BI22" s="22"/>
      <c r="BJ22" s="261" t="s">
        <v>98</v>
      </c>
      <c r="BK22" s="261"/>
      <c r="BL22" s="261"/>
      <c r="BM22" s="43" t="s">
        <v>1285</v>
      </c>
      <c r="BN22" s="5"/>
      <c r="BO22" s="5"/>
      <c r="BP22" s="5"/>
      <c r="BQ22" s="5"/>
      <c r="BR22" s="5"/>
      <c r="BS22" s="5"/>
      <c r="BT22" s="23"/>
      <c r="BU22" s="8"/>
      <c r="BW22" s="153" t="s">
        <v>99</v>
      </c>
      <c r="BX22" s="153"/>
      <c r="BY22" s="153"/>
      <c r="BZ22" s="153"/>
      <c r="CA22" s="153"/>
      <c r="CB22" s="153"/>
      <c r="CC22" s="234" t="s">
        <v>100</v>
      </c>
      <c r="CD22" s="234"/>
      <c r="CE22" s="234"/>
      <c r="CF22" s="234"/>
      <c r="CG22" s="234"/>
      <c r="CH22" s="234"/>
      <c r="CI22" s="234" t="s">
        <v>101</v>
      </c>
      <c r="CJ22" s="234"/>
      <c r="CK22" s="234"/>
      <c r="CL22" s="234"/>
      <c r="CM22" s="234"/>
      <c r="CN22" s="234"/>
      <c r="CO22" s="234" t="s">
        <v>102</v>
      </c>
      <c r="CP22" s="234"/>
      <c r="CQ22" s="234"/>
      <c r="CR22" s="234"/>
      <c r="CS22" s="234"/>
      <c r="CT22" s="234"/>
      <c r="CU22" s="204" t="s">
        <v>103</v>
      </c>
      <c r="CV22" s="204"/>
      <c r="CW22" s="204"/>
      <c r="CX22" s="204"/>
      <c r="CY22" s="204"/>
      <c r="CZ22" s="204"/>
      <c r="DA22" s="155">
        <v>0</v>
      </c>
      <c r="DB22" s="155"/>
      <c r="DC22" s="155"/>
      <c r="DD22" s="155"/>
      <c r="DE22" s="155"/>
      <c r="DF22" s="155"/>
    </row>
    <row r="23" spans="1:110" ht="14.15" customHeight="1" x14ac:dyDescent="0.25">
      <c r="A23" s="283"/>
      <c r="B23" s="135">
        <v>3</v>
      </c>
      <c r="C23" s="136">
        <v>11</v>
      </c>
      <c r="D23" s="136"/>
      <c r="E23" s="266">
        <v>22.98977</v>
      </c>
      <c r="F23" s="266"/>
      <c r="G23" s="266"/>
      <c r="H23" s="266"/>
      <c r="I23" s="138">
        <v>12</v>
      </c>
      <c r="J23" s="138"/>
      <c r="K23" s="267">
        <v>24.305</v>
      </c>
      <c r="L23" s="267"/>
      <c r="M23" s="267"/>
      <c r="N23" s="267"/>
      <c r="O23" s="2"/>
      <c r="R23" s="268" t="str">
        <f>IF(no_color,"","Transition Metals")</f>
        <v>Transition Metals</v>
      </c>
      <c r="S23" s="268"/>
      <c r="T23" s="268"/>
      <c r="U23" s="268"/>
      <c r="V23" s="268"/>
      <c r="W23" s="268"/>
      <c r="X23" s="269" t="str">
        <f>IF(no_color,"","Non Metals")</f>
        <v>Non Metals</v>
      </c>
      <c r="Y23" s="269"/>
      <c r="Z23" s="269"/>
      <c r="AA23" s="269"/>
      <c r="AB23" s="269"/>
      <c r="AC23" s="269"/>
      <c r="AH23" s="21" t="s">
        <v>104</v>
      </c>
      <c r="AI23" s="20"/>
      <c r="AJ23" s="20"/>
      <c r="AK23" s="5"/>
      <c r="AL23" s="27"/>
      <c r="AM23" s="27"/>
      <c r="AN23" s="4"/>
      <c r="AO23" s="20"/>
      <c r="AP23" s="22"/>
      <c r="AQ23" s="265" t="s">
        <v>1277</v>
      </c>
      <c r="AR23" s="265"/>
      <c r="AS23" s="265"/>
      <c r="AT23" s="43" t="s">
        <v>1278</v>
      </c>
      <c r="AU23" s="5"/>
      <c r="AV23" s="5"/>
      <c r="AW23" s="5"/>
      <c r="AX23" s="5"/>
      <c r="AY23" s="5"/>
      <c r="AZ23" s="20"/>
      <c r="BA23" s="21"/>
      <c r="BB23" s="20"/>
      <c r="BC23" s="5"/>
      <c r="BD23" s="5"/>
      <c r="BE23" s="5"/>
      <c r="BF23" s="5"/>
      <c r="BG23" s="5"/>
      <c r="BH23" s="20"/>
      <c r="BI23" s="22"/>
      <c r="BJ23" s="261" t="s">
        <v>105</v>
      </c>
      <c r="BK23" s="261"/>
      <c r="BL23" s="261"/>
      <c r="BM23" s="43" t="s">
        <v>598</v>
      </c>
      <c r="BN23" s="5"/>
      <c r="BO23" s="5"/>
      <c r="BP23" s="5"/>
      <c r="BQ23" s="5"/>
      <c r="BR23" s="5"/>
      <c r="BS23" s="5"/>
      <c r="BT23" s="23"/>
      <c r="BU23" s="8"/>
      <c r="BW23" s="205">
        <v>13</v>
      </c>
      <c r="BX23" s="205"/>
      <c r="BY23" s="206" t="s">
        <v>106</v>
      </c>
      <c r="BZ23" s="206"/>
      <c r="CA23" s="206"/>
      <c r="CB23" s="206"/>
      <c r="CC23" s="211">
        <v>14</v>
      </c>
      <c r="CD23" s="211"/>
      <c r="CE23" s="212" t="s">
        <v>107</v>
      </c>
      <c r="CF23" s="212"/>
      <c r="CG23" s="212"/>
      <c r="CH23" s="212"/>
      <c r="CI23" s="250">
        <v>15</v>
      </c>
      <c r="CJ23" s="250"/>
      <c r="CK23" s="251" t="s">
        <v>108</v>
      </c>
      <c r="CL23" s="251"/>
      <c r="CM23" s="251"/>
      <c r="CN23" s="251"/>
      <c r="CO23" s="250">
        <v>16</v>
      </c>
      <c r="CP23" s="250"/>
      <c r="CQ23" s="251" t="s">
        <v>109</v>
      </c>
      <c r="CR23" s="251"/>
      <c r="CS23" s="251"/>
      <c r="CT23" s="251"/>
      <c r="CU23" s="226">
        <v>17</v>
      </c>
      <c r="CV23" s="226"/>
      <c r="CW23" s="227" t="s">
        <v>110</v>
      </c>
      <c r="CX23" s="227"/>
      <c r="CY23" s="227"/>
      <c r="CZ23" s="227"/>
      <c r="DA23" s="209">
        <v>18</v>
      </c>
      <c r="DB23" s="209"/>
      <c r="DC23" s="210" t="s">
        <v>111</v>
      </c>
      <c r="DD23" s="210"/>
      <c r="DE23" s="210"/>
      <c r="DF23" s="210"/>
    </row>
    <row r="24" spans="1:110" ht="11.25" customHeight="1" x14ac:dyDescent="0.25">
      <c r="A24" s="283"/>
      <c r="B24" s="135"/>
      <c r="C24" s="139" t="s">
        <v>112</v>
      </c>
      <c r="D24" s="139"/>
      <c r="E24" s="139"/>
      <c r="F24" s="140" t="s">
        <v>113</v>
      </c>
      <c r="G24" s="140"/>
      <c r="H24" s="140"/>
      <c r="I24" s="144" t="s">
        <v>114</v>
      </c>
      <c r="J24" s="144"/>
      <c r="K24" s="144"/>
      <c r="L24" s="145" t="s">
        <v>10</v>
      </c>
      <c r="M24" s="145"/>
      <c r="N24" s="145"/>
      <c r="O24" s="2"/>
      <c r="R24" s="268"/>
      <c r="S24" s="268"/>
      <c r="T24" s="268"/>
      <c r="U24" s="268"/>
      <c r="V24" s="268"/>
      <c r="W24" s="268"/>
      <c r="X24" s="269"/>
      <c r="Y24" s="269"/>
      <c r="Z24" s="269"/>
      <c r="AA24" s="269"/>
      <c r="AB24" s="269"/>
      <c r="AC24" s="269"/>
      <c r="AH24" s="21" t="s">
        <v>115</v>
      </c>
      <c r="AI24" s="20"/>
      <c r="AJ24" s="20"/>
      <c r="AK24" s="5"/>
      <c r="AL24" s="27"/>
      <c r="AM24" s="27"/>
      <c r="AN24" s="4"/>
      <c r="AO24" s="20"/>
      <c r="AP24" s="5"/>
      <c r="AQ24" s="265" t="s">
        <v>116</v>
      </c>
      <c r="AR24" s="265"/>
      <c r="AS24" s="265"/>
      <c r="AT24" s="43" t="s">
        <v>1287</v>
      </c>
      <c r="AU24" s="5"/>
      <c r="AV24" s="5"/>
      <c r="AW24" s="5"/>
      <c r="AX24" s="5"/>
      <c r="AY24" s="5"/>
      <c r="AZ24" s="20"/>
      <c r="BA24" s="21"/>
      <c r="BB24" s="20"/>
      <c r="BC24" s="5"/>
      <c r="BD24" s="5"/>
      <c r="BE24" s="5"/>
      <c r="BF24" s="5"/>
      <c r="BG24" s="5"/>
      <c r="BH24" s="20"/>
      <c r="BI24" s="22"/>
      <c r="BJ24" s="261" t="s">
        <v>117</v>
      </c>
      <c r="BK24" s="261"/>
      <c r="BL24" s="261"/>
      <c r="BM24" s="43" t="s">
        <v>1286</v>
      </c>
      <c r="BN24" s="5"/>
      <c r="BO24" s="5"/>
      <c r="BP24" s="5"/>
      <c r="BQ24" s="5"/>
      <c r="BR24" s="5"/>
      <c r="BS24" s="5"/>
      <c r="BT24" s="23"/>
      <c r="BU24" s="8"/>
      <c r="BW24" s="201" t="s">
        <v>118</v>
      </c>
      <c r="BX24" s="201"/>
      <c r="BY24" s="201"/>
      <c r="BZ24" s="202" t="s">
        <v>42</v>
      </c>
      <c r="CA24" s="202"/>
      <c r="CB24" s="202"/>
      <c r="CC24" s="190" t="s">
        <v>119</v>
      </c>
      <c r="CD24" s="190"/>
      <c r="CE24" s="190"/>
      <c r="CF24" s="191" t="s">
        <v>44</v>
      </c>
      <c r="CG24" s="191"/>
      <c r="CH24" s="191"/>
      <c r="CI24" s="245" t="s">
        <v>120</v>
      </c>
      <c r="CJ24" s="245"/>
      <c r="CK24" s="245"/>
      <c r="CL24" s="246" t="s">
        <v>46</v>
      </c>
      <c r="CM24" s="246"/>
      <c r="CN24" s="246"/>
      <c r="CO24" s="245" t="s">
        <v>121</v>
      </c>
      <c r="CP24" s="245"/>
      <c r="CQ24" s="245"/>
      <c r="CR24" s="246" t="s">
        <v>48</v>
      </c>
      <c r="CS24" s="246"/>
      <c r="CT24" s="246"/>
      <c r="CU24" s="263" t="s">
        <v>122</v>
      </c>
      <c r="CV24" s="263"/>
      <c r="CW24" s="263"/>
      <c r="CX24" s="233" t="s">
        <v>50</v>
      </c>
      <c r="CY24" s="233"/>
      <c r="CZ24" s="233"/>
      <c r="DA24" s="196" t="s">
        <v>123</v>
      </c>
      <c r="DB24" s="196"/>
      <c r="DC24" s="196"/>
      <c r="DD24" s="197" t="s">
        <v>10</v>
      </c>
      <c r="DE24" s="197"/>
      <c r="DF24" s="197"/>
    </row>
    <row r="25" spans="1:110" ht="11.25" customHeight="1" x14ac:dyDescent="0.25">
      <c r="A25" s="283"/>
      <c r="B25" s="135"/>
      <c r="C25" s="139"/>
      <c r="D25" s="139"/>
      <c r="E25" s="139"/>
      <c r="F25" s="122">
        <v>0.93</v>
      </c>
      <c r="G25" s="122"/>
      <c r="H25" s="122"/>
      <c r="I25" s="144"/>
      <c r="J25" s="144"/>
      <c r="K25" s="144"/>
      <c r="L25" s="123">
        <v>1.31</v>
      </c>
      <c r="M25" s="123"/>
      <c r="N25" s="123"/>
      <c r="O25" s="2"/>
      <c r="R25" s="264" t="str">
        <f>IF(no_color,"","Rare Earth Metals")</f>
        <v>Rare Earth Metals</v>
      </c>
      <c r="S25" s="264"/>
      <c r="T25" s="264"/>
      <c r="U25" s="264"/>
      <c r="V25" s="264"/>
      <c r="W25" s="264"/>
      <c r="X25" s="28"/>
      <c r="Y25" s="29"/>
      <c r="Z25" s="29"/>
      <c r="AA25" s="29"/>
      <c r="AB25" s="29"/>
      <c r="AC25" s="29"/>
      <c r="AH25" s="21" t="s">
        <v>124</v>
      </c>
      <c r="AI25" s="20"/>
      <c r="AJ25" s="20"/>
      <c r="AK25" s="5"/>
      <c r="AL25" s="5"/>
      <c r="AM25" s="5"/>
      <c r="AN25" s="4"/>
      <c r="AO25" s="20"/>
      <c r="AP25" s="22"/>
      <c r="AQ25" s="261" t="s">
        <v>75</v>
      </c>
      <c r="AR25" s="261"/>
      <c r="AS25" s="261"/>
      <c r="AT25" s="43" t="s">
        <v>1288</v>
      </c>
      <c r="AU25" s="5"/>
      <c r="AV25" s="5"/>
      <c r="AW25" s="5"/>
      <c r="AX25" s="5"/>
      <c r="AY25" s="5"/>
      <c r="AZ25" s="20"/>
      <c r="BA25" s="21" t="s">
        <v>125</v>
      </c>
      <c r="BB25" s="20"/>
      <c r="BC25" s="5"/>
      <c r="BD25" s="5"/>
      <c r="BE25" s="5"/>
      <c r="BF25" s="5"/>
      <c r="BG25" s="5"/>
      <c r="BH25" s="20"/>
      <c r="BI25" s="5"/>
      <c r="BJ25" s="261" t="s">
        <v>126</v>
      </c>
      <c r="BK25" s="261"/>
      <c r="BL25" s="261"/>
      <c r="BM25" s="45" t="s">
        <v>1293</v>
      </c>
      <c r="BN25" s="5"/>
      <c r="BO25" s="5"/>
      <c r="BP25" s="5"/>
      <c r="BQ25" s="5"/>
      <c r="BR25" s="5"/>
      <c r="BS25" s="5"/>
      <c r="BT25" s="23"/>
      <c r="BU25" s="8"/>
      <c r="BW25" s="201"/>
      <c r="BX25" s="201"/>
      <c r="BY25" s="201"/>
      <c r="BZ25" s="203">
        <v>1.61</v>
      </c>
      <c r="CA25" s="203"/>
      <c r="CB25" s="203"/>
      <c r="CC25" s="190"/>
      <c r="CD25" s="190"/>
      <c r="CE25" s="190"/>
      <c r="CF25" s="231">
        <v>1.9</v>
      </c>
      <c r="CG25" s="231"/>
      <c r="CH25" s="231"/>
      <c r="CI25" s="245"/>
      <c r="CJ25" s="245"/>
      <c r="CK25" s="245"/>
      <c r="CL25" s="248">
        <v>2.19</v>
      </c>
      <c r="CM25" s="248"/>
      <c r="CN25" s="248"/>
      <c r="CO25" s="245"/>
      <c r="CP25" s="245"/>
      <c r="CQ25" s="245"/>
      <c r="CR25" s="248">
        <v>2.58</v>
      </c>
      <c r="CS25" s="248"/>
      <c r="CT25" s="248"/>
      <c r="CU25" s="263"/>
      <c r="CV25" s="263"/>
      <c r="CW25" s="263"/>
      <c r="CX25" s="221">
        <v>3.16</v>
      </c>
      <c r="CY25" s="221"/>
      <c r="CZ25" s="221"/>
      <c r="DA25" s="196"/>
      <c r="DB25" s="196"/>
      <c r="DC25" s="196"/>
      <c r="DD25" s="198" t="s">
        <v>12</v>
      </c>
      <c r="DE25" s="198"/>
      <c r="DF25" s="198"/>
    </row>
    <row r="26" spans="1:110" ht="11.25" customHeight="1" x14ac:dyDescent="0.25">
      <c r="A26" s="283"/>
      <c r="B26" s="135"/>
      <c r="C26" s="141" t="s">
        <v>127</v>
      </c>
      <c r="D26" s="141"/>
      <c r="E26" s="141"/>
      <c r="F26" s="141"/>
      <c r="G26" s="141"/>
      <c r="H26" s="141"/>
      <c r="I26" s="146" t="s">
        <v>128</v>
      </c>
      <c r="J26" s="146"/>
      <c r="K26" s="146"/>
      <c r="L26" s="146"/>
      <c r="M26" s="146"/>
      <c r="N26" s="146"/>
      <c r="O26" s="2"/>
      <c r="R26" s="264"/>
      <c r="S26" s="264"/>
      <c r="T26" s="264"/>
      <c r="U26" s="264"/>
      <c r="V26" s="264"/>
      <c r="W26" s="264"/>
      <c r="X26" s="29"/>
      <c r="Y26" s="29"/>
      <c r="Z26" s="29"/>
      <c r="AA26" s="29"/>
      <c r="AB26" s="29"/>
      <c r="AC26" s="29"/>
      <c r="AH26" s="21" t="s">
        <v>129</v>
      </c>
      <c r="AI26" s="20"/>
      <c r="AJ26" s="20"/>
      <c r="AK26" s="5"/>
      <c r="AL26" s="5"/>
      <c r="AM26" s="5"/>
      <c r="AN26" s="5"/>
      <c r="AO26" s="20"/>
      <c r="AP26" s="5"/>
      <c r="AQ26" s="265" t="s">
        <v>49</v>
      </c>
      <c r="AR26" s="265"/>
      <c r="AS26" s="265"/>
      <c r="AT26" s="43" t="s">
        <v>1289</v>
      </c>
      <c r="AU26" s="5"/>
      <c r="AV26" s="5"/>
      <c r="AW26" s="5"/>
      <c r="AX26" s="5"/>
      <c r="AY26" s="5"/>
      <c r="AZ26" s="20"/>
      <c r="BA26" s="21" t="s">
        <v>130</v>
      </c>
      <c r="BB26" s="20"/>
      <c r="BC26" s="5"/>
      <c r="BD26" s="5"/>
      <c r="BE26" s="5"/>
      <c r="BF26" s="5"/>
      <c r="BG26" s="5"/>
      <c r="BH26" s="20"/>
      <c r="BI26" s="22"/>
      <c r="BJ26" s="261" t="s">
        <v>131</v>
      </c>
      <c r="BK26" s="261"/>
      <c r="BL26" s="261"/>
      <c r="BM26" s="43" t="s">
        <v>132</v>
      </c>
      <c r="BN26" s="5"/>
      <c r="BO26" s="5"/>
      <c r="BP26" s="5"/>
      <c r="BQ26" s="5"/>
      <c r="BR26" s="5"/>
      <c r="BS26" s="5"/>
      <c r="BT26" s="23"/>
      <c r="BU26" s="8"/>
      <c r="BW26" s="186" t="s">
        <v>133</v>
      </c>
      <c r="BX26" s="186"/>
      <c r="BY26" s="186"/>
      <c r="BZ26" s="186"/>
      <c r="CA26" s="186"/>
      <c r="CB26" s="186"/>
      <c r="CC26" s="187" t="s">
        <v>134</v>
      </c>
      <c r="CD26" s="187"/>
      <c r="CE26" s="187"/>
      <c r="CF26" s="187"/>
      <c r="CG26" s="187"/>
      <c r="CH26" s="187"/>
      <c r="CI26" s="244" t="s">
        <v>135</v>
      </c>
      <c r="CJ26" s="244"/>
      <c r="CK26" s="244"/>
      <c r="CL26" s="244"/>
      <c r="CM26" s="244"/>
      <c r="CN26" s="244"/>
      <c r="CO26" s="244" t="s">
        <v>136</v>
      </c>
      <c r="CP26" s="244"/>
      <c r="CQ26" s="244"/>
      <c r="CR26" s="244"/>
      <c r="CS26" s="244"/>
      <c r="CT26" s="244"/>
      <c r="CU26" s="223" t="s">
        <v>137</v>
      </c>
      <c r="CV26" s="223"/>
      <c r="CW26" s="223"/>
      <c r="CX26" s="223"/>
      <c r="CY26" s="223"/>
      <c r="CZ26" s="223"/>
      <c r="DA26" s="189" t="s">
        <v>138</v>
      </c>
      <c r="DB26" s="189"/>
      <c r="DC26" s="189"/>
      <c r="DD26" s="189"/>
      <c r="DE26" s="189"/>
      <c r="DF26" s="189"/>
    </row>
    <row r="27" spans="1:110" ht="11.25" customHeight="1" x14ac:dyDescent="0.25">
      <c r="A27" s="283"/>
      <c r="B27" s="135"/>
      <c r="C27" s="147">
        <v>0.96799999999999997</v>
      </c>
      <c r="D27" s="147"/>
      <c r="E27" s="147"/>
      <c r="F27" s="107">
        <v>5.1391</v>
      </c>
      <c r="G27" s="107"/>
      <c r="H27" s="107"/>
      <c r="I27" s="148">
        <v>1.738</v>
      </c>
      <c r="J27" s="148"/>
      <c r="K27" s="148"/>
      <c r="L27" s="109">
        <v>7.6462000000000003</v>
      </c>
      <c r="M27" s="109"/>
      <c r="N27" s="109"/>
      <c r="R27" s="258" t="str">
        <f>IF(no_color,"","Poor Metals")</f>
        <v>Poor Metals</v>
      </c>
      <c r="S27" s="258"/>
      <c r="T27" s="258"/>
      <c r="U27" s="258"/>
      <c r="V27" s="258"/>
      <c r="W27" s="258"/>
      <c r="X27" s="259" t="str">
        <f>IF(no_color,"","Metalloids")</f>
        <v>Metalloids</v>
      </c>
      <c r="Y27" s="259"/>
      <c r="Z27" s="259"/>
      <c r="AA27" s="259"/>
      <c r="AB27" s="259"/>
      <c r="AC27" s="259"/>
      <c r="AH27" s="21" t="s">
        <v>139</v>
      </c>
      <c r="AI27" s="25"/>
      <c r="AJ27" s="25"/>
      <c r="AK27" s="5"/>
      <c r="AL27" s="5"/>
      <c r="AM27" s="5"/>
      <c r="AN27" s="5"/>
      <c r="AO27" s="25"/>
      <c r="AP27" s="26"/>
      <c r="AQ27" s="260" t="s">
        <v>140</v>
      </c>
      <c r="AR27" s="260"/>
      <c r="AS27" s="260"/>
      <c r="AT27" s="69" t="s">
        <v>1290</v>
      </c>
      <c r="AU27" s="5"/>
      <c r="AV27" s="5"/>
      <c r="AW27" s="5"/>
      <c r="AX27" s="5"/>
      <c r="AY27" s="5"/>
      <c r="AZ27" s="25"/>
      <c r="BA27" s="21" t="s">
        <v>141</v>
      </c>
      <c r="BB27" s="20"/>
      <c r="BC27" s="5"/>
      <c r="BD27" s="5"/>
      <c r="BE27" s="5"/>
      <c r="BF27" s="5"/>
      <c r="BG27" s="5"/>
      <c r="BH27" s="20"/>
      <c r="BI27" s="5"/>
      <c r="BJ27" s="261"/>
      <c r="BK27" s="261"/>
      <c r="BL27" s="261"/>
      <c r="BM27" s="43" t="s">
        <v>142</v>
      </c>
      <c r="BN27" s="5"/>
      <c r="BO27" s="5"/>
      <c r="BP27" s="5"/>
      <c r="BQ27" s="5"/>
      <c r="BR27" s="5"/>
      <c r="BS27" s="5"/>
      <c r="BT27" s="23"/>
      <c r="BW27" s="181">
        <v>2.7</v>
      </c>
      <c r="BX27" s="181"/>
      <c r="BY27" s="181"/>
      <c r="BZ27" s="162">
        <v>5.9858000000000002</v>
      </c>
      <c r="CA27" s="162"/>
      <c r="CB27" s="162"/>
      <c r="CC27" s="182">
        <v>2.33</v>
      </c>
      <c r="CD27" s="182"/>
      <c r="CE27" s="182"/>
      <c r="CF27" s="165">
        <v>8.1516999999999999</v>
      </c>
      <c r="CG27" s="165"/>
      <c r="CH27" s="165"/>
      <c r="CI27" s="241">
        <v>1.823</v>
      </c>
      <c r="CJ27" s="241"/>
      <c r="CK27" s="241"/>
      <c r="CL27" s="239">
        <v>10.486700000000001</v>
      </c>
      <c r="CM27" s="239"/>
      <c r="CN27" s="239"/>
      <c r="CO27" s="241">
        <v>1.96</v>
      </c>
      <c r="CP27" s="241"/>
      <c r="CQ27" s="241"/>
      <c r="CR27" s="262">
        <v>10.36</v>
      </c>
      <c r="CS27" s="262"/>
      <c r="CT27" s="262"/>
      <c r="CU27" s="220">
        <v>3.214</v>
      </c>
      <c r="CV27" s="220"/>
      <c r="CW27" s="220"/>
      <c r="CX27" s="219">
        <v>12.967599999999999</v>
      </c>
      <c r="CY27" s="219"/>
      <c r="CZ27" s="219"/>
      <c r="DA27" s="184">
        <v>1.784</v>
      </c>
      <c r="DB27" s="184"/>
      <c r="DC27" s="184"/>
      <c r="DD27" s="170">
        <v>15.759600000000001</v>
      </c>
      <c r="DE27" s="170"/>
      <c r="DF27" s="170"/>
    </row>
    <row r="28" spans="1:110" s="9" customFormat="1" ht="11.25" customHeight="1" x14ac:dyDescent="0.25">
      <c r="A28" s="283"/>
      <c r="B28" s="135"/>
      <c r="C28" s="113">
        <v>97.72</v>
      </c>
      <c r="D28" s="113"/>
      <c r="E28" s="113"/>
      <c r="F28" s="114">
        <v>883</v>
      </c>
      <c r="G28" s="114"/>
      <c r="H28" s="114"/>
      <c r="I28" s="115">
        <v>650</v>
      </c>
      <c r="J28" s="115"/>
      <c r="K28" s="115"/>
      <c r="L28" s="116">
        <v>1090</v>
      </c>
      <c r="M28" s="116"/>
      <c r="N28" s="116"/>
      <c r="O28" s="65" t="s">
        <v>1054</v>
      </c>
      <c r="R28" s="258"/>
      <c r="S28" s="258"/>
      <c r="T28" s="258"/>
      <c r="U28" s="258"/>
      <c r="V28" s="258"/>
      <c r="W28" s="258"/>
      <c r="X28" s="259"/>
      <c r="Y28" s="259"/>
      <c r="Z28" s="259"/>
      <c r="AA28" s="259"/>
      <c r="AB28" s="259"/>
      <c r="AC28" s="259"/>
      <c r="AH28" s="30" t="s">
        <v>143</v>
      </c>
      <c r="AI28" s="31"/>
      <c r="AJ28" s="32"/>
      <c r="AK28" s="32"/>
      <c r="AL28" s="32"/>
      <c r="AM28" s="32"/>
      <c r="AN28" s="32"/>
      <c r="AO28" s="31"/>
      <c r="AP28" s="33"/>
      <c r="AQ28" s="257" t="s">
        <v>144</v>
      </c>
      <c r="AR28" s="257"/>
      <c r="AS28" s="257"/>
      <c r="AT28" s="44" t="s">
        <v>1292</v>
      </c>
      <c r="AU28" s="32"/>
      <c r="AV28" s="32"/>
      <c r="AW28" s="32"/>
      <c r="AX28" s="32"/>
      <c r="AY28" s="32"/>
      <c r="AZ28" s="32"/>
      <c r="BA28" s="30" t="s">
        <v>145</v>
      </c>
      <c r="BB28" s="34"/>
      <c r="BC28" s="32"/>
      <c r="BD28" s="32"/>
      <c r="BE28" s="32"/>
      <c r="BF28" s="32"/>
      <c r="BG28" s="32"/>
      <c r="BH28" s="34"/>
      <c r="BI28" s="32"/>
      <c r="BJ28" s="257"/>
      <c r="BK28" s="257"/>
      <c r="BL28" s="257"/>
      <c r="BM28" s="46" t="s">
        <v>146</v>
      </c>
      <c r="BN28" s="32"/>
      <c r="BO28" s="32"/>
      <c r="BP28" s="32"/>
      <c r="BQ28" s="32"/>
      <c r="BR28" s="32"/>
      <c r="BS28" s="32"/>
      <c r="BT28" s="35"/>
      <c r="BV28" s="66" t="s">
        <v>1055</v>
      </c>
      <c r="BW28" s="173">
        <v>660.32</v>
      </c>
      <c r="BX28" s="173"/>
      <c r="BY28" s="173"/>
      <c r="BZ28" s="174">
        <v>2519</v>
      </c>
      <c r="CA28" s="174"/>
      <c r="CB28" s="174"/>
      <c r="CC28" s="175">
        <v>1414</v>
      </c>
      <c r="CD28" s="175"/>
      <c r="CE28" s="175"/>
      <c r="CF28" s="176">
        <v>2900</v>
      </c>
      <c r="CG28" s="176"/>
      <c r="CH28" s="176"/>
      <c r="CI28" s="240">
        <v>44.2</v>
      </c>
      <c r="CJ28" s="240"/>
      <c r="CK28" s="240"/>
      <c r="CL28" s="242">
        <v>280.5</v>
      </c>
      <c r="CM28" s="242"/>
      <c r="CN28" s="242"/>
      <c r="CO28" s="240">
        <v>115.21</v>
      </c>
      <c r="CP28" s="240"/>
      <c r="CQ28" s="240"/>
      <c r="CR28" s="242">
        <v>444.72</v>
      </c>
      <c r="CS28" s="242"/>
      <c r="CT28" s="242"/>
      <c r="CU28" s="215">
        <v>-101.5</v>
      </c>
      <c r="CV28" s="215"/>
      <c r="CW28" s="215"/>
      <c r="CX28" s="216">
        <v>-34.04</v>
      </c>
      <c r="CY28" s="216"/>
      <c r="CZ28" s="216"/>
      <c r="DA28" s="179">
        <v>-189.3</v>
      </c>
      <c r="DB28" s="179"/>
      <c r="DC28" s="179"/>
      <c r="DD28" s="180">
        <v>-185.8</v>
      </c>
      <c r="DE28" s="180"/>
      <c r="DF28" s="180"/>
    </row>
    <row r="29" spans="1:110" s="9" customFormat="1" ht="11.25" customHeight="1" x14ac:dyDescent="0.25">
      <c r="A29" s="283"/>
      <c r="B29" s="135"/>
      <c r="C29" s="171" t="s">
        <v>1120</v>
      </c>
      <c r="D29" s="106"/>
      <c r="E29" s="106"/>
      <c r="F29" s="107" t="s">
        <v>1064</v>
      </c>
      <c r="G29" s="107"/>
      <c r="H29" s="107"/>
      <c r="I29" s="172" t="s">
        <v>1119</v>
      </c>
      <c r="J29" s="108"/>
      <c r="K29" s="108"/>
      <c r="L29" s="109" t="s">
        <v>1063</v>
      </c>
      <c r="M29" s="109"/>
      <c r="N29" s="109"/>
      <c r="O29" s="254" t="s">
        <v>147</v>
      </c>
      <c r="P29" s="254"/>
      <c r="Q29" s="254"/>
      <c r="R29" s="254"/>
      <c r="S29" s="254"/>
      <c r="T29" s="254"/>
      <c r="U29" s="255" t="s">
        <v>148</v>
      </c>
      <c r="V29" s="255"/>
      <c r="W29" s="255"/>
      <c r="X29" s="255"/>
      <c r="Y29" s="255"/>
      <c r="Z29" s="255"/>
      <c r="AA29" s="255" t="s">
        <v>149</v>
      </c>
      <c r="AB29" s="255"/>
      <c r="AC29" s="255"/>
      <c r="AD29" s="255"/>
      <c r="AE29" s="255"/>
      <c r="AF29" s="255"/>
      <c r="AG29" s="255" t="s">
        <v>150</v>
      </c>
      <c r="AH29" s="255"/>
      <c r="AI29" s="255"/>
      <c r="AJ29" s="255"/>
      <c r="AK29" s="255"/>
      <c r="AL29" s="255"/>
      <c r="AM29" s="255" t="s">
        <v>151</v>
      </c>
      <c r="AN29" s="255"/>
      <c r="AO29" s="255"/>
      <c r="AP29" s="255"/>
      <c r="AQ29" s="255"/>
      <c r="AR29" s="255"/>
      <c r="AS29" s="253" t="s">
        <v>622</v>
      </c>
      <c r="AT29" s="253"/>
      <c r="AU29" s="253"/>
      <c r="AV29" s="253"/>
      <c r="AW29" s="253"/>
      <c r="AX29" s="253"/>
      <c r="AY29" s="253" t="s">
        <v>623</v>
      </c>
      <c r="AZ29" s="253"/>
      <c r="BA29" s="253"/>
      <c r="BB29" s="253"/>
      <c r="BC29" s="253"/>
      <c r="BD29" s="253"/>
      <c r="BE29" s="253" t="s">
        <v>624</v>
      </c>
      <c r="BF29" s="253"/>
      <c r="BG29" s="253"/>
      <c r="BH29" s="253"/>
      <c r="BI29" s="253"/>
      <c r="BJ29" s="253"/>
      <c r="BK29" s="253" t="s">
        <v>152</v>
      </c>
      <c r="BL29" s="253"/>
      <c r="BM29" s="253"/>
      <c r="BN29" s="253"/>
      <c r="BO29" s="253"/>
      <c r="BP29" s="253"/>
      <c r="BQ29" s="256" t="s">
        <v>153</v>
      </c>
      <c r="BR29" s="256"/>
      <c r="BS29" s="256"/>
      <c r="BT29" s="256"/>
      <c r="BU29" s="256"/>
      <c r="BV29" s="256"/>
      <c r="BW29" s="160" t="s">
        <v>1116</v>
      </c>
      <c r="BX29" s="161"/>
      <c r="BY29" s="161"/>
      <c r="BZ29" s="162" t="s">
        <v>1065</v>
      </c>
      <c r="CA29" s="162"/>
      <c r="CB29" s="162"/>
      <c r="CC29" s="213" t="s">
        <v>1115</v>
      </c>
      <c r="CD29" s="164"/>
      <c r="CE29" s="164"/>
      <c r="CF29" s="165" t="s">
        <v>1059</v>
      </c>
      <c r="CG29" s="165"/>
      <c r="CH29" s="165"/>
      <c r="CI29" s="237" t="s">
        <v>1114</v>
      </c>
      <c r="CJ29" s="238"/>
      <c r="CK29" s="238"/>
      <c r="CL29" s="239" t="s">
        <v>1069</v>
      </c>
      <c r="CM29" s="239"/>
      <c r="CN29" s="239"/>
      <c r="CO29" s="237" t="s">
        <v>1113</v>
      </c>
      <c r="CP29" s="238"/>
      <c r="CQ29" s="238"/>
      <c r="CR29" s="239" t="s">
        <v>1072</v>
      </c>
      <c r="CS29" s="239"/>
      <c r="CT29" s="239"/>
      <c r="CU29" s="217" t="s">
        <v>1112</v>
      </c>
      <c r="CV29" s="218"/>
      <c r="CW29" s="218"/>
      <c r="CX29" s="219" t="s">
        <v>1076</v>
      </c>
      <c r="CY29" s="219"/>
      <c r="CZ29" s="219"/>
      <c r="DA29" s="168" t="s">
        <v>1111</v>
      </c>
      <c r="DB29" s="169"/>
      <c r="DC29" s="169"/>
      <c r="DD29" s="170" t="s">
        <v>1076</v>
      </c>
      <c r="DE29" s="170"/>
      <c r="DF29" s="170"/>
    </row>
    <row r="30" spans="1:110" s="9" customFormat="1" ht="11.25" customHeight="1" x14ac:dyDescent="0.25">
      <c r="A30" s="283"/>
      <c r="B30" s="135"/>
      <c r="C30" s="101" t="s">
        <v>154</v>
      </c>
      <c r="D30" s="101"/>
      <c r="E30" s="101"/>
      <c r="F30" s="101"/>
      <c r="G30" s="101"/>
      <c r="H30" s="101"/>
      <c r="I30" s="102" t="s">
        <v>155</v>
      </c>
      <c r="J30" s="102"/>
      <c r="K30" s="102"/>
      <c r="L30" s="102"/>
      <c r="M30" s="102"/>
      <c r="N30" s="102"/>
      <c r="O30" s="254"/>
      <c r="P30" s="254"/>
      <c r="Q30" s="254"/>
      <c r="R30" s="254"/>
      <c r="S30" s="254"/>
      <c r="T30" s="254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5"/>
      <c r="AM30" s="255"/>
      <c r="AN30" s="255"/>
      <c r="AO30" s="255"/>
      <c r="AP30" s="255"/>
      <c r="AQ30" s="255"/>
      <c r="AR30" s="255"/>
      <c r="AS30" s="253"/>
      <c r="AT30" s="253"/>
      <c r="AU30" s="253"/>
      <c r="AV30" s="253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6"/>
      <c r="BR30" s="256"/>
      <c r="BS30" s="256"/>
      <c r="BT30" s="256"/>
      <c r="BU30" s="256"/>
      <c r="BV30" s="256"/>
      <c r="BW30" s="156" t="s">
        <v>156</v>
      </c>
      <c r="BX30" s="156"/>
      <c r="BY30" s="156"/>
      <c r="BZ30" s="156"/>
      <c r="CA30" s="156"/>
      <c r="CB30" s="156"/>
      <c r="CC30" s="157" t="s">
        <v>157</v>
      </c>
      <c r="CD30" s="157"/>
      <c r="CE30" s="157"/>
      <c r="CF30" s="157"/>
      <c r="CG30" s="157"/>
      <c r="CH30" s="157"/>
      <c r="CI30" s="236" t="s">
        <v>158</v>
      </c>
      <c r="CJ30" s="236"/>
      <c r="CK30" s="236"/>
      <c r="CL30" s="236"/>
      <c r="CM30" s="236"/>
      <c r="CN30" s="236"/>
      <c r="CO30" s="236" t="s">
        <v>159</v>
      </c>
      <c r="CP30" s="236"/>
      <c r="CQ30" s="236"/>
      <c r="CR30" s="236"/>
      <c r="CS30" s="236"/>
      <c r="CT30" s="236"/>
      <c r="CU30" s="214" t="s">
        <v>160</v>
      </c>
      <c r="CV30" s="214"/>
      <c r="CW30" s="214"/>
      <c r="CX30" s="214"/>
      <c r="CY30" s="214"/>
      <c r="CZ30" s="214"/>
      <c r="DA30" s="159" t="s">
        <v>161</v>
      </c>
      <c r="DB30" s="159"/>
      <c r="DC30" s="159"/>
      <c r="DD30" s="159"/>
      <c r="DE30" s="159"/>
      <c r="DF30" s="159"/>
    </row>
    <row r="31" spans="1:110" s="9" customFormat="1" ht="11.25" customHeight="1" x14ac:dyDescent="0.25">
      <c r="A31" s="283"/>
      <c r="B31" s="135"/>
      <c r="C31" s="149" t="s">
        <v>94</v>
      </c>
      <c r="D31" s="149"/>
      <c r="E31" s="149"/>
      <c r="F31" s="149"/>
      <c r="G31" s="149"/>
      <c r="H31" s="149"/>
      <c r="I31" s="150" t="s">
        <v>95</v>
      </c>
      <c r="J31" s="150"/>
      <c r="K31" s="150"/>
      <c r="L31" s="150"/>
      <c r="M31" s="150"/>
      <c r="N31" s="150"/>
      <c r="O31" s="254"/>
      <c r="P31" s="254"/>
      <c r="Q31" s="254"/>
      <c r="R31" s="254"/>
      <c r="S31" s="254"/>
      <c r="T31" s="254"/>
      <c r="U31" s="255"/>
      <c r="V31" s="255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5"/>
      <c r="AH31" s="255"/>
      <c r="AI31" s="255"/>
      <c r="AJ31" s="255"/>
      <c r="AK31" s="255"/>
      <c r="AL31" s="255"/>
      <c r="AM31" s="255"/>
      <c r="AN31" s="255"/>
      <c r="AO31" s="255"/>
      <c r="AP31" s="255"/>
      <c r="AQ31" s="255"/>
      <c r="AR31" s="255"/>
      <c r="AS31" s="253"/>
      <c r="AT31" s="253"/>
      <c r="AU31" s="253"/>
      <c r="AV31" s="253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6"/>
      <c r="BR31" s="256"/>
      <c r="BS31" s="256"/>
      <c r="BT31" s="256"/>
      <c r="BU31" s="256"/>
      <c r="BV31" s="256"/>
      <c r="BW31" s="152" t="s">
        <v>99</v>
      </c>
      <c r="BX31" s="152"/>
      <c r="BY31" s="152"/>
      <c r="BZ31" s="152"/>
      <c r="CA31" s="152"/>
      <c r="CB31" s="152"/>
      <c r="CC31" s="153" t="s">
        <v>100</v>
      </c>
      <c r="CD31" s="153"/>
      <c r="CE31" s="153"/>
      <c r="CF31" s="153"/>
      <c r="CG31" s="153"/>
      <c r="CH31" s="153"/>
      <c r="CI31" s="234" t="s">
        <v>162</v>
      </c>
      <c r="CJ31" s="234"/>
      <c r="CK31" s="234"/>
      <c r="CL31" s="234"/>
      <c r="CM31" s="234"/>
      <c r="CN31" s="234"/>
      <c r="CO31" s="234" t="s">
        <v>163</v>
      </c>
      <c r="CP31" s="234"/>
      <c r="CQ31" s="234"/>
      <c r="CR31" s="234"/>
      <c r="CS31" s="234"/>
      <c r="CT31" s="234"/>
      <c r="CU31" s="204" t="s">
        <v>164</v>
      </c>
      <c r="CV31" s="204"/>
      <c r="CW31" s="204"/>
      <c r="CX31" s="204"/>
      <c r="CY31" s="204"/>
      <c r="CZ31" s="204"/>
      <c r="DA31" s="155">
        <v>0</v>
      </c>
      <c r="DB31" s="155"/>
      <c r="DC31" s="155"/>
      <c r="DD31" s="155"/>
      <c r="DE31" s="155"/>
      <c r="DF31" s="155"/>
    </row>
    <row r="32" spans="1:110" s="2" customFormat="1" ht="14.15" customHeight="1" x14ac:dyDescent="0.25">
      <c r="A32" s="283"/>
      <c r="B32" s="135">
        <v>4</v>
      </c>
      <c r="C32" s="136">
        <v>19</v>
      </c>
      <c r="D32" s="136"/>
      <c r="E32" s="137" t="s">
        <v>165</v>
      </c>
      <c r="F32" s="137"/>
      <c r="G32" s="137"/>
      <c r="H32" s="137"/>
      <c r="I32" s="138">
        <v>20</v>
      </c>
      <c r="J32" s="138"/>
      <c r="K32" s="142" t="s">
        <v>166</v>
      </c>
      <c r="L32" s="142"/>
      <c r="M32" s="142"/>
      <c r="N32" s="142"/>
      <c r="O32" s="132">
        <v>21</v>
      </c>
      <c r="P32" s="132"/>
      <c r="Q32" s="252">
        <v>44.955910000000003</v>
      </c>
      <c r="R32" s="252"/>
      <c r="S32" s="252"/>
      <c r="T32" s="252"/>
      <c r="U32" s="132">
        <v>22</v>
      </c>
      <c r="V32" s="132"/>
      <c r="W32" s="133" t="s">
        <v>167</v>
      </c>
      <c r="X32" s="133"/>
      <c r="Y32" s="133"/>
      <c r="Z32" s="133"/>
      <c r="AA32" s="132">
        <v>23</v>
      </c>
      <c r="AB32" s="132"/>
      <c r="AC32" s="133" t="s">
        <v>168</v>
      </c>
      <c r="AD32" s="133"/>
      <c r="AE32" s="133"/>
      <c r="AF32" s="133"/>
      <c r="AG32" s="132">
        <v>24</v>
      </c>
      <c r="AH32" s="132"/>
      <c r="AI32" s="133" t="s">
        <v>169</v>
      </c>
      <c r="AJ32" s="133"/>
      <c r="AK32" s="133"/>
      <c r="AL32" s="133"/>
      <c r="AM32" s="132">
        <v>25</v>
      </c>
      <c r="AN32" s="132"/>
      <c r="AO32" s="133" t="s">
        <v>170</v>
      </c>
      <c r="AP32" s="133"/>
      <c r="AQ32" s="133"/>
      <c r="AR32" s="133"/>
      <c r="AS32" s="132">
        <v>26</v>
      </c>
      <c r="AT32" s="132"/>
      <c r="AU32" s="133" t="s">
        <v>171</v>
      </c>
      <c r="AV32" s="133"/>
      <c r="AW32" s="133"/>
      <c r="AX32" s="133"/>
      <c r="AY32" s="132">
        <v>27</v>
      </c>
      <c r="AZ32" s="132"/>
      <c r="BA32" s="252">
        <v>58.933199999999999</v>
      </c>
      <c r="BB32" s="252"/>
      <c r="BC32" s="252"/>
      <c r="BD32" s="252"/>
      <c r="BE32" s="132">
        <v>28</v>
      </c>
      <c r="BF32" s="132"/>
      <c r="BG32" s="133" t="s">
        <v>172</v>
      </c>
      <c r="BH32" s="133"/>
      <c r="BI32" s="133"/>
      <c r="BJ32" s="133"/>
      <c r="BK32" s="132">
        <v>29</v>
      </c>
      <c r="BL32" s="132"/>
      <c r="BM32" s="133" t="s">
        <v>173</v>
      </c>
      <c r="BN32" s="133"/>
      <c r="BO32" s="133"/>
      <c r="BP32" s="133"/>
      <c r="BQ32" s="132">
        <v>30</v>
      </c>
      <c r="BR32" s="132"/>
      <c r="BS32" s="133" t="s">
        <v>174</v>
      </c>
      <c r="BT32" s="133"/>
      <c r="BU32" s="133"/>
      <c r="BV32" s="133"/>
      <c r="BW32" s="205">
        <v>31</v>
      </c>
      <c r="BX32" s="205"/>
      <c r="BY32" s="206" t="s">
        <v>175</v>
      </c>
      <c r="BZ32" s="206"/>
      <c r="CA32" s="206"/>
      <c r="CB32" s="206"/>
      <c r="CC32" s="211">
        <v>32</v>
      </c>
      <c r="CD32" s="211"/>
      <c r="CE32" s="212" t="s">
        <v>176</v>
      </c>
      <c r="CF32" s="212"/>
      <c r="CG32" s="212"/>
      <c r="CH32" s="212"/>
      <c r="CI32" s="211">
        <v>33</v>
      </c>
      <c r="CJ32" s="211"/>
      <c r="CK32" s="249">
        <v>74.921599999999998</v>
      </c>
      <c r="CL32" s="249"/>
      <c r="CM32" s="249"/>
      <c r="CN32" s="249"/>
      <c r="CO32" s="250">
        <v>34</v>
      </c>
      <c r="CP32" s="250"/>
      <c r="CQ32" s="251" t="s">
        <v>177</v>
      </c>
      <c r="CR32" s="251"/>
      <c r="CS32" s="251"/>
      <c r="CT32" s="251"/>
      <c r="CU32" s="226">
        <v>35</v>
      </c>
      <c r="CV32" s="226"/>
      <c r="CW32" s="227">
        <v>79.903999999999996</v>
      </c>
      <c r="CX32" s="227"/>
      <c r="CY32" s="227"/>
      <c r="CZ32" s="227"/>
      <c r="DA32" s="209">
        <v>36</v>
      </c>
      <c r="DB32" s="209"/>
      <c r="DC32" s="210" t="s">
        <v>178</v>
      </c>
      <c r="DD32" s="210"/>
      <c r="DE32" s="210"/>
      <c r="DF32" s="210"/>
    </row>
    <row r="33" spans="1:110" ht="11.25" customHeight="1" x14ac:dyDescent="0.25">
      <c r="A33" s="283"/>
      <c r="B33" s="135"/>
      <c r="C33" s="139" t="s">
        <v>179</v>
      </c>
      <c r="D33" s="139"/>
      <c r="E33" s="139"/>
      <c r="F33" s="140" t="s">
        <v>113</v>
      </c>
      <c r="G33" s="140"/>
      <c r="H33" s="140"/>
      <c r="I33" s="144" t="s">
        <v>180</v>
      </c>
      <c r="J33" s="144"/>
      <c r="K33" s="144"/>
      <c r="L33" s="145" t="s">
        <v>10</v>
      </c>
      <c r="M33" s="145"/>
      <c r="N33" s="145"/>
      <c r="O33" s="199" t="s">
        <v>181</v>
      </c>
      <c r="P33" s="199"/>
      <c r="Q33" s="199"/>
      <c r="R33" s="129" t="s">
        <v>182</v>
      </c>
      <c r="S33" s="129"/>
      <c r="T33" s="129"/>
      <c r="U33" s="199" t="s">
        <v>183</v>
      </c>
      <c r="V33" s="199"/>
      <c r="W33" s="199"/>
      <c r="X33" s="129" t="s">
        <v>184</v>
      </c>
      <c r="Y33" s="129"/>
      <c r="Z33" s="129"/>
      <c r="AA33" s="199" t="s">
        <v>185</v>
      </c>
      <c r="AB33" s="199"/>
      <c r="AC33" s="199"/>
      <c r="AD33" s="129" t="s">
        <v>186</v>
      </c>
      <c r="AE33" s="129"/>
      <c r="AF33" s="129"/>
      <c r="AG33" s="199" t="s">
        <v>187</v>
      </c>
      <c r="AH33" s="199"/>
      <c r="AI33" s="199"/>
      <c r="AJ33" s="129" t="s">
        <v>188</v>
      </c>
      <c r="AK33" s="129"/>
      <c r="AL33" s="129"/>
      <c r="AM33" s="199" t="s">
        <v>189</v>
      </c>
      <c r="AN33" s="199"/>
      <c r="AO33" s="199"/>
      <c r="AP33" s="129" t="s">
        <v>190</v>
      </c>
      <c r="AQ33" s="129"/>
      <c r="AR33" s="129"/>
      <c r="AS33" s="199" t="s">
        <v>191</v>
      </c>
      <c r="AT33" s="199"/>
      <c r="AU33" s="199"/>
      <c r="AV33" s="129" t="s">
        <v>192</v>
      </c>
      <c r="AW33" s="129"/>
      <c r="AX33" s="129"/>
      <c r="AY33" s="199" t="s">
        <v>193</v>
      </c>
      <c r="AZ33" s="199"/>
      <c r="BA33" s="199"/>
      <c r="BB33" s="129" t="s">
        <v>194</v>
      </c>
      <c r="BC33" s="129"/>
      <c r="BD33" s="129"/>
      <c r="BE33" s="199" t="s">
        <v>195</v>
      </c>
      <c r="BF33" s="199"/>
      <c r="BG33" s="199"/>
      <c r="BH33" s="129" t="s">
        <v>196</v>
      </c>
      <c r="BI33" s="129"/>
      <c r="BJ33" s="129"/>
      <c r="BK33" s="199" t="s">
        <v>197</v>
      </c>
      <c r="BL33" s="199"/>
      <c r="BM33" s="199"/>
      <c r="BN33" s="129" t="s">
        <v>7</v>
      </c>
      <c r="BO33" s="129"/>
      <c r="BP33" s="129"/>
      <c r="BQ33" s="199" t="s">
        <v>198</v>
      </c>
      <c r="BR33" s="199"/>
      <c r="BS33" s="199"/>
      <c r="BT33" s="129" t="s">
        <v>38</v>
      </c>
      <c r="BU33" s="129"/>
      <c r="BV33" s="129"/>
      <c r="BW33" s="201" t="s">
        <v>199</v>
      </c>
      <c r="BX33" s="201"/>
      <c r="BY33" s="201"/>
      <c r="BZ33" s="202" t="s">
        <v>200</v>
      </c>
      <c r="CA33" s="202"/>
      <c r="CB33" s="202"/>
      <c r="CC33" s="190" t="s">
        <v>201</v>
      </c>
      <c r="CD33" s="190"/>
      <c r="CE33" s="190"/>
      <c r="CF33" s="191" t="s">
        <v>202</v>
      </c>
      <c r="CG33" s="191"/>
      <c r="CH33" s="191"/>
      <c r="CI33" s="190" t="s">
        <v>203</v>
      </c>
      <c r="CJ33" s="190"/>
      <c r="CK33" s="190"/>
      <c r="CL33" s="191" t="s">
        <v>204</v>
      </c>
      <c r="CM33" s="191"/>
      <c r="CN33" s="191"/>
      <c r="CO33" s="245" t="s">
        <v>205</v>
      </c>
      <c r="CP33" s="245"/>
      <c r="CQ33" s="245"/>
      <c r="CR33" s="246" t="s">
        <v>206</v>
      </c>
      <c r="CS33" s="246"/>
      <c r="CT33" s="246"/>
      <c r="CU33" s="247" t="s">
        <v>207</v>
      </c>
      <c r="CV33" s="247"/>
      <c r="CW33" s="247"/>
      <c r="CX33" s="233" t="s">
        <v>208</v>
      </c>
      <c r="CY33" s="233"/>
      <c r="CZ33" s="233"/>
      <c r="DA33" s="196" t="s">
        <v>209</v>
      </c>
      <c r="DB33" s="196"/>
      <c r="DC33" s="196"/>
      <c r="DD33" s="197" t="s">
        <v>38</v>
      </c>
      <c r="DE33" s="197"/>
      <c r="DF33" s="197"/>
    </row>
    <row r="34" spans="1:110" ht="11.25" customHeight="1" x14ac:dyDescent="0.25">
      <c r="A34" s="283"/>
      <c r="B34" s="135"/>
      <c r="C34" s="139"/>
      <c r="D34" s="139"/>
      <c r="E34" s="139"/>
      <c r="F34" s="122">
        <v>0.82</v>
      </c>
      <c r="G34" s="122"/>
      <c r="H34" s="122"/>
      <c r="I34" s="144"/>
      <c r="J34" s="144"/>
      <c r="K34" s="144"/>
      <c r="L34" s="243">
        <v>1</v>
      </c>
      <c r="M34" s="243"/>
      <c r="N34" s="243"/>
      <c r="O34" s="199"/>
      <c r="P34" s="199"/>
      <c r="Q34" s="199"/>
      <c r="R34" s="124">
        <v>1.36</v>
      </c>
      <c r="S34" s="124"/>
      <c r="T34" s="124"/>
      <c r="U34" s="199"/>
      <c r="V34" s="199"/>
      <c r="W34" s="199"/>
      <c r="X34" s="124">
        <v>1.54</v>
      </c>
      <c r="Y34" s="124"/>
      <c r="Z34" s="124"/>
      <c r="AA34" s="199"/>
      <c r="AB34" s="199"/>
      <c r="AC34" s="199"/>
      <c r="AD34" s="124">
        <v>1.63</v>
      </c>
      <c r="AE34" s="124"/>
      <c r="AF34" s="124"/>
      <c r="AG34" s="199"/>
      <c r="AH34" s="199"/>
      <c r="AI34" s="199"/>
      <c r="AJ34" s="124">
        <v>1.66</v>
      </c>
      <c r="AK34" s="124"/>
      <c r="AL34" s="124"/>
      <c r="AM34" s="199"/>
      <c r="AN34" s="199"/>
      <c r="AO34" s="199"/>
      <c r="AP34" s="124">
        <v>1.55</v>
      </c>
      <c r="AQ34" s="124"/>
      <c r="AR34" s="124"/>
      <c r="AS34" s="199"/>
      <c r="AT34" s="199"/>
      <c r="AU34" s="199"/>
      <c r="AV34" s="124">
        <v>1.83</v>
      </c>
      <c r="AW34" s="124"/>
      <c r="AX34" s="124"/>
      <c r="AY34" s="199"/>
      <c r="AZ34" s="199"/>
      <c r="BA34" s="199"/>
      <c r="BB34" s="124">
        <v>1.88</v>
      </c>
      <c r="BC34" s="124"/>
      <c r="BD34" s="124"/>
      <c r="BE34" s="199"/>
      <c r="BF34" s="199"/>
      <c r="BG34" s="199"/>
      <c r="BH34" s="124">
        <v>1.91</v>
      </c>
      <c r="BI34" s="124"/>
      <c r="BJ34" s="124"/>
      <c r="BK34" s="199"/>
      <c r="BL34" s="199"/>
      <c r="BM34" s="199"/>
      <c r="BN34" s="224">
        <v>1.9</v>
      </c>
      <c r="BO34" s="224"/>
      <c r="BP34" s="224"/>
      <c r="BQ34" s="199"/>
      <c r="BR34" s="199"/>
      <c r="BS34" s="199"/>
      <c r="BT34" s="124">
        <v>1.65</v>
      </c>
      <c r="BU34" s="124"/>
      <c r="BV34" s="124"/>
      <c r="BW34" s="201"/>
      <c r="BX34" s="201"/>
      <c r="BY34" s="201"/>
      <c r="BZ34" s="203">
        <v>1.81</v>
      </c>
      <c r="CA34" s="203"/>
      <c r="CB34" s="203"/>
      <c r="CC34" s="190"/>
      <c r="CD34" s="190"/>
      <c r="CE34" s="190"/>
      <c r="CF34" s="230">
        <v>2.0099999999999998</v>
      </c>
      <c r="CG34" s="230"/>
      <c r="CH34" s="230"/>
      <c r="CI34" s="190"/>
      <c r="CJ34" s="190"/>
      <c r="CK34" s="190"/>
      <c r="CL34" s="230">
        <v>2.1800000000000002</v>
      </c>
      <c r="CM34" s="230"/>
      <c r="CN34" s="230"/>
      <c r="CO34" s="245"/>
      <c r="CP34" s="245"/>
      <c r="CQ34" s="245"/>
      <c r="CR34" s="248">
        <v>2.5499999999999998</v>
      </c>
      <c r="CS34" s="248"/>
      <c r="CT34" s="248"/>
      <c r="CU34" s="247"/>
      <c r="CV34" s="247"/>
      <c r="CW34" s="247"/>
      <c r="CX34" s="221">
        <v>2.96</v>
      </c>
      <c r="CY34" s="221"/>
      <c r="CZ34" s="221"/>
      <c r="DA34" s="196"/>
      <c r="DB34" s="196"/>
      <c r="DC34" s="196"/>
      <c r="DD34" s="198">
        <v>3</v>
      </c>
      <c r="DE34" s="198"/>
      <c r="DF34" s="198"/>
    </row>
    <row r="35" spans="1:110" ht="11.25" customHeight="1" x14ac:dyDescent="0.25">
      <c r="A35" s="283"/>
      <c r="B35" s="135"/>
      <c r="C35" s="141" t="s">
        <v>210</v>
      </c>
      <c r="D35" s="141"/>
      <c r="E35" s="141"/>
      <c r="F35" s="141"/>
      <c r="G35" s="141"/>
      <c r="H35" s="141"/>
      <c r="I35" s="146" t="s">
        <v>211</v>
      </c>
      <c r="J35" s="146"/>
      <c r="K35" s="146"/>
      <c r="L35" s="146"/>
      <c r="M35" s="146"/>
      <c r="N35" s="146"/>
      <c r="O35" s="120" t="s">
        <v>212</v>
      </c>
      <c r="P35" s="120"/>
      <c r="Q35" s="120"/>
      <c r="R35" s="120"/>
      <c r="S35" s="120"/>
      <c r="T35" s="120"/>
      <c r="U35" s="120" t="s">
        <v>213</v>
      </c>
      <c r="V35" s="120"/>
      <c r="W35" s="120"/>
      <c r="X35" s="120"/>
      <c r="Y35" s="120"/>
      <c r="Z35" s="120"/>
      <c r="AA35" s="120" t="s">
        <v>214</v>
      </c>
      <c r="AB35" s="120"/>
      <c r="AC35" s="120"/>
      <c r="AD35" s="120"/>
      <c r="AE35" s="120"/>
      <c r="AF35" s="120"/>
      <c r="AG35" s="120" t="s">
        <v>215</v>
      </c>
      <c r="AH35" s="120"/>
      <c r="AI35" s="120"/>
      <c r="AJ35" s="120"/>
      <c r="AK35" s="120"/>
      <c r="AL35" s="120"/>
      <c r="AM35" s="120" t="s">
        <v>216</v>
      </c>
      <c r="AN35" s="120"/>
      <c r="AO35" s="120"/>
      <c r="AP35" s="120"/>
      <c r="AQ35" s="120"/>
      <c r="AR35" s="120"/>
      <c r="AS35" s="120" t="s">
        <v>217</v>
      </c>
      <c r="AT35" s="120"/>
      <c r="AU35" s="120"/>
      <c r="AV35" s="120"/>
      <c r="AW35" s="120"/>
      <c r="AX35" s="120"/>
      <c r="AY35" s="120" t="s">
        <v>218</v>
      </c>
      <c r="AZ35" s="120"/>
      <c r="BA35" s="120"/>
      <c r="BB35" s="120"/>
      <c r="BC35" s="120"/>
      <c r="BD35" s="120"/>
      <c r="BE35" s="120" t="s">
        <v>219</v>
      </c>
      <c r="BF35" s="120"/>
      <c r="BG35" s="120"/>
      <c r="BH35" s="120"/>
      <c r="BI35" s="120"/>
      <c r="BJ35" s="120"/>
      <c r="BK35" s="120" t="s">
        <v>220</v>
      </c>
      <c r="BL35" s="120"/>
      <c r="BM35" s="120"/>
      <c r="BN35" s="120"/>
      <c r="BO35" s="120"/>
      <c r="BP35" s="120"/>
      <c r="BQ35" s="120" t="s">
        <v>221</v>
      </c>
      <c r="BR35" s="120"/>
      <c r="BS35" s="120"/>
      <c r="BT35" s="120"/>
      <c r="BU35" s="120"/>
      <c r="BV35" s="120"/>
      <c r="BW35" s="186" t="s">
        <v>222</v>
      </c>
      <c r="BX35" s="186"/>
      <c r="BY35" s="186"/>
      <c r="BZ35" s="186"/>
      <c r="CA35" s="186"/>
      <c r="CB35" s="186"/>
      <c r="CC35" s="187" t="s">
        <v>223</v>
      </c>
      <c r="CD35" s="187"/>
      <c r="CE35" s="187"/>
      <c r="CF35" s="187"/>
      <c r="CG35" s="187"/>
      <c r="CH35" s="187"/>
      <c r="CI35" s="187" t="s">
        <v>224</v>
      </c>
      <c r="CJ35" s="187"/>
      <c r="CK35" s="187"/>
      <c r="CL35" s="187"/>
      <c r="CM35" s="187"/>
      <c r="CN35" s="187"/>
      <c r="CO35" s="244" t="s">
        <v>225</v>
      </c>
      <c r="CP35" s="244"/>
      <c r="CQ35" s="244"/>
      <c r="CR35" s="244"/>
      <c r="CS35" s="244"/>
      <c r="CT35" s="244"/>
      <c r="CU35" s="223" t="s">
        <v>226</v>
      </c>
      <c r="CV35" s="223"/>
      <c r="CW35" s="223"/>
      <c r="CX35" s="223"/>
      <c r="CY35" s="223"/>
      <c r="CZ35" s="223"/>
      <c r="DA35" s="189" t="s">
        <v>227</v>
      </c>
      <c r="DB35" s="189"/>
      <c r="DC35" s="189"/>
      <c r="DD35" s="189"/>
      <c r="DE35" s="189"/>
      <c r="DF35" s="189"/>
    </row>
    <row r="36" spans="1:110" ht="11.25" customHeight="1" x14ac:dyDescent="0.25">
      <c r="A36" s="283"/>
      <c r="B36" s="135"/>
      <c r="C36" s="147">
        <v>0.85599999999999998</v>
      </c>
      <c r="D36" s="147"/>
      <c r="E36" s="147"/>
      <c r="F36" s="107">
        <v>4.3407</v>
      </c>
      <c r="G36" s="107"/>
      <c r="H36" s="107"/>
      <c r="I36" s="148">
        <v>1.55</v>
      </c>
      <c r="J36" s="148"/>
      <c r="K36" s="148"/>
      <c r="L36" s="109">
        <v>6.1132</v>
      </c>
      <c r="M36" s="109"/>
      <c r="N36" s="109"/>
      <c r="O36" s="119">
        <v>2.9849999999999999</v>
      </c>
      <c r="P36" s="119"/>
      <c r="Q36" s="119"/>
      <c r="R36" s="111">
        <v>6.5614999999999997</v>
      </c>
      <c r="S36" s="111"/>
      <c r="T36" s="111"/>
      <c r="U36" s="119">
        <v>4.5069999999999997</v>
      </c>
      <c r="V36" s="119"/>
      <c r="W36" s="119"/>
      <c r="X36" s="111">
        <v>6.8281000000000001</v>
      </c>
      <c r="Y36" s="111"/>
      <c r="Z36" s="111"/>
      <c r="AA36" s="119">
        <v>6.11</v>
      </c>
      <c r="AB36" s="119"/>
      <c r="AC36" s="119"/>
      <c r="AD36" s="111">
        <v>6.7462</v>
      </c>
      <c r="AE36" s="111"/>
      <c r="AF36" s="111"/>
      <c r="AG36" s="119">
        <v>7.14</v>
      </c>
      <c r="AH36" s="119"/>
      <c r="AI36" s="119"/>
      <c r="AJ36" s="111">
        <v>6.7664999999999997</v>
      </c>
      <c r="AK36" s="111"/>
      <c r="AL36" s="111"/>
      <c r="AM36" s="119">
        <v>7.47</v>
      </c>
      <c r="AN36" s="119"/>
      <c r="AO36" s="119"/>
      <c r="AP36" s="185">
        <v>7.4340000000000002</v>
      </c>
      <c r="AQ36" s="185"/>
      <c r="AR36" s="185"/>
      <c r="AS36" s="119">
        <v>7.8739999999999997</v>
      </c>
      <c r="AT36" s="119"/>
      <c r="AU36" s="119"/>
      <c r="AV36" s="111">
        <v>7.9024000000000001</v>
      </c>
      <c r="AW36" s="111"/>
      <c r="AX36" s="111"/>
      <c r="AY36" s="119">
        <v>8.9</v>
      </c>
      <c r="AZ36" s="119"/>
      <c r="BA36" s="119"/>
      <c r="BB36" s="185">
        <v>7.8810000000000002</v>
      </c>
      <c r="BC36" s="185"/>
      <c r="BD36" s="185"/>
      <c r="BE36" s="119">
        <v>8.9079999999999995</v>
      </c>
      <c r="BF36" s="119"/>
      <c r="BG36" s="119"/>
      <c r="BH36" s="111">
        <v>7.6398000000000001</v>
      </c>
      <c r="BI36" s="111"/>
      <c r="BJ36" s="111"/>
      <c r="BK36" s="119">
        <v>8.92</v>
      </c>
      <c r="BL36" s="119"/>
      <c r="BM36" s="119"/>
      <c r="BN36" s="111">
        <v>7.7263999999999999</v>
      </c>
      <c r="BO36" s="111"/>
      <c r="BP36" s="111"/>
      <c r="BQ36" s="119">
        <v>7.14</v>
      </c>
      <c r="BR36" s="119"/>
      <c r="BS36" s="119"/>
      <c r="BT36" s="111">
        <v>9.3941999999999997</v>
      </c>
      <c r="BU36" s="111"/>
      <c r="BV36" s="111"/>
      <c r="BW36" s="181">
        <v>5.9039999999999999</v>
      </c>
      <c r="BX36" s="181"/>
      <c r="BY36" s="181"/>
      <c r="BZ36" s="162">
        <v>5.9992999999999999</v>
      </c>
      <c r="CA36" s="162"/>
      <c r="CB36" s="162"/>
      <c r="CC36" s="182">
        <v>5.3230000000000004</v>
      </c>
      <c r="CD36" s="182"/>
      <c r="CE36" s="182"/>
      <c r="CF36" s="165">
        <v>7.8994</v>
      </c>
      <c r="CG36" s="165"/>
      <c r="CH36" s="165"/>
      <c r="CI36" s="182">
        <v>5.7270000000000003</v>
      </c>
      <c r="CJ36" s="182"/>
      <c r="CK36" s="182"/>
      <c r="CL36" s="165">
        <v>9.7886000000000006</v>
      </c>
      <c r="CM36" s="165"/>
      <c r="CN36" s="165"/>
      <c r="CO36" s="241">
        <v>4.819</v>
      </c>
      <c r="CP36" s="241"/>
      <c r="CQ36" s="241"/>
      <c r="CR36" s="239">
        <v>9.7523999999999997</v>
      </c>
      <c r="CS36" s="239"/>
      <c r="CT36" s="239"/>
      <c r="CU36" s="220">
        <v>3.12</v>
      </c>
      <c r="CV36" s="220"/>
      <c r="CW36" s="220"/>
      <c r="CX36" s="219">
        <v>11.813800000000001</v>
      </c>
      <c r="CY36" s="219"/>
      <c r="CZ36" s="219"/>
      <c r="DA36" s="184">
        <v>3.75</v>
      </c>
      <c r="DB36" s="184"/>
      <c r="DC36" s="184"/>
      <c r="DD36" s="170">
        <v>13.999599999999999</v>
      </c>
      <c r="DE36" s="170"/>
      <c r="DF36" s="170"/>
    </row>
    <row r="37" spans="1:110" s="9" customFormat="1" ht="11.25" customHeight="1" x14ac:dyDescent="0.25">
      <c r="A37" s="283"/>
      <c r="B37" s="135"/>
      <c r="C37" s="113">
        <v>63.38</v>
      </c>
      <c r="D37" s="113"/>
      <c r="E37" s="113"/>
      <c r="F37" s="114">
        <v>759</v>
      </c>
      <c r="G37" s="114"/>
      <c r="H37" s="114"/>
      <c r="I37" s="115">
        <v>842</v>
      </c>
      <c r="J37" s="115"/>
      <c r="K37" s="115"/>
      <c r="L37" s="116">
        <v>1484</v>
      </c>
      <c r="M37" s="116"/>
      <c r="N37" s="116"/>
      <c r="O37" s="117">
        <v>1541</v>
      </c>
      <c r="P37" s="117"/>
      <c r="Q37" s="117"/>
      <c r="R37" s="118">
        <v>2830</v>
      </c>
      <c r="S37" s="118"/>
      <c r="T37" s="118"/>
      <c r="U37" s="117">
        <v>1668</v>
      </c>
      <c r="V37" s="117"/>
      <c r="W37" s="117"/>
      <c r="X37" s="118">
        <v>3287</v>
      </c>
      <c r="Y37" s="118"/>
      <c r="Z37" s="118"/>
      <c r="AA37" s="117">
        <v>1910</v>
      </c>
      <c r="AB37" s="117"/>
      <c r="AC37" s="117"/>
      <c r="AD37" s="118">
        <v>3407</v>
      </c>
      <c r="AE37" s="118"/>
      <c r="AF37" s="118"/>
      <c r="AG37" s="117">
        <v>1907</v>
      </c>
      <c r="AH37" s="117"/>
      <c r="AI37" s="117"/>
      <c r="AJ37" s="118">
        <v>2671</v>
      </c>
      <c r="AK37" s="118"/>
      <c r="AL37" s="118"/>
      <c r="AM37" s="117">
        <v>1246</v>
      </c>
      <c r="AN37" s="117"/>
      <c r="AO37" s="117"/>
      <c r="AP37" s="118">
        <v>2061</v>
      </c>
      <c r="AQ37" s="118"/>
      <c r="AR37" s="118"/>
      <c r="AS37" s="117">
        <v>1538</v>
      </c>
      <c r="AT37" s="117"/>
      <c r="AU37" s="117"/>
      <c r="AV37" s="118">
        <v>2861</v>
      </c>
      <c r="AW37" s="118"/>
      <c r="AX37" s="118"/>
      <c r="AY37" s="117">
        <v>1495</v>
      </c>
      <c r="AZ37" s="117"/>
      <c r="BA37" s="117"/>
      <c r="BB37" s="118">
        <v>2927</v>
      </c>
      <c r="BC37" s="118"/>
      <c r="BD37" s="118"/>
      <c r="BE37" s="117">
        <v>1455</v>
      </c>
      <c r="BF37" s="117"/>
      <c r="BG37" s="117"/>
      <c r="BH37" s="118">
        <v>2913</v>
      </c>
      <c r="BI37" s="118"/>
      <c r="BJ37" s="118"/>
      <c r="BK37" s="117">
        <v>1084.6199999999999</v>
      </c>
      <c r="BL37" s="117"/>
      <c r="BM37" s="117"/>
      <c r="BN37" s="118">
        <v>2927</v>
      </c>
      <c r="BO37" s="118"/>
      <c r="BP37" s="118"/>
      <c r="BQ37" s="117">
        <v>419.53</v>
      </c>
      <c r="BR37" s="117"/>
      <c r="BS37" s="117"/>
      <c r="BT37" s="118">
        <v>907</v>
      </c>
      <c r="BU37" s="118"/>
      <c r="BV37" s="118"/>
      <c r="BW37" s="173">
        <v>29.76</v>
      </c>
      <c r="BX37" s="173"/>
      <c r="BY37" s="173"/>
      <c r="BZ37" s="174">
        <v>2204</v>
      </c>
      <c r="CA37" s="174"/>
      <c r="CB37" s="174"/>
      <c r="CC37" s="175">
        <v>938.3</v>
      </c>
      <c r="CD37" s="175"/>
      <c r="CE37" s="175"/>
      <c r="CF37" s="176">
        <v>2820</v>
      </c>
      <c r="CG37" s="176"/>
      <c r="CH37" s="176"/>
      <c r="CI37" s="175">
        <v>817</v>
      </c>
      <c r="CJ37" s="175"/>
      <c r="CK37" s="175"/>
      <c r="CL37" s="176">
        <v>614</v>
      </c>
      <c r="CM37" s="176"/>
      <c r="CN37" s="176"/>
      <c r="CO37" s="240">
        <v>221</v>
      </c>
      <c r="CP37" s="240"/>
      <c r="CQ37" s="240"/>
      <c r="CR37" s="242">
        <v>685</v>
      </c>
      <c r="CS37" s="242"/>
      <c r="CT37" s="242"/>
      <c r="CU37" s="215">
        <v>-7.3</v>
      </c>
      <c r="CV37" s="215"/>
      <c r="CW37" s="215"/>
      <c r="CX37" s="216">
        <v>59</v>
      </c>
      <c r="CY37" s="216"/>
      <c r="CZ37" s="216"/>
      <c r="DA37" s="179">
        <v>-157.36000000000001</v>
      </c>
      <c r="DB37" s="179"/>
      <c r="DC37" s="179"/>
      <c r="DD37" s="180">
        <v>-153.22</v>
      </c>
      <c r="DE37" s="180"/>
      <c r="DF37" s="180"/>
    </row>
    <row r="38" spans="1:110" s="9" customFormat="1" ht="11.25" customHeight="1" x14ac:dyDescent="0.25">
      <c r="A38" s="283"/>
      <c r="B38" s="135"/>
      <c r="C38" s="171" t="s">
        <v>1141</v>
      </c>
      <c r="D38" s="106"/>
      <c r="E38" s="106"/>
      <c r="F38" s="107" t="s">
        <v>1064</v>
      </c>
      <c r="G38" s="107"/>
      <c r="H38" s="107"/>
      <c r="I38" s="172" t="s">
        <v>1140</v>
      </c>
      <c r="J38" s="108"/>
      <c r="K38" s="108"/>
      <c r="L38" s="109" t="s">
        <v>1065</v>
      </c>
      <c r="M38" s="109"/>
      <c r="N38" s="109"/>
      <c r="O38" s="163" t="s">
        <v>1217</v>
      </c>
      <c r="P38" s="110"/>
      <c r="Q38" s="110"/>
      <c r="R38" s="111" t="s">
        <v>1063</v>
      </c>
      <c r="S38" s="111"/>
      <c r="T38" s="111"/>
      <c r="U38" s="163" t="s">
        <v>1218</v>
      </c>
      <c r="V38" s="110"/>
      <c r="W38" s="110"/>
      <c r="X38" s="111" t="s">
        <v>1063</v>
      </c>
      <c r="Y38" s="111"/>
      <c r="Z38" s="111"/>
      <c r="AA38" s="163" t="s">
        <v>1167</v>
      </c>
      <c r="AB38" s="110"/>
      <c r="AC38" s="110"/>
      <c r="AD38" s="111" t="s">
        <v>1064</v>
      </c>
      <c r="AE38" s="111"/>
      <c r="AF38" s="111"/>
      <c r="AG38" s="163" t="s">
        <v>1136</v>
      </c>
      <c r="AH38" s="110"/>
      <c r="AI38" s="110"/>
      <c r="AJ38" s="111" t="s">
        <v>1064</v>
      </c>
      <c r="AK38" s="111"/>
      <c r="AL38" s="111"/>
      <c r="AM38" s="163" t="s">
        <v>1139</v>
      </c>
      <c r="AN38" s="110"/>
      <c r="AO38" s="110"/>
      <c r="AP38" s="111" t="s">
        <v>1061</v>
      </c>
      <c r="AQ38" s="111"/>
      <c r="AR38" s="111"/>
      <c r="AS38" s="163" t="s">
        <v>1219</v>
      </c>
      <c r="AT38" s="110"/>
      <c r="AU38" s="110"/>
      <c r="AV38" s="111" t="s">
        <v>1064</v>
      </c>
      <c r="AW38" s="111"/>
      <c r="AX38" s="111"/>
      <c r="AY38" s="163" t="s">
        <v>1137</v>
      </c>
      <c r="AZ38" s="110"/>
      <c r="BA38" s="110"/>
      <c r="BB38" s="111" t="s">
        <v>1063</v>
      </c>
      <c r="BC38" s="111"/>
      <c r="BD38" s="111"/>
      <c r="BE38" s="163" t="s">
        <v>1138</v>
      </c>
      <c r="BF38" s="110"/>
      <c r="BG38" s="110"/>
      <c r="BH38" s="111" t="s">
        <v>1065</v>
      </c>
      <c r="BI38" s="111"/>
      <c r="BJ38" s="111"/>
      <c r="BK38" s="163" t="s">
        <v>1136</v>
      </c>
      <c r="BL38" s="110"/>
      <c r="BM38" s="110"/>
      <c r="BN38" s="111" t="s">
        <v>1065</v>
      </c>
      <c r="BO38" s="111"/>
      <c r="BP38" s="111"/>
      <c r="BQ38" s="163" t="s">
        <v>1167</v>
      </c>
      <c r="BR38" s="110"/>
      <c r="BS38" s="110"/>
      <c r="BT38" s="111" t="s">
        <v>1062</v>
      </c>
      <c r="BU38" s="111"/>
      <c r="BV38" s="111"/>
      <c r="BW38" s="160" t="s">
        <v>1186</v>
      </c>
      <c r="BX38" s="161"/>
      <c r="BY38" s="161"/>
      <c r="BZ38" s="162" t="s">
        <v>1068</v>
      </c>
      <c r="CA38" s="162"/>
      <c r="CB38" s="162"/>
      <c r="CC38" s="213" t="s">
        <v>1135</v>
      </c>
      <c r="CD38" s="164"/>
      <c r="CE38" s="164"/>
      <c r="CF38" s="165" t="s">
        <v>1061</v>
      </c>
      <c r="CG38" s="165"/>
      <c r="CH38" s="165"/>
      <c r="CI38" s="213" t="s">
        <v>1134</v>
      </c>
      <c r="CJ38" s="164"/>
      <c r="CK38" s="164"/>
      <c r="CL38" s="165" t="s">
        <v>1073</v>
      </c>
      <c r="CM38" s="165"/>
      <c r="CN38" s="165"/>
      <c r="CO38" s="237" t="s">
        <v>1133</v>
      </c>
      <c r="CP38" s="238"/>
      <c r="CQ38" s="238"/>
      <c r="CR38" s="239" t="s">
        <v>1062</v>
      </c>
      <c r="CS38" s="239"/>
      <c r="CT38" s="239"/>
      <c r="CU38" s="217" t="s">
        <v>1132</v>
      </c>
      <c r="CV38" s="218"/>
      <c r="CW38" s="218"/>
      <c r="CX38" s="219" t="s">
        <v>1066</v>
      </c>
      <c r="CY38" s="219"/>
      <c r="CZ38" s="219"/>
      <c r="DA38" s="168" t="s">
        <v>1131</v>
      </c>
      <c r="DB38" s="169"/>
      <c r="DC38" s="169"/>
      <c r="DD38" s="170" t="s">
        <v>1076</v>
      </c>
      <c r="DE38" s="170"/>
      <c r="DF38" s="170"/>
    </row>
    <row r="39" spans="1:110" s="9" customFormat="1" ht="11.25" customHeight="1" x14ac:dyDescent="0.25">
      <c r="A39" s="283"/>
      <c r="B39" s="135"/>
      <c r="C39" s="101" t="s">
        <v>228</v>
      </c>
      <c r="D39" s="101"/>
      <c r="E39" s="101"/>
      <c r="F39" s="101"/>
      <c r="G39" s="101"/>
      <c r="H39" s="101"/>
      <c r="I39" s="102" t="s">
        <v>229</v>
      </c>
      <c r="J39" s="102"/>
      <c r="K39" s="102"/>
      <c r="L39" s="102"/>
      <c r="M39" s="102"/>
      <c r="N39" s="102"/>
      <c r="O39" s="103" t="s">
        <v>230</v>
      </c>
      <c r="P39" s="103"/>
      <c r="Q39" s="103"/>
      <c r="R39" s="103"/>
      <c r="S39" s="103"/>
      <c r="T39" s="103"/>
      <c r="U39" s="103" t="s">
        <v>231</v>
      </c>
      <c r="V39" s="103"/>
      <c r="W39" s="103"/>
      <c r="X39" s="103"/>
      <c r="Y39" s="103"/>
      <c r="Z39" s="103"/>
      <c r="AA39" s="103" t="s">
        <v>232</v>
      </c>
      <c r="AB39" s="103"/>
      <c r="AC39" s="103"/>
      <c r="AD39" s="103"/>
      <c r="AE39" s="103"/>
      <c r="AF39" s="103"/>
      <c r="AG39" s="103" t="s">
        <v>233</v>
      </c>
      <c r="AH39" s="103"/>
      <c r="AI39" s="103"/>
      <c r="AJ39" s="103"/>
      <c r="AK39" s="103"/>
      <c r="AL39" s="103"/>
      <c r="AM39" s="103" t="s">
        <v>234</v>
      </c>
      <c r="AN39" s="103"/>
      <c r="AO39" s="103"/>
      <c r="AP39" s="103"/>
      <c r="AQ39" s="103"/>
      <c r="AR39" s="103"/>
      <c r="AS39" s="103" t="s">
        <v>235</v>
      </c>
      <c r="AT39" s="103"/>
      <c r="AU39" s="103"/>
      <c r="AV39" s="103"/>
      <c r="AW39" s="103"/>
      <c r="AX39" s="103"/>
      <c r="AY39" s="103" t="s">
        <v>236</v>
      </c>
      <c r="AZ39" s="103"/>
      <c r="BA39" s="103"/>
      <c r="BB39" s="103"/>
      <c r="BC39" s="103"/>
      <c r="BD39" s="103"/>
      <c r="BE39" s="103" t="s">
        <v>237</v>
      </c>
      <c r="BF39" s="103"/>
      <c r="BG39" s="103"/>
      <c r="BH39" s="103"/>
      <c r="BI39" s="103"/>
      <c r="BJ39" s="103"/>
      <c r="BK39" s="103" t="s">
        <v>238</v>
      </c>
      <c r="BL39" s="103"/>
      <c r="BM39" s="103"/>
      <c r="BN39" s="103"/>
      <c r="BO39" s="103"/>
      <c r="BP39" s="103"/>
      <c r="BQ39" s="103" t="s">
        <v>239</v>
      </c>
      <c r="BR39" s="103"/>
      <c r="BS39" s="103"/>
      <c r="BT39" s="103"/>
      <c r="BU39" s="103"/>
      <c r="BV39" s="103"/>
      <c r="BW39" s="156" t="s">
        <v>240</v>
      </c>
      <c r="BX39" s="156"/>
      <c r="BY39" s="156"/>
      <c r="BZ39" s="156"/>
      <c r="CA39" s="156"/>
      <c r="CB39" s="156"/>
      <c r="CC39" s="157" t="s">
        <v>241</v>
      </c>
      <c r="CD39" s="157"/>
      <c r="CE39" s="157"/>
      <c r="CF39" s="157"/>
      <c r="CG39" s="157"/>
      <c r="CH39" s="157"/>
      <c r="CI39" s="157" t="s">
        <v>242</v>
      </c>
      <c r="CJ39" s="157"/>
      <c r="CK39" s="157"/>
      <c r="CL39" s="157"/>
      <c r="CM39" s="157"/>
      <c r="CN39" s="157"/>
      <c r="CO39" s="236" t="s">
        <v>243</v>
      </c>
      <c r="CP39" s="236"/>
      <c r="CQ39" s="236"/>
      <c r="CR39" s="236"/>
      <c r="CS39" s="236"/>
      <c r="CT39" s="236"/>
      <c r="CU39" s="214" t="s">
        <v>244</v>
      </c>
      <c r="CV39" s="214"/>
      <c r="CW39" s="214"/>
      <c r="CX39" s="214"/>
      <c r="CY39" s="214"/>
      <c r="CZ39" s="214"/>
      <c r="DA39" s="159" t="s">
        <v>245</v>
      </c>
      <c r="DB39" s="159"/>
      <c r="DC39" s="159"/>
      <c r="DD39" s="159"/>
      <c r="DE39" s="159"/>
      <c r="DF39" s="159"/>
    </row>
    <row r="40" spans="1:110" s="9" customFormat="1" ht="11.25" customHeight="1" x14ac:dyDescent="0.25">
      <c r="A40" s="283"/>
      <c r="B40" s="135"/>
      <c r="C40" s="149" t="s">
        <v>94</v>
      </c>
      <c r="D40" s="149"/>
      <c r="E40" s="149"/>
      <c r="F40" s="149"/>
      <c r="G40" s="149"/>
      <c r="H40" s="149"/>
      <c r="I40" s="150" t="s">
        <v>95</v>
      </c>
      <c r="J40" s="150"/>
      <c r="K40" s="150"/>
      <c r="L40" s="150"/>
      <c r="M40" s="150"/>
      <c r="N40" s="150"/>
      <c r="O40" s="96" t="s">
        <v>99</v>
      </c>
      <c r="P40" s="96"/>
      <c r="Q40" s="96"/>
      <c r="R40" s="96"/>
      <c r="S40" s="96"/>
      <c r="T40" s="96"/>
      <c r="U40" s="96" t="s">
        <v>246</v>
      </c>
      <c r="V40" s="96"/>
      <c r="W40" s="96"/>
      <c r="X40" s="96"/>
      <c r="Y40" s="96"/>
      <c r="Z40" s="96"/>
      <c r="AA40" s="96" t="s">
        <v>247</v>
      </c>
      <c r="AB40" s="96"/>
      <c r="AC40" s="96"/>
      <c r="AD40" s="96"/>
      <c r="AE40" s="96"/>
      <c r="AF40" s="96"/>
      <c r="AG40" s="96" t="s">
        <v>248</v>
      </c>
      <c r="AH40" s="96"/>
      <c r="AI40" s="96"/>
      <c r="AJ40" s="96"/>
      <c r="AK40" s="96"/>
      <c r="AL40" s="96"/>
      <c r="AM40" s="96" t="s">
        <v>249</v>
      </c>
      <c r="AN40" s="96"/>
      <c r="AO40" s="96"/>
      <c r="AP40" s="96"/>
      <c r="AQ40" s="96"/>
      <c r="AR40" s="96"/>
      <c r="AS40" s="96" t="s">
        <v>250</v>
      </c>
      <c r="AT40" s="96"/>
      <c r="AU40" s="96"/>
      <c r="AV40" s="96"/>
      <c r="AW40" s="96"/>
      <c r="AX40" s="96"/>
      <c r="AY40" s="96" t="s">
        <v>251</v>
      </c>
      <c r="AZ40" s="96"/>
      <c r="BA40" s="96"/>
      <c r="BB40" s="96"/>
      <c r="BC40" s="96"/>
      <c r="BD40" s="96"/>
      <c r="BE40" s="96" t="s">
        <v>250</v>
      </c>
      <c r="BF40" s="96"/>
      <c r="BG40" s="96"/>
      <c r="BH40" s="96"/>
      <c r="BI40" s="96"/>
      <c r="BJ40" s="96"/>
      <c r="BK40" s="96" t="s">
        <v>252</v>
      </c>
      <c r="BL40" s="96"/>
      <c r="BM40" s="96"/>
      <c r="BN40" s="96"/>
      <c r="BO40" s="96"/>
      <c r="BP40" s="96"/>
      <c r="BQ40" s="96" t="s">
        <v>95</v>
      </c>
      <c r="BR40" s="96"/>
      <c r="BS40" s="96"/>
      <c r="BT40" s="96"/>
      <c r="BU40" s="96"/>
      <c r="BV40" s="96"/>
      <c r="BW40" s="152" t="s">
        <v>99</v>
      </c>
      <c r="BX40" s="152"/>
      <c r="BY40" s="152"/>
      <c r="BZ40" s="152"/>
      <c r="CA40" s="152"/>
      <c r="CB40" s="152"/>
      <c r="CC40" s="153" t="s">
        <v>253</v>
      </c>
      <c r="CD40" s="153"/>
      <c r="CE40" s="153"/>
      <c r="CF40" s="153"/>
      <c r="CG40" s="153"/>
      <c r="CH40" s="153"/>
      <c r="CI40" s="153" t="s">
        <v>254</v>
      </c>
      <c r="CJ40" s="153"/>
      <c r="CK40" s="153"/>
      <c r="CL40" s="153"/>
      <c r="CM40" s="153"/>
      <c r="CN40" s="153"/>
      <c r="CO40" s="234" t="s">
        <v>255</v>
      </c>
      <c r="CP40" s="234"/>
      <c r="CQ40" s="234"/>
      <c r="CR40" s="234"/>
      <c r="CS40" s="234"/>
      <c r="CT40" s="234"/>
      <c r="CU40" s="204" t="s">
        <v>256</v>
      </c>
      <c r="CV40" s="204"/>
      <c r="CW40" s="204"/>
      <c r="CX40" s="204"/>
      <c r="CY40" s="204"/>
      <c r="CZ40" s="204"/>
      <c r="DA40" s="155">
        <v>0</v>
      </c>
      <c r="DB40" s="155"/>
      <c r="DC40" s="155"/>
      <c r="DD40" s="155"/>
      <c r="DE40" s="155"/>
      <c r="DF40" s="155"/>
    </row>
    <row r="41" spans="1:110" s="2" customFormat="1" ht="14.15" customHeight="1" x14ac:dyDescent="0.25">
      <c r="A41" s="283"/>
      <c r="B41" s="135">
        <v>5</v>
      </c>
      <c r="C41" s="136">
        <v>37</v>
      </c>
      <c r="D41" s="136"/>
      <c r="E41" s="137" t="s">
        <v>257</v>
      </c>
      <c r="F41" s="137"/>
      <c r="G41" s="137"/>
      <c r="H41" s="137"/>
      <c r="I41" s="138">
        <v>38</v>
      </c>
      <c r="J41" s="138"/>
      <c r="K41" s="142" t="s">
        <v>258</v>
      </c>
      <c r="L41" s="142"/>
      <c r="M41" s="142"/>
      <c r="N41" s="142"/>
      <c r="O41" s="132">
        <v>39</v>
      </c>
      <c r="P41" s="132"/>
      <c r="Q41" s="133" t="s">
        <v>259</v>
      </c>
      <c r="R41" s="133"/>
      <c r="S41" s="133"/>
      <c r="T41" s="133"/>
      <c r="U41" s="132">
        <v>40</v>
      </c>
      <c r="V41" s="132"/>
      <c r="W41" s="133" t="s">
        <v>260</v>
      </c>
      <c r="X41" s="133"/>
      <c r="Y41" s="133"/>
      <c r="Z41" s="133"/>
      <c r="AA41" s="132">
        <v>41</v>
      </c>
      <c r="AB41" s="132"/>
      <c r="AC41" s="133" t="s">
        <v>261</v>
      </c>
      <c r="AD41" s="133"/>
      <c r="AE41" s="133"/>
      <c r="AF41" s="133"/>
      <c r="AG41" s="132">
        <v>42</v>
      </c>
      <c r="AH41" s="132"/>
      <c r="AI41" s="133" t="s">
        <v>262</v>
      </c>
      <c r="AJ41" s="133"/>
      <c r="AK41" s="133"/>
      <c r="AL41" s="133"/>
      <c r="AM41" s="132">
        <v>43</v>
      </c>
      <c r="AN41" s="132"/>
      <c r="AO41" s="133" t="s">
        <v>263</v>
      </c>
      <c r="AP41" s="133"/>
      <c r="AQ41" s="133"/>
      <c r="AR41" s="133"/>
      <c r="AS41" s="132">
        <v>44</v>
      </c>
      <c r="AT41" s="132"/>
      <c r="AU41" s="133" t="s">
        <v>264</v>
      </c>
      <c r="AV41" s="133"/>
      <c r="AW41" s="133"/>
      <c r="AX41" s="133"/>
      <c r="AY41" s="132">
        <v>45</v>
      </c>
      <c r="AZ41" s="132"/>
      <c r="BA41" s="235">
        <v>102.9055</v>
      </c>
      <c r="BB41" s="235"/>
      <c r="BC41" s="235"/>
      <c r="BD41" s="235"/>
      <c r="BE41" s="132">
        <v>46</v>
      </c>
      <c r="BF41" s="132"/>
      <c r="BG41" s="133" t="s">
        <v>265</v>
      </c>
      <c r="BH41" s="133"/>
      <c r="BI41" s="133"/>
      <c r="BJ41" s="133"/>
      <c r="BK41" s="132">
        <v>47</v>
      </c>
      <c r="BL41" s="132"/>
      <c r="BM41" s="133" t="s">
        <v>266</v>
      </c>
      <c r="BN41" s="133"/>
      <c r="BO41" s="133"/>
      <c r="BP41" s="133"/>
      <c r="BQ41" s="132">
        <v>48</v>
      </c>
      <c r="BR41" s="132"/>
      <c r="BS41" s="133" t="s">
        <v>267</v>
      </c>
      <c r="BT41" s="133"/>
      <c r="BU41" s="133"/>
      <c r="BV41" s="133"/>
      <c r="BW41" s="205">
        <v>49</v>
      </c>
      <c r="BX41" s="205"/>
      <c r="BY41" s="206" t="s">
        <v>268</v>
      </c>
      <c r="BZ41" s="206"/>
      <c r="CA41" s="206"/>
      <c r="CB41" s="206"/>
      <c r="CC41" s="205">
        <v>50</v>
      </c>
      <c r="CD41" s="205"/>
      <c r="CE41" s="228">
        <v>118.71</v>
      </c>
      <c r="CF41" s="228"/>
      <c r="CG41" s="228"/>
      <c r="CH41" s="228"/>
      <c r="CI41" s="211">
        <v>51</v>
      </c>
      <c r="CJ41" s="211"/>
      <c r="CK41" s="229">
        <v>121.76</v>
      </c>
      <c r="CL41" s="229"/>
      <c r="CM41" s="229"/>
      <c r="CN41" s="229"/>
      <c r="CO41" s="211">
        <v>52</v>
      </c>
      <c r="CP41" s="211"/>
      <c r="CQ41" s="225">
        <v>127.6</v>
      </c>
      <c r="CR41" s="225"/>
      <c r="CS41" s="225"/>
      <c r="CT41" s="225"/>
      <c r="CU41" s="226">
        <v>53</v>
      </c>
      <c r="CV41" s="226"/>
      <c r="CW41" s="227" t="s">
        <v>269</v>
      </c>
      <c r="CX41" s="227"/>
      <c r="CY41" s="227"/>
      <c r="CZ41" s="227"/>
      <c r="DA41" s="209">
        <v>54</v>
      </c>
      <c r="DB41" s="209"/>
      <c r="DC41" s="210" t="s">
        <v>270</v>
      </c>
      <c r="DD41" s="210"/>
      <c r="DE41" s="210"/>
      <c r="DF41" s="210"/>
    </row>
    <row r="42" spans="1:110" ht="11.25" customHeight="1" x14ac:dyDescent="0.25">
      <c r="A42" s="283"/>
      <c r="B42" s="135"/>
      <c r="C42" s="139" t="s">
        <v>271</v>
      </c>
      <c r="D42" s="139"/>
      <c r="E42" s="139"/>
      <c r="F42" s="140" t="s">
        <v>113</v>
      </c>
      <c r="G42" s="140"/>
      <c r="H42" s="140"/>
      <c r="I42" s="144" t="s">
        <v>272</v>
      </c>
      <c r="J42" s="144"/>
      <c r="K42" s="144"/>
      <c r="L42" s="145" t="s">
        <v>10</v>
      </c>
      <c r="M42" s="145"/>
      <c r="N42" s="145"/>
      <c r="O42" s="199" t="s">
        <v>273</v>
      </c>
      <c r="P42" s="199"/>
      <c r="Q42" s="199"/>
      <c r="R42" s="129" t="s">
        <v>274</v>
      </c>
      <c r="S42" s="129"/>
      <c r="T42" s="129"/>
      <c r="U42" s="199" t="s">
        <v>275</v>
      </c>
      <c r="V42" s="199"/>
      <c r="W42" s="199"/>
      <c r="X42" s="129" t="s">
        <v>276</v>
      </c>
      <c r="Y42" s="129"/>
      <c r="Z42" s="129"/>
      <c r="AA42" s="199" t="s">
        <v>277</v>
      </c>
      <c r="AB42" s="199"/>
      <c r="AC42" s="199"/>
      <c r="AD42" s="129" t="s">
        <v>278</v>
      </c>
      <c r="AE42" s="129"/>
      <c r="AF42" s="129"/>
      <c r="AG42" s="199" t="s">
        <v>279</v>
      </c>
      <c r="AH42" s="199"/>
      <c r="AI42" s="199"/>
      <c r="AJ42" s="129" t="s">
        <v>280</v>
      </c>
      <c r="AK42" s="129"/>
      <c r="AL42" s="129"/>
      <c r="AM42" s="126" t="s">
        <v>281</v>
      </c>
      <c r="AN42" s="126"/>
      <c r="AO42" s="126"/>
      <c r="AP42" s="129" t="s">
        <v>282</v>
      </c>
      <c r="AQ42" s="129"/>
      <c r="AR42" s="129"/>
      <c r="AS42" s="199" t="s">
        <v>283</v>
      </c>
      <c r="AT42" s="199"/>
      <c r="AU42" s="199"/>
      <c r="AV42" s="129" t="s">
        <v>284</v>
      </c>
      <c r="AW42" s="129"/>
      <c r="AX42" s="129"/>
      <c r="AY42" s="199" t="s">
        <v>285</v>
      </c>
      <c r="AZ42" s="199"/>
      <c r="BA42" s="199"/>
      <c r="BB42" s="129" t="s">
        <v>286</v>
      </c>
      <c r="BC42" s="129"/>
      <c r="BD42" s="129"/>
      <c r="BE42" s="199" t="s">
        <v>287</v>
      </c>
      <c r="BF42" s="199"/>
      <c r="BG42" s="199"/>
      <c r="BH42" s="129" t="s">
        <v>288</v>
      </c>
      <c r="BI42" s="129"/>
      <c r="BJ42" s="129"/>
      <c r="BK42" s="199" t="s">
        <v>289</v>
      </c>
      <c r="BL42" s="199"/>
      <c r="BM42" s="199"/>
      <c r="BN42" s="129" t="s">
        <v>290</v>
      </c>
      <c r="BO42" s="129"/>
      <c r="BP42" s="129"/>
      <c r="BQ42" s="199" t="s">
        <v>291</v>
      </c>
      <c r="BR42" s="199"/>
      <c r="BS42" s="199"/>
      <c r="BT42" s="129" t="s">
        <v>288</v>
      </c>
      <c r="BU42" s="129"/>
      <c r="BV42" s="129"/>
      <c r="BW42" s="201" t="s">
        <v>292</v>
      </c>
      <c r="BX42" s="201"/>
      <c r="BY42" s="201"/>
      <c r="BZ42" s="202" t="s">
        <v>293</v>
      </c>
      <c r="CA42" s="202"/>
      <c r="CB42" s="202"/>
      <c r="CC42" s="201" t="s">
        <v>294</v>
      </c>
      <c r="CD42" s="201"/>
      <c r="CE42" s="201"/>
      <c r="CF42" s="202" t="s">
        <v>295</v>
      </c>
      <c r="CG42" s="202"/>
      <c r="CH42" s="202"/>
      <c r="CI42" s="190" t="s">
        <v>296</v>
      </c>
      <c r="CJ42" s="190"/>
      <c r="CK42" s="190"/>
      <c r="CL42" s="191" t="s">
        <v>297</v>
      </c>
      <c r="CM42" s="191"/>
      <c r="CN42" s="191"/>
      <c r="CO42" s="190" t="s">
        <v>298</v>
      </c>
      <c r="CP42" s="190"/>
      <c r="CQ42" s="190"/>
      <c r="CR42" s="191" t="s">
        <v>299</v>
      </c>
      <c r="CS42" s="191"/>
      <c r="CT42" s="191"/>
      <c r="CU42" s="232" t="s">
        <v>300</v>
      </c>
      <c r="CV42" s="232"/>
      <c r="CW42" s="232"/>
      <c r="CX42" s="233" t="s">
        <v>301</v>
      </c>
      <c r="CY42" s="233"/>
      <c r="CZ42" s="233"/>
      <c r="DA42" s="196" t="s">
        <v>302</v>
      </c>
      <c r="DB42" s="196"/>
      <c r="DC42" s="196"/>
      <c r="DD42" s="197" t="s">
        <v>288</v>
      </c>
      <c r="DE42" s="197"/>
      <c r="DF42" s="197"/>
    </row>
    <row r="43" spans="1:110" ht="11.25" customHeight="1" x14ac:dyDescent="0.25">
      <c r="A43" s="283"/>
      <c r="B43" s="135"/>
      <c r="C43" s="139"/>
      <c r="D43" s="139"/>
      <c r="E43" s="139"/>
      <c r="F43" s="122">
        <v>0.82</v>
      </c>
      <c r="G43" s="122"/>
      <c r="H43" s="122"/>
      <c r="I43" s="144"/>
      <c r="J43" s="144"/>
      <c r="K43" s="144"/>
      <c r="L43" s="123">
        <v>0.95</v>
      </c>
      <c r="M43" s="123"/>
      <c r="N43" s="123"/>
      <c r="O43" s="199"/>
      <c r="P43" s="199"/>
      <c r="Q43" s="199"/>
      <c r="R43" s="124">
        <v>1.22</v>
      </c>
      <c r="S43" s="124"/>
      <c r="T43" s="124"/>
      <c r="U43" s="199"/>
      <c r="V43" s="199"/>
      <c r="W43" s="199"/>
      <c r="X43" s="124">
        <v>1.33</v>
      </c>
      <c r="Y43" s="124"/>
      <c r="Z43" s="124"/>
      <c r="AA43" s="199"/>
      <c r="AB43" s="199"/>
      <c r="AC43" s="199"/>
      <c r="AD43" s="224">
        <v>1.6</v>
      </c>
      <c r="AE43" s="224"/>
      <c r="AF43" s="224"/>
      <c r="AG43" s="199"/>
      <c r="AH43" s="199"/>
      <c r="AI43" s="199"/>
      <c r="AJ43" s="124">
        <v>2.16</v>
      </c>
      <c r="AK43" s="124"/>
      <c r="AL43" s="124"/>
      <c r="AM43" s="126"/>
      <c r="AN43" s="126"/>
      <c r="AO43" s="126"/>
      <c r="AP43" s="124">
        <v>1.9</v>
      </c>
      <c r="AQ43" s="124"/>
      <c r="AR43" s="124"/>
      <c r="AS43" s="199"/>
      <c r="AT43" s="199"/>
      <c r="AU43" s="199"/>
      <c r="AV43" s="224">
        <v>2.2000000000000002</v>
      </c>
      <c r="AW43" s="224"/>
      <c r="AX43" s="224"/>
      <c r="AY43" s="199"/>
      <c r="AZ43" s="199"/>
      <c r="BA43" s="199"/>
      <c r="BB43" s="124">
        <v>2.2799999999999998</v>
      </c>
      <c r="BC43" s="124"/>
      <c r="BD43" s="124"/>
      <c r="BE43" s="199"/>
      <c r="BF43" s="199"/>
      <c r="BG43" s="199"/>
      <c r="BH43" s="224">
        <v>2.2000000000000002</v>
      </c>
      <c r="BI43" s="224"/>
      <c r="BJ43" s="224"/>
      <c r="BK43" s="199"/>
      <c r="BL43" s="199"/>
      <c r="BM43" s="199"/>
      <c r="BN43" s="124">
        <v>1.93</v>
      </c>
      <c r="BO43" s="124"/>
      <c r="BP43" s="124"/>
      <c r="BQ43" s="199"/>
      <c r="BR43" s="199"/>
      <c r="BS43" s="199"/>
      <c r="BT43" s="124">
        <v>1.69</v>
      </c>
      <c r="BU43" s="124"/>
      <c r="BV43" s="124"/>
      <c r="BW43" s="201"/>
      <c r="BX43" s="201"/>
      <c r="BY43" s="201"/>
      <c r="BZ43" s="203">
        <v>1.78</v>
      </c>
      <c r="CA43" s="203"/>
      <c r="CB43" s="203"/>
      <c r="CC43" s="201"/>
      <c r="CD43" s="201"/>
      <c r="CE43" s="201"/>
      <c r="CF43" s="203">
        <v>1.96</v>
      </c>
      <c r="CG43" s="203"/>
      <c r="CH43" s="203"/>
      <c r="CI43" s="190"/>
      <c r="CJ43" s="190"/>
      <c r="CK43" s="190"/>
      <c r="CL43" s="230">
        <v>2.0499999999999998</v>
      </c>
      <c r="CM43" s="230"/>
      <c r="CN43" s="230"/>
      <c r="CO43" s="190"/>
      <c r="CP43" s="190"/>
      <c r="CQ43" s="190"/>
      <c r="CR43" s="231">
        <v>2.1</v>
      </c>
      <c r="CS43" s="231"/>
      <c r="CT43" s="231"/>
      <c r="CU43" s="232"/>
      <c r="CV43" s="232"/>
      <c r="CW43" s="232"/>
      <c r="CX43" s="221">
        <v>2.66</v>
      </c>
      <c r="CY43" s="221"/>
      <c r="CZ43" s="221"/>
      <c r="DA43" s="196"/>
      <c r="DB43" s="196"/>
      <c r="DC43" s="196"/>
      <c r="DD43" s="222">
        <v>2.6</v>
      </c>
      <c r="DE43" s="222"/>
      <c r="DF43" s="222"/>
    </row>
    <row r="44" spans="1:110" ht="11.25" customHeight="1" x14ac:dyDescent="0.25">
      <c r="A44" s="283"/>
      <c r="B44" s="135"/>
      <c r="C44" s="141" t="s">
        <v>303</v>
      </c>
      <c r="D44" s="141"/>
      <c r="E44" s="141"/>
      <c r="F44" s="141"/>
      <c r="G44" s="141"/>
      <c r="H44" s="141"/>
      <c r="I44" s="146" t="s">
        <v>304</v>
      </c>
      <c r="J44" s="146"/>
      <c r="K44" s="146"/>
      <c r="L44" s="146"/>
      <c r="M44" s="146"/>
      <c r="N44" s="146"/>
      <c r="O44" s="120" t="s">
        <v>305</v>
      </c>
      <c r="P44" s="120"/>
      <c r="Q44" s="120"/>
      <c r="R44" s="120"/>
      <c r="S44" s="120"/>
      <c r="T44" s="120"/>
      <c r="U44" s="120" t="s">
        <v>306</v>
      </c>
      <c r="V44" s="120"/>
      <c r="W44" s="120"/>
      <c r="X44" s="120"/>
      <c r="Y44" s="120"/>
      <c r="Z44" s="120"/>
      <c r="AA44" s="120" t="s">
        <v>307</v>
      </c>
      <c r="AB44" s="120"/>
      <c r="AC44" s="120"/>
      <c r="AD44" s="120"/>
      <c r="AE44" s="120"/>
      <c r="AF44" s="120"/>
      <c r="AG44" s="120" t="s">
        <v>308</v>
      </c>
      <c r="AH44" s="120"/>
      <c r="AI44" s="120"/>
      <c r="AJ44" s="120"/>
      <c r="AK44" s="120"/>
      <c r="AL44" s="120"/>
      <c r="AM44" s="120" t="s">
        <v>309</v>
      </c>
      <c r="AN44" s="120"/>
      <c r="AO44" s="120"/>
      <c r="AP44" s="120"/>
      <c r="AQ44" s="120"/>
      <c r="AR44" s="120"/>
      <c r="AS44" s="120" t="s">
        <v>310</v>
      </c>
      <c r="AT44" s="120"/>
      <c r="AU44" s="120"/>
      <c r="AV44" s="120"/>
      <c r="AW44" s="120"/>
      <c r="AX44" s="120"/>
      <c r="AY44" s="120" t="s">
        <v>311</v>
      </c>
      <c r="AZ44" s="120"/>
      <c r="BA44" s="120"/>
      <c r="BB44" s="120"/>
      <c r="BC44" s="120"/>
      <c r="BD44" s="120"/>
      <c r="BE44" s="120" t="s">
        <v>312</v>
      </c>
      <c r="BF44" s="120"/>
      <c r="BG44" s="120"/>
      <c r="BH44" s="120"/>
      <c r="BI44" s="120"/>
      <c r="BJ44" s="120"/>
      <c r="BK44" s="120" t="s">
        <v>313</v>
      </c>
      <c r="BL44" s="120"/>
      <c r="BM44" s="120"/>
      <c r="BN44" s="120"/>
      <c r="BO44" s="120"/>
      <c r="BP44" s="120"/>
      <c r="BQ44" s="120" t="s">
        <v>314</v>
      </c>
      <c r="BR44" s="120"/>
      <c r="BS44" s="120"/>
      <c r="BT44" s="120"/>
      <c r="BU44" s="120"/>
      <c r="BV44" s="120"/>
      <c r="BW44" s="186" t="s">
        <v>315</v>
      </c>
      <c r="BX44" s="186"/>
      <c r="BY44" s="186"/>
      <c r="BZ44" s="186"/>
      <c r="CA44" s="186"/>
      <c r="CB44" s="186"/>
      <c r="CC44" s="186" t="s">
        <v>316</v>
      </c>
      <c r="CD44" s="186"/>
      <c r="CE44" s="186"/>
      <c r="CF44" s="186"/>
      <c r="CG44" s="186"/>
      <c r="CH44" s="186"/>
      <c r="CI44" s="187" t="s">
        <v>317</v>
      </c>
      <c r="CJ44" s="187"/>
      <c r="CK44" s="187"/>
      <c r="CL44" s="187"/>
      <c r="CM44" s="187"/>
      <c r="CN44" s="187"/>
      <c r="CO44" s="187" t="s">
        <v>318</v>
      </c>
      <c r="CP44" s="187"/>
      <c r="CQ44" s="187"/>
      <c r="CR44" s="187"/>
      <c r="CS44" s="187"/>
      <c r="CT44" s="187"/>
      <c r="CU44" s="223" t="s">
        <v>319</v>
      </c>
      <c r="CV44" s="223"/>
      <c r="CW44" s="223"/>
      <c r="CX44" s="223"/>
      <c r="CY44" s="223"/>
      <c r="CZ44" s="223"/>
      <c r="DA44" s="189" t="s">
        <v>320</v>
      </c>
      <c r="DB44" s="189"/>
      <c r="DC44" s="189"/>
      <c r="DD44" s="189"/>
      <c r="DE44" s="189"/>
      <c r="DF44" s="189"/>
    </row>
    <row r="45" spans="1:110" ht="11.25" customHeight="1" x14ac:dyDescent="0.25">
      <c r="A45" s="283"/>
      <c r="B45" s="135"/>
      <c r="C45" s="147">
        <v>1.532</v>
      </c>
      <c r="D45" s="147"/>
      <c r="E45" s="147"/>
      <c r="F45" s="107">
        <v>4.1771000000000003</v>
      </c>
      <c r="G45" s="107"/>
      <c r="H45" s="107"/>
      <c r="I45" s="148">
        <v>2.63</v>
      </c>
      <c r="J45" s="148"/>
      <c r="K45" s="148"/>
      <c r="L45" s="109">
        <v>5.6948999999999996</v>
      </c>
      <c r="M45" s="109"/>
      <c r="N45" s="109"/>
      <c r="O45" s="119">
        <v>4.4720000000000004</v>
      </c>
      <c r="P45" s="119"/>
      <c r="Q45" s="119"/>
      <c r="R45" s="111">
        <v>6.2172999999999998</v>
      </c>
      <c r="S45" s="111"/>
      <c r="T45" s="111"/>
      <c r="U45" s="119">
        <v>6.5110000000000001</v>
      </c>
      <c r="V45" s="119"/>
      <c r="W45" s="119"/>
      <c r="X45" s="111">
        <v>6.6338999999999997</v>
      </c>
      <c r="Y45" s="111"/>
      <c r="Z45" s="111"/>
      <c r="AA45" s="119">
        <v>8.57</v>
      </c>
      <c r="AB45" s="119"/>
      <c r="AC45" s="119"/>
      <c r="AD45" s="111">
        <v>6.7588999999999997</v>
      </c>
      <c r="AE45" s="111"/>
      <c r="AF45" s="111"/>
      <c r="AG45" s="119">
        <v>10.28</v>
      </c>
      <c r="AH45" s="119"/>
      <c r="AI45" s="119"/>
      <c r="AJ45" s="111">
        <v>7.0923999999999996</v>
      </c>
      <c r="AK45" s="111"/>
      <c r="AL45" s="111"/>
      <c r="AM45" s="119">
        <v>11.5</v>
      </c>
      <c r="AN45" s="119"/>
      <c r="AO45" s="119"/>
      <c r="AP45" s="111">
        <v>7.28</v>
      </c>
      <c r="AQ45" s="111"/>
      <c r="AR45" s="111"/>
      <c r="AS45" s="119">
        <v>12.37</v>
      </c>
      <c r="AT45" s="119"/>
      <c r="AU45" s="119"/>
      <c r="AV45" s="111">
        <v>7.3605</v>
      </c>
      <c r="AW45" s="111"/>
      <c r="AX45" s="111"/>
      <c r="AY45" s="119">
        <v>12.45</v>
      </c>
      <c r="AZ45" s="119"/>
      <c r="BA45" s="119"/>
      <c r="BB45" s="111">
        <v>7.4588999999999999</v>
      </c>
      <c r="BC45" s="111"/>
      <c r="BD45" s="111"/>
      <c r="BE45" s="119">
        <v>12.023</v>
      </c>
      <c r="BF45" s="119"/>
      <c r="BG45" s="119"/>
      <c r="BH45" s="111">
        <v>8.3369</v>
      </c>
      <c r="BI45" s="111"/>
      <c r="BJ45" s="111"/>
      <c r="BK45" s="119">
        <v>10.49</v>
      </c>
      <c r="BL45" s="119"/>
      <c r="BM45" s="119"/>
      <c r="BN45" s="111">
        <v>7.5762</v>
      </c>
      <c r="BO45" s="111"/>
      <c r="BP45" s="111"/>
      <c r="BQ45" s="119">
        <v>8.65</v>
      </c>
      <c r="BR45" s="119"/>
      <c r="BS45" s="119"/>
      <c r="BT45" s="111">
        <v>8.9938000000000002</v>
      </c>
      <c r="BU45" s="111"/>
      <c r="BV45" s="111"/>
      <c r="BW45" s="181">
        <v>7.31</v>
      </c>
      <c r="BX45" s="181"/>
      <c r="BY45" s="181"/>
      <c r="BZ45" s="162">
        <v>5.7864000000000004</v>
      </c>
      <c r="CA45" s="162"/>
      <c r="CB45" s="162"/>
      <c r="CC45" s="181">
        <v>7.31</v>
      </c>
      <c r="CD45" s="181"/>
      <c r="CE45" s="181"/>
      <c r="CF45" s="162">
        <v>7.3438999999999997</v>
      </c>
      <c r="CG45" s="162"/>
      <c r="CH45" s="162"/>
      <c r="CI45" s="182">
        <v>6.6970000000000001</v>
      </c>
      <c r="CJ45" s="182"/>
      <c r="CK45" s="182"/>
      <c r="CL45" s="165">
        <v>8.6083999999999996</v>
      </c>
      <c r="CM45" s="165"/>
      <c r="CN45" s="165"/>
      <c r="CO45" s="182">
        <v>6.24</v>
      </c>
      <c r="CP45" s="182"/>
      <c r="CQ45" s="182"/>
      <c r="CR45" s="165">
        <v>9.0096000000000007</v>
      </c>
      <c r="CS45" s="165"/>
      <c r="CT45" s="165"/>
      <c r="CU45" s="220">
        <v>4.9400000000000004</v>
      </c>
      <c r="CV45" s="220"/>
      <c r="CW45" s="220"/>
      <c r="CX45" s="219">
        <v>10.4513</v>
      </c>
      <c r="CY45" s="219"/>
      <c r="CZ45" s="219"/>
      <c r="DA45" s="184">
        <v>5.9</v>
      </c>
      <c r="DB45" s="184"/>
      <c r="DC45" s="184"/>
      <c r="DD45" s="170">
        <v>12.129799999999999</v>
      </c>
      <c r="DE45" s="170"/>
      <c r="DF45" s="170"/>
    </row>
    <row r="46" spans="1:110" s="9" customFormat="1" ht="11.25" customHeight="1" x14ac:dyDescent="0.25">
      <c r="A46" s="283"/>
      <c r="B46" s="135"/>
      <c r="C46" s="113">
        <v>39.31</v>
      </c>
      <c r="D46" s="113"/>
      <c r="E46" s="113"/>
      <c r="F46" s="114">
        <v>688</v>
      </c>
      <c r="G46" s="114"/>
      <c r="H46" s="114"/>
      <c r="I46" s="115">
        <v>777</v>
      </c>
      <c r="J46" s="115"/>
      <c r="K46" s="115"/>
      <c r="L46" s="116">
        <v>1382</v>
      </c>
      <c r="M46" s="116"/>
      <c r="N46" s="116"/>
      <c r="O46" s="117">
        <v>1526</v>
      </c>
      <c r="P46" s="117"/>
      <c r="Q46" s="117"/>
      <c r="R46" s="118">
        <v>3345</v>
      </c>
      <c r="S46" s="118"/>
      <c r="T46" s="118"/>
      <c r="U46" s="117">
        <v>1855</v>
      </c>
      <c r="V46" s="117"/>
      <c r="W46" s="117"/>
      <c r="X46" s="118">
        <v>4409</v>
      </c>
      <c r="Y46" s="118"/>
      <c r="Z46" s="118"/>
      <c r="AA46" s="117">
        <v>2477</v>
      </c>
      <c r="AB46" s="117"/>
      <c r="AC46" s="117"/>
      <c r="AD46" s="118">
        <v>4744</v>
      </c>
      <c r="AE46" s="118"/>
      <c r="AF46" s="118"/>
      <c r="AG46" s="117">
        <v>2623</v>
      </c>
      <c r="AH46" s="117"/>
      <c r="AI46" s="117"/>
      <c r="AJ46" s="118">
        <v>4639</v>
      </c>
      <c r="AK46" s="118"/>
      <c r="AL46" s="118"/>
      <c r="AM46" s="117">
        <v>2157</v>
      </c>
      <c r="AN46" s="117"/>
      <c r="AO46" s="117"/>
      <c r="AP46" s="118">
        <v>4265</v>
      </c>
      <c r="AQ46" s="118"/>
      <c r="AR46" s="118"/>
      <c r="AS46" s="117">
        <v>2334</v>
      </c>
      <c r="AT46" s="117"/>
      <c r="AU46" s="117"/>
      <c r="AV46" s="118">
        <v>4150</v>
      </c>
      <c r="AW46" s="118"/>
      <c r="AX46" s="118"/>
      <c r="AY46" s="117">
        <v>1964</v>
      </c>
      <c r="AZ46" s="117"/>
      <c r="BA46" s="117"/>
      <c r="BB46" s="118">
        <v>3695</v>
      </c>
      <c r="BC46" s="118"/>
      <c r="BD46" s="118"/>
      <c r="BE46" s="117">
        <v>1554.9</v>
      </c>
      <c r="BF46" s="117"/>
      <c r="BG46" s="117"/>
      <c r="BH46" s="118">
        <v>2963</v>
      </c>
      <c r="BI46" s="118"/>
      <c r="BJ46" s="118"/>
      <c r="BK46" s="117">
        <v>961.78</v>
      </c>
      <c r="BL46" s="117"/>
      <c r="BM46" s="117"/>
      <c r="BN46" s="118">
        <v>2162</v>
      </c>
      <c r="BO46" s="118"/>
      <c r="BP46" s="118"/>
      <c r="BQ46" s="117">
        <v>321.07</v>
      </c>
      <c r="BR46" s="117"/>
      <c r="BS46" s="117"/>
      <c r="BT46" s="118">
        <v>767</v>
      </c>
      <c r="BU46" s="118"/>
      <c r="BV46" s="118"/>
      <c r="BW46" s="173">
        <v>156.6</v>
      </c>
      <c r="BX46" s="173"/>
      <c r="BY46" s="173"/>
      <c r="BZ46" s="174">
        <v>2072</v>
      </c>
      <c r="CA46" s="174"/>
      <c r="CB46" s="174"/>
      <c r="CC46" s="173">
        <v>231.93</v>
      </c>
      <c r="CD46" s="173"/>
      <c r="CE46" s="173"/>
      <c r="CF46" s="174">
        <v>2602</v>
      </c>
      <c r="CG46" s="174"/>
      <c r="CH46" s="174"/>
      <c r="CI46" s="175">
        <v>630.63</v>
      </c>
      <c r="CJ46" s="175"/>
      <c r="CK46" s="175"/>
      <c r="CL46" s="176">
        <v>1587</v>
      </c>
      <c r="CM46" s="176"/>
      <c r="CN46" s="176"/>
      <c r="CO46" s="175">
        <v>449.51</v>
      </c>
      <c r="CP46" s="175"/>
      <c r="CQ46" s="175"/>
      <c r="CR46" s="176">
        <v>988</v>
      </c>
      <c r="CS46" s="176"/>
      <c r="CT46" s="176"/>
      <c r="CU46" s="215">
        <v>113.7</v>
      </c>
      <c r="CV46" s="215"/>
      <c r="CW46" s="215"/>
      <c r="CX46" s="216">
        <v>184.3</v>
      </c>
      <c r="CY46" s="216"/>
      <c r="CZ46" s="216"/>
      <c r="DA46" s="179">
        <v>-111.8</v>
      </c>
      <c r="DB46" s="179"/>
      <c r="DC46" s="179"/>
      <c r="DD46" s="180">
        <v>-108</v>
      </c>
      <c r="DE46" s="180"/>
      <c r="DF46" s="180"/>
    </row>
    <row r="47" spans="1:110" s="9" customFormat="1" ht="11.25" customHeight="1" x14ac:dyDescent="0.25">
      <c r="A47" s="283"/>
      <c r="B47" s="135"/>
      <c r="C47" s="171" t="s">
        <v>1173</v>
      </c>
      <c r="D47" s="106"/>
      <c r="E47" s="106"/>
      <c r="F47" s="107" t="s">
        <v>1064</v>
      </c>
      <c r="G47" s="107"/>
      <c r="H47" s="107"/>
      <c r="I47" s="172" t="s">
        <v>1172</v>
      </c>
      <c r="J47" s="108"/>
      <c r="K47" s="108"/>
      <c r="L47" s="109" t="s">
        <v>1065</v>
      </c>
      <c r="M47" s="109"/>
      <c r="N47" s="109"/>
      <c r="O47" s="163" t="s">
        <v>1171</v>
      </c>
      <c r="P47" s="110"/>
      <c r="Q47" s="110"/>
      <c r="R47" s="111" t="s">
        <v>1063</v>
      </c>
      <c r="S47" s="111"/>
      <c r="T47" s="111"/>
      <c r="U47" s="163" t="s">
        <v>1119</v>
      </c>
      <c r="V47" s="110"/>
      <c r="W47" s="110"/>
      <c r="X47" s="111" t="s">
        <v>1063</v>
      </c>
      <c r="Y47" s="111"/>
      <c r="Z47" s="111"/>
      <c r="AA47" s="163" t="s">
        <v>1170</v>
      </c>
      <c r="AB47" s="110"/>
      <c r="AC47" s="110"/>
      <c r="AD47" s="111" t="s">
        <v>1064</v>
      </c>
      <c r="AE47" s="111"/>
      <c r="AF47" s="111"/>
      <c r="AG47" s="163" t="s">
        <v>1169</v>
      </c>
      <c r="AH47" s="110"/>
      <c r="AI47" s="110"/>
      <c r="AJ47" s="111" t="s">
        <v>1064</v>
      </c>
      <c r="AK47" s="111"/>
      <c r="AL47" s="111"/>
      <c r="AM47" s="163" t="s">
        <v>1168</v>
      </c>
      <c r="AN47" s="110"/>
      <c r="AO47" s="110"/>
      <c r="AP47" s="111" t="s">
        <v>1063</v>
      </c>
      <c r="AQ47" s="111"/>
      <c r="AR47" s="111"/>
      <c r="AS47" s="163" t="s">
        <v>1167</v>
      </c>
      <c r="AT47" s="110"/>
      <c r="AU47" s="110"/>
      <c r="AV47" s="111" t="s">
        <v>1063</v>
      </c>
      <c r="AW47" s="111"/>
      <c r="AX47" s="111"/>
      <c r="AY47" s="163" t="s">
        <v>1167</v>
      </c>
      <c r="AZ47" s="110"/>
      <c r="BA47" s="110"/>
      <c r="BB47" s="111" t="s">
        <v>1065</v>
      </c>
      <c r="BC47" s="111"/>
      <c r="BD47" s="111"/>
      <c r="BE47" s="163" t="s">
        <v>1166</v>
      </c>
      <c r="BF47" s="110"/>
      <c r="BG47" s="110"/>
      <c r="BH47" s="111" t="s">
        <v>1065</v>
      </c>
      <c r="BI47" s="111"/>
      <c r="BJ47" s="111"/>
      <c r="BK47" s="163" t="s">
        <v>1165</v>
      </c>
      <c r="BL47" s="110"/>
      <c r="BM47" s="110"/>
      <c r="BN47" s="111" t="s">
        <v>1065</v>
      </c>
      <c r="BO47" s="111"/>
      <c r="BP47" s="111"/>
      <c r="BQ47" s="163" t="s">
        <v>1164</v>
      </c>
      <c r="BR47" s="110"/>
      <c r="BS47" s="110"/>
      <c r="BT47" s="111" t="s">
        <v>1062</v>
      </c>
      <c r="BU47" s="111"/>
      <c r="BV47" s="111"/>
      <c r="BW47" s="160" t="s">
        <v>1163</v>
      </c>
      <c r="BX47" s="161"/>
      <c r="BY47" s="161"/>
      <c r="BZ47" s="162" t="s">
        <v>1074</v>
      </c>
      <c r="CA47" s="162"/>
      <c r="CB47" s="162"/>
      <c r="CC47" s="160" t="s">
        <v>1162</v>
      </c>
      <c r="CD47" s="161"/>
      <c r="CE47" s="161"/>
      <c r="CF47" s="162" t="s">
        <v>1074</v>
      </c>
      <c r="CG47" s="162"/>
      <c r="CH47" s="162"/>
      <c r="CI47" s="213" t="s">
        <v>1161</v>
      </c>
      <c r="CJ47" s="164"/>
      <c r="CK47" s="164"/>
      <c r="CL47" s="165" t="s">
        <v>1067</v>
      </c>
      <c r="CM47" s="165"/>
      <c r="CN47" s="165"/>
      <c r="CO47" s="213" t="s">
        <v>1160</v>
      </c>
      <c r="CP47" s="164"/>
      <c r="CQ47" s="164"/>
      <c r="CR47" s="165" t="s">
        <v>1058</v>
      </c>
      <c r="CS47" s="165"/>
      <c r="CT47" s="165"/>
      <c r="CU47" s="217" t="s">
        <v>1159</v>
      </c>
      <c r="CV47" s="218"/>
      <c r="CW47" s="218"/>
      <c r="CX47" s="219" t="s">
        <v>1066</v>
      </c>
      <c r="CY47" s="219"/>
      <c r="CZ47" s="219"/>
      <c r="DA47" s="168" t="s">
        <v>1158</v>
      </c>
      <c r="DB47" s="169"/>
      <c r="DC47" s="169"/>
      <c r="DD47" s="170" t="s">
        <v>1076</v>
      </c>
      <c r="DE47" s="170"/>
      <c r="DF47" s="170"/>
    </row>
    <row r="48" spans="1:110" s="9" customFormat="1" ht="11.25" customHeight="1" x14ac:dyDescent="0.25">
      <c r="A48" s="283"/>
      <c r="B48" s="135"/>
      <c r="C48" s="101" t="s">
        <v>321</v>
      </c>
      <c r="D48" s="101"/>
      <c r="E48" s="101"/>
      <c r="F48" s="101"/>
      <c r="G48" s="101"/>
      <c r="H48" s="101"/>
      <c r="I48" s="102" t="s">
        <v>322</v>
      </c>
      <c r="J48" s="102"/>
      <c r="K48" s="102"/>
      <c r="L48" s="102"/>
      <c r="M48" s="102"/>
      <c r="N48" s="102"/>
      <c r="O48" s="103" t="s">
        <v>323</v>
      </c>
      <c r="P48" s="103"/>
      <c r="Q48" s="103"/>
      <c r="R48" s="103"/>
      <c r="S48" s="103"/>
      <c r="T48" s="103"/>
      <c r="U48" s="103" t="s">
        <v>324</v>
      </c>
      <c r="V48" s="103"/>
      <c r="W48" s="103"/>
      <c r="X48" s="103"/>
      <c r="Y48" s="103"/>
      <c r="Z48" s="103"/>
      <c r="AA48" s="103" t="s">
        <v>325</v>
      </c>
      <c r="AB48" s="103"/>
      <c r="AC48" s="103"/>
      <c r="AD48" s="103"/>
      <c r="AE48" s="103"/>
      <c r="AF48" s="103"/>
      <c r="AG48" s="103" t="s">
        <v>326</v>
      </c>
      <c r="AH48" s="103"/>
      <c r="AI48" s="103"/>
      <c r="AJ48" s="103"/>
      <c r="AK48" s="103"/>
      <c r="AL48" s="103"/>
      <c r="AM48" s="103" t="s">
        <v>327</v>
      </c>
      <c r="AN48" s="103"/>
      <c r="AO48" s="103"/>
      <c r="AP48" s="103"/>
      <c r="AQ48" s="103"/>
      <c r="AR48" s="103"/>
      <c r="AS48" s="103" t="s">
        <v>328</v>
      </c>
      <c r="AT48" s="103"/>
      <c r="AU48" s="103"/>
      <c r="AV48" s="103"/>
      <c r="AW48" s="103"/>
      <c r="AX48" s="103"/>
      <c r="AY48" s="103" t="s">
        <v>329</v>
      </c>
      <c r="AZ48" s="103"/>
      <c r="BA48" s="103"/>
      <c r="BB48" s="103"/>
      <c r="BC48" s="103"/>
      <c r="BD48" s="103"/>
      <c r="BE48" s="103" t="s">
        <v>330</v>
      </c>
      <c r="BF48" s="103"/>
      <c r="BG48" s="103"/>
      <c r="BH48" s="103"/>
      <c r="BI48" s="103"/>
      <c r="BJ48" s="103"/>
      <c r="BK48" s="103" t="s">
        <v>331</v>
      </c>
      <c r="BL48" s="103"/>
      <c r="BM48" s="103"/>
      <c r="BN48" s="103"/>
      <c r="BO48" s="103"/>
      <c r="BP48" s="103"/>
      <c r="BQ48" s="103" t="s">
        <v>332</v>
      </c>
      <c r="BR48" s="103"/>
      <c r="BS48" s="103"/>
      <c r="BT48" s="103"/>
      <c r="BU48" s="103"/>
      <c r="BV48" s="103"/>
      <c r="BW48" s="156" t="s">
        <v>333</v>
      </c>
      <c r="BX48" s="156"/>
      <c r="BY48" s="156"/>
      <c r="BZ48" s="156"/>
      <c r="CA48" s="156"/>
      <c r="CB48" s="156"/>
      <c r="CC48" s="156" t="s">
        <v>334</v>
      </c>
      <c r="CD48" s="156"/>
      <c r="CE48" s="156"/>
      <c r="CF48" s="156"/>
      <c r="CG48" s="156"/>
      <c r="CH48" s="156"/>
      <c r="CI48" s="157" t="s">
        <v>335</v>
      </c>
      <c r="CJ48" s="157"/>
      <c r="CK48" s="157"/>
      <c r="CL48" s="157"/>
      <c r="CM48" s="157"/>
      <c r="CN48" s="157"/>
      <c r="CO48" s="157" t="s">
        <v>336</v>
      </c>
      <c r="CP48" s="157"/>
      <c r="CQ48" s="157"/>
      <c r="CR48" s="157"/>
      <c r="CS48" s="157"/>
      <c r="CT48" s="157"/>
      <c r="CU48" s="214" t="s">
        <v>337</v>
      </c>
      <c r="CV48" s="214"/>
      <c r="CW48" s="214"/>
      <c r="CX48" s="214"/>
      <c r="CY48" s="214"/>
      <c r="CZ48" s="214"/>
      <c r="DA48" s="159" t="s">
        <v>338</v>
      </c>
      <c r="DB48" s="159"/>
      <c r="DC48" s="159"/>
      <c r="DD48" s="159"/>
      <c r="DE48" s="159"/>
      <c r="DF48" s="159"/>
    </row>
    <row r="49" spans="1:110" s="9" customFormat="1" ht="11.25" customHeight="1" x14ac:dyDescent="0.25">
      <c r="A49" s="283"/>
      <c r="B49" s="135"/>
      <c r="C49" s="149" t="s">
        <v>94</v>
      </c>
      <c r="D49" s="149"/>
      <c r="E49" s="149"/>
      <c r="F49" s="149"/>
      <c r="G49" s="149"/>
      <c r="H49" s="149"/>
      <c r="I49" s="150" t="s">
        <v>95</v>
      </c>
      <c r="J49" s="150"/>
      <c r="K49" s="150"/>
      <c r="L49" s="150"/>
      <c r="M49" s="150"/>
      <c r="N49" s="150"/>
      <c r="O49" s="96" t="s">
        <v>99</v>
      </c>
      <c r="P49" s="96"/>
      <c r="Q49" s="96"/>
      <c r="R49" s="96"/>
      <c r="S49" s="96"/>
      <c r="T49" s="96"/>
      <c r="U49" s="151" t="s">
        <v>339</v>
      </c>
      <c r="V49" s="151"/>
      <c r="W49" s="151"/>
      <c r="X49" s="151"/>
      <c r="Y49" s="151"/>
      <c r="Z49" s="151"/>
      <c r="AA49" s="96" t="s">
        <v>340</v>
      </c>
      <c r="AB49" s="96"/>
      <c r="AC49" s="96"/>
      <c r="AD49" s="96"/>
      <c r="AE49" s="96"/>
      <c r="AF49" s="96"/>
      <c r="AG49" s="96" t="s">
        <v>341</v>
      </c>
      <c r="AH49" s="96"/>
      <c r="AI49" s="96"/>
      <c r="AJ49" s="96"/>
      <c r="AK49" s="96"/>
      <c r="AL49" s="96"/>
      <c r="AM49" s="96" t="s">
        <v>342</v>
      </c>
      <c r="AN49" s="96"/>
      <c r="AO49" s="96"/>
      <c r="AP49" s="96"/>
      <c r="AQ49" s="96"/>
      <c r="AR49" s="96"/>
      <c r="AS49" s="96" t="s">
        <v>343</v>
      </c>
      <c r="AT49" s="96"/>
      <c r="AU49" s="96"/>
      <c r="AV49" s="96"/>
      <c r="AW49" s="96"/>
      <c r="AX49" s="96"/>
      <c r="AY49" s="96" t="s">
        <v>344</v>
      </c>
      <c r="AZ49" s="96"/>
      <c r="BA49" s="96"/>
      <c r="BB49" s="96"/>
      <c r="BC49" s="96"/>
      <c r="BD49" s="96"/>
      <c r="BE49" s="96" t="s">
        <v>345</v>
      </c>
      <c r="BF49" s="96"/>
      <c r="BG49" s="96"/>
      <c r="BH49" s="96"/>
      <c r="BI49" s="96"/>
      <c r="BJ49" s="96"/>
      <c r="BK49" s="96" t="s">
        <v>94</v>
      </c>
      <c r="BL49" s="96"/>
      <c r="BM49" s="96"/>
      <c r="BN49" s="96"/>
      <c r="BO49" s="96"/>
      <c r="BP49" s="96"/>
      <c r="BQ49" s="96" t="s">
        <v>95</v>
      </c>
      <c r="BR49" s="96"/>
      <c r="BS49" s="96"/>
      <c r="BT49" s="96"/>
      <c r="BU49" s="96"/>
      <c r="BV49" s="96"/>
      <c r="BW49" s="152" t="s">
        <v>99</v>
      </c>
      <c r="BX49" s="152"/>
      <c r="BY49" s="152"/>
      <c r="BZ49" s="152"/>
      <c r="CA49" s="152"/>
      <c r="CB49" s="152"/>
      <c r="CC49" s="152" t="s">
        <v>253</v>
      </c>
      <c r="CD49" s="152"/>
      <c r="CE49" s="152"/>
      <c r="CF49" s="152"/>
      <c r="CG49" s="152"/>
      <c r="CH49" s="152"/>
      <c r="CI49" s="153" t="s">
        <v>254</v>
      </c>
      <c r="CJ49" s="153"/>
      <c r="CK49" s="153"/>
      <c r="CL49" s="153"/>
      <c r="CM49" s="153"/>
      <c r="CN49" s="153"/>
      <c r="CO49" s="153" t="s">
        <v>255</v>
      </c>
      <c r="CP49" s="153"/>
      <c r="CQ49" s="153"/>
      <c r="CR49" s="153"/>
      <c r="CS49" s="153"/>
      <c r="CT49" s="153"/>
      <c r="CU49" s="204" t="s">
        <v>346</v>
      </c>
      <c r="CV49" s="204"/>
      <c r="CW49" s="204"/>
      <c r="CX49" s="204"/>
      <c r="CY49" s="204"/>
      <c r="CZ49" s="204"/>
      <c r="DA49" s="155">
        <v>0</v>
      </c>
      <c r="DB49" s="155"/>
      <c r="DC49" s="155"/>
      <c r="DD49" s="155"/>
      <c r="DE49" s="155"/>
      <c r="DF49" s="155"/>
    </row>
    <row r="50" spans="1:110" s="2" customFormat="1" ht="14.15" customHeight="1" x14ac:dyDescent="0.25">
      <c r="A50" s="283"/>
      <c r="B50" s="135">
        <v>6</v>
      </c>
      <c r="C50" s="136">
        <v>55</v>
      </c>
      <c r="D50" s="136"/>
      <c r="E50" s="137" t="s">
        <v>347</v>
      </c>
      <c r="F50" s="137"/>
      <c r="G50" s="137"/>
      <c r="H50" s="137"/>
      <c r="I50" s="138">
        <v>56</v>
      </c>
      <c r="J50" s="138"/>
      <c r="K50" s="142" t="s">
        <v>348</v>
      </c>
      <c r="L50" s="142"/>
      <c r="M50" s="142"/>
      <c r="N50" s="142"/>
      <c r="O50" s="143" t="s">
        <v>349</v>
      </c>
      <c r="P50" s="143"/>
      <c r="Q50" s="143"/>
      <c r="R50" s="143"/>
      <c r="S50" s="143"/>
      <c r="T50" s="143"/>
      <c r="U50" s="132">
        <v>72</v>
      </c>
      <c r="V50" s="132"/>
      <c r="W50" s="133" t="s">
        <v>350</v>
      </c>
      <c r="X50" s="133"/>
      <c r="Y50" s="133"/>
      <c r="Z50" s="133"/>
      <c r="AA50" s="132">
        <v>73</v>
      </c>
      <c r="AB50" s="132"/>
      <c r="AC50" s="133" t="s">
        <v>351</v>
      </c>
      <c r="AD50" s="133"/>
      <c r="AE50" s="133"/>
      <c r="AF50" s="133"/>
      <c r="AG50" s="132">
        <v>74</v>
      </c>
      <c r="AH50" s="132"/>
      <c r="AI50" s="133" t="s">
        <v>352</v>
      </c>
      <c r="AJ50" s="133"/>
      <c r="AK50" s="133"/>
      <c r="AL50" s="133"/>
      <c r="AM50" s="132">
        <v>75</v>
      </c>
      <c r="AN50" s="132"/>
      <c r="AO50" s="133" t="s">
        <v>353</v>
      </c>
      <c r="AP50" s="133"/>
      <c r="AQ50" s="133"/>
      <c r="AR50" s="133"/>
      <c r="AS50" s="132">
        <v>76</v>
      </c>
      <c r="AT50" s="132"/>
      <c r="AU50" s="133" t="s">
        <v>354</v>
      </c>
      <c r="AV50" s="133"/>
      <c r="AW50" s="133"/>
      <c r="AX50" s="133"/>
      <c r="AY50" s="132">
        <v>77</v>
      </c>
      <c r="AZ50" s="132"/>
      <c r="BA50" s="133" t="s">
        <v>355</v>
      </c>
      <c r="BB50" s="133"/>
      <c r="BC50" s="133"/>
      <c r="BD50" s="133"/>
      <c r="BE50" s="132">
        <v>78</v>
      </c>
      <c r="BF50" s="132"/>
      <c r="BG50" s="133" t="s">
        <v>356</v>
      </c>
      <c r="BH50" s="133"/>
      <c r="BI50" s="133"/>
      <c r="BJ50" s="133"/>
      <c r="BK50" s="132">
        <v>79</v>
      </c>
      <c r="BL50" s="132"/>
      <c r="BM50" s="133" t="s">
        <v>357</v>
      </c>
      <c r="BN50" s="133"/>
      <c r="BO50" s="133"/>
      <c r="BP50" s="133"/>
      <c r="BQ50" s="132">
        <v>80</v>
      </c>
      <c r="BR50" s="132"/>
      <c r="BS50" s="133" t="s">
        <v>358</v>
      </c>
      <c r="BT50" s="133"/>
      <c r="BU50" s="133"/>
      <c r="BV50" s="133"/>
      <c r="BW50" s="205">
        <v>81</v>
      </c>
      <c r="BX50" s="205"/>
      <c r="BY50" s="206" t="s">
        <v>359</v>
      </c>
      <c r="BZ50" s="206"/>
      <c r="CA50" s="206"/>
      <c r="CB50" s="206"/>
      <c r="CC50" s="205">
        <v>82</v>
      </c>
      <c r="CD50" s="205"/>
      <c r="CE50" s="206" t="s">
        <v>360</v>
      </c>
      <c r="CF50" s="206"/>
      <c r="CG50" s="206"/>
      <c r="CH50" s="206"/>
      <c r="CI50" s="205">
        <v>83</v>
      </c>
      <c r="CJ50" s="205"/>
      <c r="CK50" s="206" t="s">
        <v>361</v>
      </c>
      <c r="CL50" s="206"/>
      <c r="CM50" s="206"/>
      <c r="CN50" s="206"/>
      <c r="CO50" s="211">
        <v>84</v>
      </c>
      <c r="CP50" s="211"/>
      <c r="CQ50" s="212" t="s">
        <v>362</v>
      </c>
      <c r="CR50" s="212"/>
      <c r="CS50" s="212"/>
      <c r="CT50" s="212"/>
      <c r="CU50" s="207">
        <v>85</v>
      </c>
      <c r="CV50" s="207"/>
      <c r="CW50" s="208" t="s">
        <v>363</v>
      </c>
      <c r="CX50" s="208"/>
      <c r="CY50" s="208"/>
      <c r="CZ50" s="208"/>
      <c r="DA50" s="209">
        <v>86</v>
      </c>
      <c r="DB50" s="209"/>
      <c r="DC50" s="210" t="s">
        <v>364</v>
      </c>
      <c r="DD50" s="210"/>
      <c r="DE50" s="210"/>
      <c r="DF50" s="210"/>
    </row>
    <row r="51" spans="1:110" ht="11.25" customHeight="1" x14ac:dyDescent="0.25">
      <c r="A51" s="283"/>
      <c r="B51" s="135"/>
      <c r="C51" s="139" t="s">
        <v>365</v>
      </c>
      <c r="D51" s="139"/>
      <c r="E51" s="139"/>
      <c r="F51" s="140" t="s">
        <v>113</v>
      </c>
      <c r="G51" s="140"/>
      <c r="H51" s="140"/>
      <c r="I51" s="144" t="s">
        <v>366</v>
      </c>
      <c r="J51" s="144"/>
      <c r="K51" s="144"/>
      <c r="L51" s="145" t="s">
        <v>10</v>
      </c>
      <c r="M51" s="145"/>
      <c r="N51" s="145"/>
      <c r="O51" s="143"/>
      <c r="P51" s="143"/>
      <c r="Q51" s="143"/>
      <c r="R51" s="143"/>
      <c r="S51" s="143"/>
      <c r="T51" s="143"/>
      <c r="U51" s="199" t="s">
        <v>367</v>
      </c>
      <c r="V51" s="199"/>
      <c r="W51" s="199"/>
      <c r="X51" s="129" t="s">
        <v>368</v>
      </c>
      <c r="Y51" s="129"/>
      <c r="Z51" s="129"/>
      <c r="AA51" s="199" t="s">
        <v>369</v>
      </c>
      <c r="AB51" s="199"/>
      <c r="AC51" s="199"/>
      <c r="AD51" s="129" t="s">
        <v>370</v>
      </c>
      <c r="AE51" s="129"/>
      <c r="AF51" s="129"/>
      <c r="AG51" s="199" t="s">
        <v>371</v>
      </c>
      <c r="AH51" s="199"/>
      <c r="AI51" s="199"/>
      <c r="AJ51" s="129" t="s">
        <v>372</v>
      </c>
      <c r="AK51" s="129"/>
      <c r="AL51" s="129"/>
      <c r="AM51" s="199" t="s">
        <v>373</v>
      </c>
      <c r="AN51" s="199"/>
      <c r="AO51" s="199"/>
      <c r="AP51" s="129" t="s">
        <v>374</v>
      </c>
      <c r="AQ51" s="129"/>
      <c r="AR51" s="129"/>
      <c r="AS51" s="199" t="s">
        <v>375</v>
      </c>
      <c r="AT51" s="199"/>
      <c r="AU51" s="199"/>
      <c r="AV51" s="129" t="s">
        <v>376</v>
      </c>
      <c r="AW51" s="129"/>
      <c r="AX51" s="129"/>
      <c r="AY51" s="199" t="s">
        <v>377</v>
      </c>
      <c r="AZ51" s="199"/>
      <c r="BA51" s="199"/>
      <c r="BB51" s="129" t="s">
        <v>378</v>
      </c>
      <c r="BC51" s="129"/>
      <c r="BD51" s="129"/>
      <c r="BE51" s="199" t="s">
        <v>379</v>
      </c>
      <c r="BF51" s="199"/>
      <c r="BG51" s="199"/>
      <c r="BH51" s="129" t="s">
        <v>380</v>
      </c>
      <c r="BI51" s="129"/>
      <c r="BJ51" s="129"/>
      <c r="BK51" s="199" t="s">
        <v>381</v>
      </c>
      <c r="BL51" s="199"/>
      <c r="BM51" s="199"/>
      <c r="BN51" s="129" t="s">
        <v>113</v>
      </c>
      <c r="BO51" s="129"/>
      <c r="BP51" s="129"/>
      <c r="BQ51" s="200" t="s">
        <v>382</v>
      </c>
      <c r="BR51" s="200"/>
      <c r="BS51" s="200"/>
      <c r="BT51" s="129" t="s">
        <v>10</v>
      </c>
      <c r="BU51" s="129"/>
      <c r="BV51" s="129"/>
      <c r="BW51" s="201" t="s">
        <v>383</v>
      </c>
      <c r="BX51" s="201"/>
      <c r="BY51" s="201"/>
      <c r="BZ51" s="202" t="s">
        <v>42</v>
      </c>
      <c r="CA51" s="202"/>
      <c r="CB51" s="202"/>
      <c r="CC51" s="201" t="s">
        <v>384</v>
      </c>
      <c r="CD51" s="201"/>
      <c r="CE51" s="201"/>
      <c r="CF51" s="202" t="s">
        <v>44</v>
      </c>
      <c r="CG51" s="202"/>
      <c r="CH51" s="202"/>
      <c r="CI51" s="201" t="s">
        <v>385</v>
      </c>
      <c r="CJ51" s="201"/>
      <c r="CK51" s="201"/>
      <c r="CL51" s="202" t="s">
        <v>46</v>
      </c>
      <c r="CM51" s="202"/>
      <c r="CN51" s="202"/>
      <c r="CO51" s="190" t="s">
        <v>386</v>
      </c>
      <c r="CP51" s="190"/>
      <c r="CQ51" s="190"/>
      <c r="CR51" s="191" t="s">
        <v>48</v>
      </c>
      <c r="CS51" s="191"/>
      <c r="CT51" s="191"/>
      <c r="CU51" s="192" t="s">
        <v>387</v>
      </c>
      <c r="CV51" s="192"/>
      <c r="CW51" s="192"/>
      <c r="CX51" s="193" t="s">
        <v>50</v>
      </c>
      <c r="CY51" s="193"/>
      <c r="CZ51" s="193"/>
      <c r="DA51" s="196" t="s">
        <v>388</v>
      </c>
      <c r="DB51" s="196"/>
      <c r="DC51" s="196"/>
      <c r="DD51" s="197" t="s">
        <v>10</v>
      </c>
      <c r="DE51" s="197"/>
      <c r="DF51" s="197"/>
    </row>
    <row r="52" spans="1:110" ht="11.25" customHeight="1" x14ac:dyDescent="0.25">
      <c r="A52" s="283"/>
      <c r="B52" s="135"/>
      <c r="C52" s="139"/>
      <c r="D52" s="139"/>
      <c r="E52" s="139"/>
      <c r="F52" s="122">
        <v>0.79</v>
      </c>
      <c r="G52" s="122"/>
      <c r="H52" s="122"/>
      <c r="I52" s="144"/>
      <c r="J52" s="144"/>
      <c r="K52" s="144"/>
      <c r="L52" s="123">
        <v>0.89</v>
      </c>
      <c r="M52" s="123"/>
      <c r="N52" s="123"/>
      <c r="O52" s="143"/>
      <c r="P52" s="143"/>
      <c r="Q52" s="143"/>
      <c r="R52" s="143"/>
      <c r="S52" s="143"/>
      <c r="T52" s="143"/>
      <c r="U52" s="199"/>
      <c r="V52" s="199"/>
      <c r="W52" s="199"/>
      <c r="X52" s="124">
        <v>1.3</v>
      </c>
      <c r="Y52" s="124"/>
      <c r="Z52" s="124"/>
      <c r="AA52" s="199"/>
      <c r="AB52" s="199"/>
      <c r="AC52" s="199"/>
      <c r="AD52" s="124">
        <v>1.5</v>
      </c>
      <c r="AE52" s="124"/>
      <c r="AF52" s="124"/>
      <c r="AG52" s="199"/>
      <c r="AH52" s="199"/>
      <c r="AI52" s="199"/>
      <c r="AJ52" s="124">
        <v>2.36</v>
      </c>
      <c r="AK52" s="124"/>
      <c r="AL52" s="124"/>
      <c r="AM52" s="199"/>
      <c r="AN52" s="199"/>
      <c r="AO52" s="199"/>
      <c r="AP52" s="124">
        <v>1.9</v>
      </c>
      <c r="AQ52" s="124"/>
      <c r="AR52" s="124"/>
      <c r="AS52" s="199"/>
      <c r="AT52" s="199"/>
      <c r="AU52" s="199"/>
      <c r="AV52" s="124">
        <v>2.2000000000000002</v>
      </c>
      <c r="AW52" s="124"/>
      <c r="AX52" s="124"/>
      <c r="AY52" s="199"/>
      <c r="AZ52" s="199"/>
      <c r="BA52" s="199"/>
      <c r="BB52" s="124">
        <v>2.2000000000000002</v>
      </c>
      <c r="BC52" s="124"/>
      <c r="BD52" s="124"/>
      <c r="BE52" s="199"/>
      <c r="BF52" s="199"/>
      <c r="BG52" s="199"/>
      <c r="BH52" s="124">
        <v>2.2799999999999998</v>
      </c>
      <c r="BI52" s="124"/>
      <c r="BJ52" s="124"/>
      <c r="BK52" s="199"/>
      <c r="BL52" s="199"/>
      <c r="BM52" s="199"/>
      <c r="BN52" s="124">
        <v>2.54</v>
      </c>
      <c r="BO52" s="124"/>
      <c r="BP52" s="124"/>
      <c r="BQ52" s="200"/>
      <c r="BR52" s="200"/>
      <c r="BS52" s="200"/>
      <c r="BT52" s="124">
        <v>2</v>
      </c>
      <c r="BU52" s="124"/>
      <c r="BV52" s="124"/>
      <c r="BW52" s="201"/>
      <c r="BX52" s="201"/>
      <c r="BY52" s="201"/>
      <c r="BZ52" s="203">
        <v>1.62</v>
      </c>
      <c r="CA52" s="203"/>
      <c r="CB52" s="203"/>
      <c r="CC52" s="201"/>
      <c r="CD52" s="201"/>
      <c r="CE52" s="201"/>
      <c r="CF52" s="203">
        <v>2.33</v>
      </c>
      <c r="CG52" s="203"/>
      <c r="CH52" s="203"/>
      <c r="CI52" s="201"/>
      <c r="CJ52" s="201"/>
      <c r="CK52" s="201"/>
      <c r="CL52" s="203">
        <v>2.02</v>
      </c>
      <c r="CM52" s="203"/>
      <c r="CN52" s="203"/>
      <c r="CO52" s="190"/>
      <c r="CP52" s="190"/>
      <c r="CQ52" s="190"/>
      <c r="CR52" s="194">
        <v>2</v>
      </c>
      <c r="CS52" s="194"/>
      <c r="CT52" s="194"/>
      <c r="CU52" s="192"/>
      <c r="CV52" s="192"/>
      <c r="CW52" s="192"/>
      <c r="CX52" s="195">
        <v>2.2000000000000002</v>
      </c>
      <c r="CY52" s="195"/>
      <c r="CZ52" s="195"/>
      <c r="DA52" s="196"/>
      <c r="DB52" s="196"/>
      <c r="DC52" s="196"/>
      <c r="DD52" s="198" t="s">
        <v>12</v>
      </c>
      <c r="DE52" s="198"/>
      <c r="DF52" s="198"/>
    </row>
    <row r="53" spans="1:110" ht="11.25" customHeight="1" x14ac:dyDescent="0.25">
      <c r="A53" s="283"/>
      <c r="B53" s="135"/>
      <c r="C53" s="141" t="s">
        <v>389</v>
      </c>
      <c r="D53" s="141"/>
      <c r="E53" s="141"/>
      <c r="F53" s="141"/>
      <c r="G53" s="141"/>
      <c r="H53" s="141"/>
      <c r="I53" s="146" t="s">
        <v>390</v>
      </c>
      <c r="J53" s="146"/>
      <c r="K53" s="146"/>
      <c r="L53" s="146"/>
      <c r="M53" s="146"/>
      <c r="N53" s="146"/>
      <c r="O53" s="143"/>
      <c r="P53" s="143"/>
      <c r="Q53" s="143"/>
      <c r="R53" s="143"/>
      <c r="S53" s="143"/>
      <c r="T53" s="143"/>
      <c r="U53" s="120" t="s">
        <v>391</v>
      </c>
      <c r="V53" s="120"/>
      <c r="W53" s="120"/>
      <c r="X53" s="120"/>
      <c r="Y53" s="120"/>
      <c r="Z53" s="120"/>
      <c r="AA53" s="120" t="s">
        <v>392</v>
      </c>
      <c r="AB53" s="120"/>
      <c r="AC53" s="120"/>
      <c r="AD53" s="120"/>
      <c r="AE53" s="120"/>
      <c r="AF53" s="120"/>
      <c r="AG53" s="120" t="s">
        <v>393</v>
      </c>
      <c r="AH53" s="120"/>
      <c r="AI53" s="120"/>
      <c r="AJ53" s="120"/>
      <c r="AK53" s="120"/>
      <c r="AL53" s="120"/>
      <c r="AM53" s="120" t="s">
        <v>394</v>
      </c>
      <c r="AN53" s="120"/>
      <c r="AO53" s="120"/>
      <c r="AP53" s="120"/>
      <c r="AQ53" s="120"/>
      <c r="AR53" s="120"/>
      <c r="AS53" s="120" t="s">
        <v>395</v>
      </c>
      <c r="AT53" s="120"/>
      <c r="AU53" s="120"/>
      <c r="AV53" s="120"/>
      <c r="AW53" s="120"/>
      <c r="AX53" s="120"/>
      <c r="AY53" s="120" t="s">
        <v>396</v>
      </c>
      <c r="AZ53" s="120"/>
      <c r="BA53" s="120"/>
      <c r="BB53" s="120"/>
      <c r="BC53" s="120"/>
      <c r="BD53" s="120"/>
      <c r="BE53" s="120" t="s">
        <v>397</v>
      </c>
      <c r="BF53" s="120"/>
      <c r="BG53" s="120"/>
      <c r="BH53" s="120"/>
      <c r="BI53" s="120"/>
      <c r="BJ53" s="120"/>
      <c r="BK53" s="120" t="s">
        <v>398</v>
      </c>
      <c r="BL53" s="120"/>
      <c r="BM53" s="120"/>
      <c r="BN53" s="120"/>
      <c r="BO53" s="120"/>
      <c r="BP53" s="120"/>
      <c r="BQ53" s="120" t="s">
        <v>399</v>
      </c>
      <c r="BR53" s="120"/>
      <c r="BS53" s="120"/>
      <c r="BT53" s="120"/>
      <c r="BU53" s="120"/>
      <c r="BV53" s="120"/>
      <c r="BW53" s="186" t="s">
        <v>400</v>
      </c>
      <c r="BX53" s="186"/>
      <c r="BY53" s="186"/>
      <c r="BZ53" s="186"/>
      <c r="CA53" s="186"/>
      <c r="CB53" s="186"/>
      <c r="CC53" s="186" t="s">
        <v>401</v>
      </c>
      <c r="CD53" s="186"/>
      <c r="CE53" s="186"/>
      <c r="CF53" s="186"/>
      <c r="CG53" s="186"/>
      <c r="CH53" s="186"/>
      <c r="CI53" s="186" t="s">
        <v>402</v>
      </c>
      <c r="CJ53" s="186"/>
      <c r="CK53" s="186"/>
      <c r="CL53" s="186"/>
      <c r="CM53" s="186"/>
      <c r="CN53" s="186"/>
      <c r="CO53" s="187" t="s">
        <v>403</v>
      </c>
      <c r="CP53" s="187"/>
      <c r="CQ53" s="187"/>
      <c r="CR53" s="187"/>
      <c r="CS53" s="187"/>
      <c r="CT53" s="187"/>
      <c r="CU53" s="188" t="s">
        <v>404</v>
      </c>
      <c r="CV53" s="188"/>
      <c r="CW53" s="188"/>
      <c r="CX53" s="188"/>
      <c r="CY53" s="188"/>
      <c r="CZ53" s="188"/>
      <c r="DA53" s="189" t="s">
        <v>405</v>
      </c>
      <c r="DB53" s="189"/>
      <c r="DC53" s="189"/>
      <c r="DD53" s="189"/>
      <c r="DE53" s="189"/>
      <c r="DF53" s="189"/>
    </row>
    <row r="54" spans="1:110" ht="11.25" customHeight="1" x14ac:dyDescent="0.25">
      <c r="A54" s="283"/>
      <c r="B54" s="135"/>
      <c r="C54" s="147">
        <v>1.879</v>
      </c>
      <c r="D54" s="147"/>
      <c r="E54" s="147"/>
      <c r="F54" s="107">
        <v>3.8938999999999999</v>
      </c>
      <c r="G54" s="107"/>
      <c r="H54" s="107"/>
      <c r="I54" s="148">
        <v>3.51</v>
      </c>
      <c r="J54" s="148"/>
      <c r="K54" s="148"/>
      <c r="L54" s="109">
        <v>5.2117000000000004</v>
      </c>
      <c r="M54" s="109"/>
      <c r="N54" s="109"/>
      <c r="O54" s="143"/>
      <c r="P54" s="143"/>
      <c r="Q54" s="143"/>
      <c r="R54" s="143"/>
      <c r="S54" s="143"/>
      <c r="T54" s="143"/>
      <c r="U54" s="119">
        <v>13.31</v>
      </c>
      <c r="V54" s="119"/>
      <c r="W54" s="119"/>
      <c r="X54" s="111">
        <v>6.8250999999999999</v>
      </c>
      <c r="Y54" s="111"/>
      <c r="Z54" s="111"/>
      <c r="AA54" s="119">
        <v>16.649999999999999</v>
      </c>
      <c r="AB54" s="119"/>
      <c r="AC54" s="119"/>
      <c r="AD54" s="111">
        <v>7.5495999999999999</v>
      </c>
      <c r="AE54" s="111"/>
      <c r="AF54" s="111"/>
      <c r="AG54" s="119">
        <v>19.25</v>
      </c>
      <c r="AH54" s="119"/>
      <c r="AI54" s="119"/>
      <c r="AJ54" s="185">
        <v>7.8639999999999999</v>
      </c>
      <c r="AK54" s="185"/>
      <c r="AL54" s="185"/>
      <c r="AM54" s="119">
        <v>21.02</v>
      </c>
      <c r="AN54" s="119"/>
      <c r="AO54" s="119"/>
      <c r="AP54" s="111">
        <v>7.8334999999999999</v>
      </c>
      <c r="AQ54" s="111"/>
      <c r="AR54" s="111"/>
      <c r="AS54" s="119">
        <v>22.61</v>
      </c>
      <c r="AT54" s="119"/>
      <c r="AU54" s="119"/>
      <c r="AV54" s="111">
        <v>8.4382000000000001</v>
      </c>
      <c r="AW54" s="111"/>
      <c r="AX54" s="111"/>
      <c r="AY54" s="119">
        <v>22.65</v>
      </c>
      <c r="AZ54" s="119"/>
      <c r="BA54" s="119"/>
      <c r="BB54" s="185">
        <v>8.9670000000000005</v>
      </c>
      <c r="BC54" s="185"/>
      <c r="BD54" s="185"/>
      <c r="BE54" s="119">
        <v>21.09</v>
      </c>
      <c r="BF54" s="119"/>
      <c r="BG54" s="119"/>
      <c r="BH54" s="111">
        <v>8.9588000000000001</v>
      </c>
      <c r="BI54" s="111"/>
      <c r="BJ54" s="111"/>
      <c r="BK54" s="119">
        <v>19.3</v>
      </c>
      <c r="BL54" s="119"/>
      <c r="BM54" s="119"/>
      <c r="BN54" s="111">
        <v>9.2255000000000003</v>
      </c>
      <c r="BO54" s="111"/>
      <c r="BP54" s="111"/>
      <c r="BQ54" s="119">
        <v>13.534000000000001</v>
      </c>
      <c r="BR54" s="119"/>
      <c r="BS54" s="119"/>
      <c r="BT54" s="111">
        <v>10.4375</v>
      </c>
      <c r="BU54" s="111"/>
      <c r="BV54" s="111"/>
      <c r="BW54" s="181">
        <v>11.85</v>
      </c>
      <c r="BX54" s="181"/>
      <c r="BY54" s="181"/>
      <c r="BZ54" s="162">
        <v>6.1082000000000001</v>
      </c>
      <c r="CA54" s="162"/>
      <c r="CB54" s="162"/>
      <c r="CC54" s="181">
        <v>11.34</v>
      </c>
      <c r="CD54" s="181"/>
      <c r="CE54" s="181"/>
      <c r="CF54" s="162">
        <v>7.4166999999999996</v>
      </c>
      <c r="CG54" s="162"/>
      <c r="CH54" s="162"/>
      <c r="CI54" s="181">
        <v>9.7799999999999994</v>
      </c>
      <c r="CJ54" s="181"/>
      <c r="CK54" s="181"/>
      <c r="CL54" s="162">
        <v>7.2854999999999999</v>
      </c>
      <c r="CM54" s="162"/>
      <c r="CN54" s="162"/>
      <c r="CO54" s="182">
        <v>9.1959999999999997</v>
      </c>
      <c r="CP54" s="182"/>
      <c r="CQ54" s="182"/>
      <c r="CR54" s="165">
        <v>8.4139999999999997</v>
      </c>
      <c r="CS54" s="165"/>
      <c r="CT54" s="165"/>
      <c r="CU54" s="183" t="s">
        <v>12</v>
      </c>
      <c r="CV54" s="183"/>
      <c r="CW54" s="183"/>
      <c r="CX54" s="167" t="s">
        <v>12</v>
      </c>
      <c r="CY54" s="167"/>
      <c r="CZ54" s="167"/>
      <c r="DA54" s="184">
        <v>9.73</v>
      </c>
      <c r="DB54" s="184"/>
      <c r="DC54" s="184"/>
      <c r="DD54" s="170">
        <v>10.7485</v>
      </c>
      <c r="DE54" s="170"/>
      <c r="DF54" s="170"/>
    </row>
    <row r="55" spans="1:110" s="9" customFormat="1" ht="11.25" customHeight="1" x14ac:dyDescent="0.25">
      <c r="A55" s="283"/>
      <c r="B55" s="135"/>
      <c r="C55" s="113">
        <v>28.44</v>
      </c>
      <c r="D55" s="113"/>
      <c r="E55" s="113"/>
      <c r="F55" s="114">
        <v>671</v>
      </c>
      <c r="G55" s="114"/>
      <c r="H55" s="114"/>
      <c r="I55" s="115">
        <v>727</v>
      </c>
      <c r="J55" s="115"/>
      <c r="K55" s="115"/>
      <c r="L55" s="116">
        <v>1870</v>
      </c>
      <c r="M55" s="116"/>
      <c r="N55" s="116"/>
      <c r="O55" s="143"/>
      <c r="P55" s="143"/>
      <c r="Q55" s="143"/>
      <c r="R55" s="143"/>
      <c r="S55" s="143"/>
      <c r="T55" s="143"/>
      <c r="U55" s="117">
        <v>2233</v>
      </c>
      <c r="V55" s="117"/>
      <c r="W55" s="117"/>
      <c r="X55" s="118">
        <v>4603</v>
      </c>
      <c r="Y55" s="118"/>
      <c r="Z55" s="118"/>
      <c r="AA55" s="117">
        <v>3017</v>
      </c>
      <c r="AB55" s="117"/>
      <c r="AC55" s="117"/>
      <c r="AD55" s="118">
        <v>5458</v>
      </c>
      <c r="AE55" s="118"/>
      <c r="AF55" s="118"/>
      <c r="AG55" s="117">
        <v>3422</v>
      </c>
      <c r="AH55" s="117"/>
      <c r="AI55" s="117"/>
      <c r="AJ55" s="118">
        <v>5555</v>
      </c>
      <c r="AK55" s="118"/>
      <c r="AL55" s="118"/>
      <c r="AM55" s="117">
        <v>3186</v>
      </c>
      <c r="AN55" s="117"/>
      <c r="AO55" s="117"/>
      <c r="AP55" s="118">
        <v>5596</v>
      </c>
      <c r="AQ55" s="118"/>
      <c r="AR55" s="118"/>
      <c r="AS55" s="117">
        <v>3033</v>
      </c>
      <c r="AT55" s="117"/>
      <c r="AU55" s="117"/>
      <c r="AV55" s="118">
        <v>5012</v>
      </c>
      <c r="AW55" s="118"/>
      <c r="AX55" s="118"/>
      <c r="AY55" s="117">
        <v>2466</v>
      </c>
      <c r="AZ55" s="117"/>
      <c r="BA55" s="117"/>
      <c r="BB55" s="118">
        <v>4428</v>
      </c>
      <c r="BC55" s="118"/>
      <c r="BD55" s="118"/>
      <c r="BE55" s="117">
        <v>1768.3</v>
      </c>
      <c r="BF55" s="117"/>
      <c r="BG55" s="117"/>
      <c r="BH55" s="118">
        <v>3825</v>
      </c>
      <c r="BI55" s="118"/>
      <c r="BJ55" s="118"/>
      <c r="BK55" s="117">
        <v>1064.18</v>
      </c>
      <c r="BL55" s="117"/>
      <c r="BM55" s="117"/>
      <c r="BN55" s="118">
        <v>2856</v>
      </c>
      <c r="BO55" s="118"/>
      <c r="BP55" s="118"/>
      <c r="BQ55" s="117">
        <v>-38.83</v>
      </c>
      <c r="BR55" s="117"/>
      <c r="BS55" s="117"/>
      <c r="BT55" s="118">
        <v>356.73</v>
      </c>
      <c r="BU55" s="118"/>
      <c r="BV55" s="118"/>
      <c r="BW55" s="173">
        <v>304</v>
      </c>
      <c r="BX55" s="173"/>
      <c r="BY55" s="173"/>
      <c r="BZ55" s="174">
        <v>1473</v>
      </c>
      <c r="CA55" s="174"/>
      <c r="CB55" s="174"/>
      <c r="CC55" s="173">
        <v>327.45999999999998</v>
      </c>
      <c r="CD55" s="173"/>
      <c r="CE55" s="173"/>
      <c r="CF55" s="174">
        <v>1749</v>
      </c>
      <c r="CG55" s="174"/>
      <c r="CH55" s="174"/>
      <c r="CI55" s="173">
        <v>271.3</v>
      </c>
      <c r="CJ55" s="173"/>
      <c r="CK55" s="173"/>
      <c r="CL55" s="174">
        <v>1564</v>
      </c>
      <c r="CM55" s="174"/>
      <c r="CN55" s="174"/>
      <c r="CO55" s="175">
        <v>254</v>
      </c>
      <c r="CP55" s="175"/>
      <c r="CQ55" s="175"/>
      <c r="CR55" s="176">
        <v>962</v>
      </c>
      <c r="CS55" s="176"/>
      <c r="CT55" s="176"/>
      <c r="CU55" s="177">
        <v>302</v>
      </c>
      <c r="CV55" s="177"/>
      <c r="CW55" s="177"/>
      <c r="CX55" s="178" t="s">
        <v>12</v>
      </c>
      <c r="CY55" s="178"/>
      <c r="CZ55" s="178"/>
      <c r="DA55" s="179">
        <v>-71</v>
      </c>
      <c r="DB55" s="179"/>
      <c r="DC55" s="179"/>
      <c r="DD55" s="180">
        <v>-61.7</v>
      </c>
      <c r="DE55" s="180"/>
      <c r="DF55" s="180"/>
    </row>
    <row r="56" spans="1:110" s="9" customFormat="1" ht="11.25" customHeight="1" x14ac:dyDescent="0.25">
      <c r="A56" s="283"/>
      <c r="B56" s="135"/>
      <c r="C56" s="171" t="s">
        <v>1189</v>
      </c>
      <c r="D56" s="106"/>
      <c r="E56" s="106"/>
      <c r="F56" s="107" t="s">
        <v>1064</v>
      </c>
      <c r="G56" s="107"/>
      <c r="H56" s="107"/>
      <c r="I56" s="172" t="s">
        <v>1188</v>
      </c>
      <c r="J56" s="108"/>
      <c r="K56" s="108"/>
      <c r="L56" s="109" t="s">
        <v>1064</v>
      </c>
      <c r="M56" s="109"/>
      <c r="N56" s="109"/>
      <c r="O56" s="143"/>
      <c r="P56" s="143"/>
      <c r="Q56" s="143"/>
      <c r="R56" s="143"/>
      <c r="S56" s="143"/>
      <c r="T56" s="143"/>
      <c r="U56" s="163" t="s">
        <v>1187</v>
      </c>
      <c r="V56" s="110"/>
      <c r="W56" s="110"/>
      <c r="X56" s="111" t="s">
        <v>1063</v>
      </c>
      <c r="Y56" s="111"/>
      <c r="Z56" s="111"/>
      <c r="AA56" s="163" t="s">
        <v>1170</v>
      </c>
      <c r="AB56" s="110"/>
      <c r="AC56" s="110"/>
      <c r="AD56" s="111" t="s">
        <v>1064</v>
      </c>
      <c r="AE56" s="111"/>
      <c r="AF56" s="111"/>
      <c r="AG56" s="163" t="s">
        <v>1169</v>
      </c>
      <c r="AH56" s="110"/>
      <c r="AI56" s="110"/>
      <c r="AJ56" s="111" t="s">
        <v>1064</v>
      </c>
      <c r="AK56" s="111"/>
      <c r="AL56" s="111"/>
      <c r="AM56" s="163" t="s">
        <v>1166</v>
      </c>
      <c r="AN56" s="110"/>
      <c r="AO56" s="110"/>
      <c r="AP56" s="111" t="s">
        <v>1063</v>
      </c>
      <c r="AQ56" s="111"/>
      <c r="AR56" s="111"/>
      <c r="AS56" s="163" t="s">
        <v>1186</v>
      </c>
      <c r="AT56" s="110"/>
      <c r="AU56" s="110"/>
      <c r="AV56" s="111" t="s">
        <v>1063</v>
      </c>
      <c r="AW56" s="111"/>
      <c r="AX56" s="111"/>
      <c r="AY56" s="163" t="s">
        <v>1168</v>
      </c>
      <c r="AZ56" s="110"/>
      <c r="BA56" s="110"/>
      <c r="BB56" s="111" t="s">
        <v>1065</v>
      </c>
      <c r="BC56" s="111"/>
      <c r="BD56" s="111"/>
      <c r="BE56" s="163" t="s">
        <v>1169</v>
      </c>
      <c r="BF56" s="110"/>
      <c r="BG56" s="110"/>
      <c r="BH56" s="111" t="s">
        <v>1065</v>
      </c>
      <c r="BI56" s="111"/>
      <c r="BJ56" s="111"/>
      <c r="BK56" s="163" t="s">
        <v>1165</v>
      </c>
      <c r="BL56" s="110"/>
      <c r="BM56" s="110"/>
      <c r="BN56" s="111" t="s">
        <v>1065</v>
      </c>
      <c r="BO56" s="111"/>
      <c r="BP56" s="111"/>
      <c r="BQ56" s="163" t="s">
        <v>1164</v>
      </c>
      <c r="BR56" s="110"/>
      <c r="BS56" s="110"/>
      <c r="BT56" s="111" t="s">
        <v>1067</v>
      </c>
      <c r="BU56" s="111"/>
      <c r="BV56" s="111"/>
      <c r="BW56" s="160" t="s">
        <v>1185</v>
      </c>
      <c r="BX56" s="161"/>
      <c r="BY56" s="161"/>
      <c r="BZ56" s="162" t="s">
        <v>1063</v>
      </c>
      <c r="CA56" s="162"/>
      <c r="CB56" s="162"/>
      <c r="CC56" s="160" t="s">
        <v>1184</v>
      </c>
      <c r="CD56" s="161"/>
      <c r="CE56" s="161"/>
      <c r="CF56" s="162" t="s">
        <v>1065</v>
      </c>
      <c r="CG56" s="162"/>
      <c r="CH56" s="162"/>
      <c r="CI56" s="160" t="s">
        <v>1183</v>
      </c>
      <c r="CJ56" s="161"/>
      <c r="CK56" s="161"/>
      <c r="CL56" s="162" t="s">
        <v>1067</v>
      </c>
      <c r="CM56" s="162"/>
      <c r="CN56" s="162"/>
      <c r="CO56" s="164" t="s">
        <v>12</v>
      </c>
      <c r="CP56" s="164"/>
      <c r="CQ56" s="164"/>
      <c r="CR56" s="165" t="s">
        <v>1061</v>
      </c>
      <c r="CS56" s="165"/>
      <c r="CT56" s="165"/>
      <c r="CU56" s="166" t="s">
        <v>12</v>
      </c>
      <c r="CV56" s="166"/>
      <c r="CW56" s="166"/>
      <c r="CX56" s="167" t="s">
        <v>1076</v>
      </c>
      <c r="CY56" s="167"/>
      <c r="CZ56" s="167"/>
      <c r="DA56" s="168" t="s">
        <v>1182</v>
      </c>
      <c r="DB56" s="169"/>
      <c r="DC56" s="169"/>
      <c r="DD56" s="170" t="s">
        <v>12</v>
      </c>
      <c r="DE56" s="170"/>
      <c r="DF56" s="170"/>
    </row>
    <row r="57" spans="1:110" s="9" customFormat="1" ht="11.25" customHeight="1" x14ac:dyDescent="0.25">
      <c r="A57" s="283"/>
      <c r="B57" s="135"/>
      <c r="C57" s="101" t="s">
        <v>406</v>
      </c>
      <c r="D57" s="101"/>
      <c r="E57" s="101"/>
      <c r="F57" s="101"/>
      <c r="G57" s="101"/>
      <c r="H57" s="101"/>
      <c r="I57" s="102" t="s">
        <v>407</v>
      </c>
      <c r="J57" s="102"/>
      <c r="K57" s="102"/>
      <c r="L57" s="102"/>
      <c r="M57" s="102"/>
      <c r="N57" s="102"/>
      <c r="O57" s="143"/>
      <c r="P57" s="143"/>
      <c r="Q57" s="143"/>
      <c r="R57" s="143"/>
      <c r="S57" s="143"/>
      <c r="T57" s="143"/>
      <c r="U57" s="103" t="s">
        <v>408</v>
      </c>
      <c r="V57" s="103"/>
      <c r="W57" s="103"/>
      <c r="X57" s="103"/>
      <c r="Y57" s="103"/>
      <c r="Z57" s="103"/>
      <c r="AA57" s="103" t="s">
        <v>409</v>
      </c>
      <c r="AB57" s="103"/>
      <c r="AC57" s="103"/>
      <c r="AD57" s="103"/>
      <c r="AE57" s="103"/>
      <c r="AF57" s="103"/>
      <c r="AG57" s="103" t="s">
        <v>410</v>
      </c>
      <c r="AH57" s="103"/>
      <c r="AI57" s="103"/>
      <c r="AJ57" s="103"/>
      <c r="AK57" s="103"/>
      <c r="AL57" s="103"/>
      <c r="AM57" s="103" t="s">
        <v>411</v>
      </c>
      <c r="AN57" s="103"/>
      <c r="AO57" s="103"/>
      <c r="AP57" s="103"/>
      <c r="AQ57" s="103"/>
      <c r="AR57" s="103"/>
      <c r="AS57" s="103" t="s">
        <v>412</v>
      </c>
      <c r="AT57" s="103"/>
      <c r="AU57" s="103"/>
      <c r="AV57" s="103"/>
      <c r="AW57" s="103"/>
      <c r="AX57" s="103"/>
      <c r="AY57" s="103" t="s">
        <v>413</v>
      </c>
      <c r="AZ57" s="103"/>
      <c r="BA57" s="103"/>
      <c r="BB57" s="103"/>
      <c r="BC57" s="103"/>
      <c r="BD57" s="103"/>
      <c r="BE57" s="103" t="s">
        <v>414</v>
      </c>
      <c r="BF57" s="103"/>
      <c r="BG57" s="103"/>
      <c r="BH57" s="103"/>
      <c r="BI57" s="103"/>
      <c r="BJ57" s="103"/>
      <c r="BK57" s="103" t="s">
        <v>415</v>
      </c>
      <c r="BL57" s="103"/>
      <c r="BM57" s="103"/>
      <c r="BN57" s="103"/>
      <c r="BO57" s="103"/>
      <c r="BP57" s="103"/>
      <c r="BQ57" s="103" t="s">
        <v>416</v>
      </c>
      <c r="BR57" s="103"/>
      <c r="BS57" s="103"/>
      <c r="BT57" s="103"/>
      <c r="BU57" s="103"/>
      <c r="BV57" s="103"/>
      <c r="BW57" s="156" t="s">
        <v>608</v>
      </c>
      <c r="BX57" s="156"/>
      <c r="BY57" s="156"/>
      <c r="BZ57" s="156"/>
      <c r="CA57" s="156"/>
      <c r="CB57" s="156"/>
      <c r="CC57" s="156" t="s">
        <v>609</v>
      </c>
      <c r="CD57" s="156"/>
      <c r="CE57" s="156"/>
      <c r="CF57" s="156"/>
      <c r="CG57" s="156"/>
      <c r="CH57" s="156"/>
      <c r="CI57" s="156" t="s">
        <v>610</v>
      </c>
      <c r="CJ57" s="156"/>
      <c r="CK57" s="156"/>
      <c r="CL57" s="156"/>
      <c r="CM57" s="156"/>
      <c r="CN57" s="156"/>
      <c r="CO57" s="157" t="s">
        <v>611</v>
      </c>
      <c r="CP57" s="157"/>
      <c r="CQ57" s="157"/>
      <c r="CR57" s="157"/>
      <c r="CS57" s="157"/>
      <c r="CT57" s="157"/>
      <c r="CU57" s="158" t="s">
        <v>612</v>
      </c>
      <c r="CV57" s="158"/>
      <c r="CW57" s="158"/>
      <c r="CX57" s="158"/>
      <c r="CY57" s="158"/>
      <c r="CZ57" s="158"/>
      <c r="DA57" s="159" t="s">
        <v>613</v>
      </c>
      <c r="DB57" s="159"/>
      <c r="DC57" s="159"/>
      <c r="DD57" s="159"/>
      <c r="DE57" s="159"/>
      <c r="DF57" s="159"/>
    </row>
    <row r="58" spans="1:110" s="9" customFormat="1" ht="11.25" customHeight="1" x14ac:dyDescent="0.25">
      <c r="A58" s="283"/>
      <c r="B58" s="135"/>
      <c r="C58" s="149" t="s">
        <v>94</v>
      </c>
      <c r="D58" s="149"/>
      <c r="E58" s="149"/>
      <c r="F58" s="149"/>
      <c r="G58" s="149"/>
      <c r="H58" s="149"/>
      <c r="I58" s="150" t="s">
        <v>95</v>
      </c>
      <c r="J58" s="150"/>
      <c r="K58" s="150"/>
      <c r="L58" s="150"/>
      <c r="M58" s="150"/>
      <c r="N58" s="150"/>
      <c r="O58" s="143"/>
      <c r="P58" s="143"/>
      <c r="Q58" s="143"/>
      <c r="R58" s="143"/>
      <c r="S58" s="143"/>
      <c r="T58" s="143"/>
      <c r="U58" s="151" t="s">
        <v>339</v>
      </c>
      <c r="V58" s="151"/>
      <c r="W58" s="151"/>
      <c r="X58" s="151"/>
      <c r="Y58" s="151"/>
      <c r="Z58" s="151"/>
      <c r="AA58" s="96" t="s">
        <v>417</v>
      </c>
      <c r="AB58" s="96"/>
      <c r="AC58" s="96"/>
      <c r="AD58" s="96"/>
      <c r="AE58" s="96"/>
      <c r="AF58" s="96"/>
      <c r="AG58" s="96" t="s">
        <v>341</v>
      </c>
      <c r="AH58" s="96"/>
      <c r="AI58" s="96"/>
      <c r="AJ58" s="96"/>
      <c r="AK58" s="96"/>
      <c r="AL58" s="96"/>
      <c r="AM58" s="96" t="s">
        <v>418</v>
      </c>
      <c r="AN58" s="96"/>
      <c r="AO58" s="96"/>
      <c r="AP58" s="96"/>
      <c r="AQ58" s="96"/>
      <c r="AR58" s="96"/>
      <c r="AS58" s="96" t="s">
        <v>343</v>
      </c>
      <c r="AT58" s="96"/>
      <c r="AU58" s="96"/>
      <c r="AV58" s="96"/>
      <c r="AW58" s="96"/>
      <c r="AX58" s="96"/>
      <c r="AY58" s="96" t="s">
        <v>419</v>
      </c>
      <c r="AZ58" s="96"/>
      <c r="BA58" s="96"/>
      <c r="BB58" s="96"/>
      <c r="BC58" s="96"/>
      <c r="BD58" s="96"/>
      <c r="BE58" s="96" t="s">
        <v>253</v>
      </c>
      <c r="BF58" s="96"/>
      <c r="BG58" s="96"/>
      <c r="BH58" s="96"/>
      <c r="BI58" s="96"/>
      <c r="BJ58" s="96"/>
      <c r="BK58" s="96" t="s">
        <v>420</v>
      </c>
      <c r="BL58" s="96"/>
      <c r="BM58" s="96"/>
      <c r="BN58" s="96"/>
      <c r="BO58" s="96"/>
      <c r="BP58" s="96"/>
      <c r="BQ58" s="96" t="s">
        <v>252</v>
      </c>
      <c r="BR58" s="96"/>
      <c r="BS58" s="96"/>
      <c r="BT58" s="96"/>
      <c r="BU58" s="96"/>
      <c r="BV58" s="96"/>
      <c r="BW58" s="152" t="s">
        <v>421</v>
      </c>
      <c r="BX58" s="152"/>
      <c r="BY58" s="152"/>
      <c r="BZ58" s="152"/>
      <c r="CA58" s="152"/>
      <c r="CB58" s="152"/>
      <c r="CC58" s="152" t="s">
        <v>345</v>
      </c>
      <c r="CD58" s="152"/>
      <c r="CE58" s="152"/>
      <c r="CF58" s="152"/>
      <c r="CG58" s="152"/>
      <c r="CH58" s="152"/>
      <c r="CI58" s="152" t="s">
        <v>340</v>
      </c>
      <c r="CJ58" s="152"/>
      <c r="CK58" s="152"/>
      <c r="CL58" s="152"/>
      <c r="CM58" s="152"/>
      <c r="CN58" s="152"/>
      <c r="CO58" s="153" t="s">
        <v>253</v>
      </c>
      <c r="CP58" s="153"/>
      <c r="CQ58" s="153"/>
      <c r="CR58" s="153"/>
      <c r="CS58" s="153"/>
      <c r="CT58" s="153"/>
      <c r="CU58" s="154" t="s">
        <v>164</v>
      </c>
      <c r="CV58" s="154"/>
      <c r="CW58" s="154"/>
      <c r="CX58" s="154"/>
      <c r="CY58" s="154"/>
      <c r="CZ58" s="154"/>
      <c r="DA58" s="155">
        <v>0</v>
      </c>
      <c r="DB58" s="155"/>
      <c r="DC58" s="155"/>
      <c r="DD58" s="155"/>
      <c r="DE58" s="155"/>
      <c r="DF58" s="155"/>
    </row>
    <row r="59" spans="1:110" s="2" customFormat="1" ht="14.15" customHeight="1" x14ac:dyDescent="0.25">
      <c r="A59" s="283"/>
      <c r="B59" s="135">
        <v>7</v>
      </c>
      <c r="C59" s="136">
        <v>87</v>
      </c>
      <c r="D59" s="136"/>
      <c r="E59" s="137" t="s">
        <v>422</v>
      </c>
      <c r="F59" s="137"/>
      <c r="G59" s="137"/>
      <c r="H59" s="137"/>
      <c r="I59" s="138">
        <v>88</v>
      </c>
      <c r="J59" s="138"/>
      <c r="K59" s="142" t="s">
        <v>423</v>
      </c>
      <c r="L59" s="142"/>
      <c r="M59" s="142"/>
      <c r="N59" s="142"/>
      <c r="O59" s="143" t="s">
        <v>424</v>
      </c>
      <c r="P59" s="143"/>
      <c r="Q59" s="143"/>
      <c r="R59" s="143"/>
      <c r="S59" s="143"/>
      <c r="T59" s="143"/>
      <c r="U59" s="132">
        <v>104</v>
      </c>
      <c r="V59" s="132"/>
      <c r="W59" s="133" t="s">
        <v>425</v>
      </c>
      <c r="X59" s="133"/>
      <c r="Y59" s="133"/>
      <c r="Z59" s="133"/>
      <c r="AA59" s="132">
        <v>105</v>
      </c>
      <c r="AB59" s="132"/>
      <c r="AC59" s="133" t="s">
        <v>426</v>
      </c>
      <c r="AD59" s="133"/>
      <c r="AE59" s="133"/>
      <c r="AF59" s="133"/>
      <c r="AG59" s="132">
        <v>106</v>
      </c>
      <c r="AH59" s="132"/>
      <c r="AI59" s="133" t="s">
        <v>427</v>
      </c>
      <c r="AJ59" s="133"/>
      <c r="AK59" s="133"/>
      <c r="AL59" s="133"/>
      <c r="AM59" s="132">
        <v>107</v>
      </c>
      <c r="AN59" s="132"/>
      <c r="AO59" s="133" t="s">
        <v>428</v>
      </c>
      <c r="AP59" s="133"/>
      <c r="AQ59" s="133"/>
      <c r="AR59" s="133"/>
      <c r="AS59" s="132">
        <v>108</v>
      </c>
      <c r="AT59" s="132"/>
      <c r="AU59" s="133" t="s">
        <v>429</v>
      </c>
      <c r="AV59" s="133"/>
      <c r="AW59" s="133"/>
      <c r="AX59" s="133"/>
      <c r="AY59" s="128">
        <v>109</v>
      </c>
      <c r="AZ59" s="128"/>
      <c r="BA59" s="127" t="s">
        <v>430</v>
      </c>
      <c r="BB59" s="127"/>
      <c r="BC59" s="127"/>
      <c r="BD59" s="127"/>
      <c r="BE59" s="128">
        <v>110</v>
      </c>
      <c r="BF59" s="128"/>
      <c r="BG59" s="127" t="s">
        <v>431</v>
      </c>
      <c r="BH59" s="127"/>
      <c r="BI59" s="127"/>
      <c r="BJ59" s="127"/>
      <c r="BK59" s="128">
        <v>111</v>
      </c>
      <c r="BL59" s="128"/>
      <c r="BM59" s="127" t="s">
        <v>432</v>
      </c>
      <c r="BN59" s="127"/>
      <c r="BO59" s="127"/>
      <c r="BP59" s="127"/>
      <c r="BQ59" s="132">
        <v>112</v>
      </c>
      <c r="BR59" s="132"/>
      <c r="BS59" s="134" t="s">
        <v>433</v>
      </c>
      <c r="BT59" s="133"/>
      <c r="BU59" s="133"/>
      <c r="BV59" s="133"/>
      <c r="BW59" s="128">
        <v>113</v>
      </c>
      <c r="BX59" s="128"/>
      <c r="BY59" s="127"/>
      <c r="BZ59" s="127"/>
      <c r="CA59" s="127"/>
      <c r="CB59" s="127"/>
      <c r="CC59" s="128">
        <v>114</v>
      </c>
      <c r="CD59" s="128"/>
      <c r="CE59" s="127" t="s">
        <v>434</v>
      </c>
      <c r="CF59" s="127"/>
      <c r="CG59" s="127"/>
      <c r="CH59" s="127"/>
      <c r="CI59" s="128">
        <v>115</v>
      </c>
      <c r="CJ59" s="128"/>
      <c r="CK59" s="127"/>
      <c r="CL59" s="127"/>
      <c r="CM59" s="127"/>
      <c r="CN59" s="127"/>
      <c r="CO59" s="128">
        <v>116</v>
      </c>
      <c r="CP59" s="128"/>
      <c r="CQ59" s="127" t="s">
        <v>435</v>
      </c>
      <c r="CR59" s="127"/>
      <c r="CS59" s="127"/>
      <c r="CT59" s="127"/>
      <c r="CU59" s="128">
        <v>117</v>
      </c>
      <c r="CV59" s="128"/>
      <c r="CW59" s="127"/>
      <c r="CX59" s="127"/>
      <c r="CY59" s="127"/>
      <c r="CZ59" s="127"/>
      <c r="DA59" s="128">
        <v>118</v>
      </c>
      <c r="DB59" s="128"/>
      <c r="DC59" s="127"/>
      <c r="DD59" s="127"/>
      <c r="DE59" s="127"/>
      <c r="DF59" s="127"/>
    </row>
    <row r="60" spans="1:110" ht="11.25" customHeight="1" x14ac:dyDescent="0.25">
      <c r="A60" s="283"/>
      <c r="B60" s="135"/>
      <c r="C60" s="139" t="s">
        <v>436</v>
      </c>
      <c r="D60" s="139"/>
      <c r="E60" s="139"/>
      <c r="F60" s="140" t="s">
        <v>113</v>
      </c>
      <c r="G60" s="140"/>
      <c r="H60" s="140"/>
      <c r="I60" s="144" t="s">
        <v>437</v>
      </c>
      <c r="J60" s="144"/>
      <c r="K60" s="144"/>
      <c r="L60" s="145" t="s">
        <v>10</v>
      </c>
      <c r="M60" s="145"/>
      <c r="N60" s="145"/>
      <c r="O60" s="143"/>
      <c r="P60" s="143"/>
      <c r="Q60" s="143"/>
      <c r="R60" s="143"/>
      <c r="S60" s="143"/>
      <c r="T60" s="143"/>
      <c r="U60" s="126" t="s">
        <v>438</v>
      </c>
      <c r="V60" s="126"/>
      <c r="W60" s="126"/>
      <c r="X60" s="129" t="s">
        <v>439</v>
      </c>
      <c r="Y60" s="129"/>
      <c r="Z60" s="129"/>
      <c r="AA60" s="126" t="s">
        <v>440</v>
      </c>
      <c r="AB60" s="126"/>
      <c r="AC60" s="126"/>
      <c r="AD60" s="129" t="s">
        <v>441</v>
      </c>
      <c r="AE60" s="129"/>
      <c r="AF60" s="129"/>
      <c r="AG60" s="126" t="s">
        <v>442</v>
      </c>
      <c r="AH60" s="126"/>
      <c r="AI60" s="126"/>
      <c r="AJ60" s="129" t="s">
        <v>441</v>
      </c>
      <c r="AK60" s="129"/>
      <c r="AL60" s="129"/>
      <c r="AM60" s="126" t="s">
        <v>443</v>
      </c>
      <c r="AN60" s="126"/>
      <c r="AO60" s="126"/>
      <c r="AP60" s="129" t="s">
        <v>441</v>
      </c>
      <c r="AQ60" s="129"/>
      <c r="AR60" s="129"/>
      <c r="AS60" s="126" t="s">
        <v>444</v>
      </c>
      <c r="AT60" s="126"/>
      <c r="AU60" s="126"/>
      <c r="AV60" s="129" t="s">
        <v>441</v>
      </c>
      <c r="AW60" s="129"/>
      <c r="AX60" s="129"/>
      <c r="AY60" s="121" t="s">
        <v>445</v>
      </c>
      <c r="AZ60" s="121"/>
      <c r="BA60" s="121"/>
      <c r="BB60" s="130" t="s">
        <v>441</v>
      </c>
      <c r="BC60" s="130"/>
      <c r="BD60" s="130"/>
      <c r="BE60" s="121" t="s">
        <v>446</v>
      </c>
      <c r="BF60" s="121"/>
      <c r="BG60" s="121"/>
      <c r="BH60" s="130" t="s">
        <v>441</v>
      </c>
      <c r="BI60" s="130"/>
      <c r="BJ60" s="130"/>
      <c r="BK60" s="121" t="s">
        <v>447</v>
      </c>
      <c r="BL60" s="121"/>
      <c r="BM60" s="121"/>
      <c r="BN60" s="130" t="s">
        <v>441</v>
      </c>
      <c r="BO60" s="130"/>
      <c r="BP60" s="130"/>
      <c r="BQ60" s="126" t="s">
        <v>620</v>
      </c>
      <c r="BR60" s="126"/>
      <c r="BS60" s="126"/>
      <c r="BT60" s="129" t="s">
        <v>441</v>
      </c>
      <c r="BU60" s="129"/>
      <c r="BV60" s="129"/>
      <c r="BW60" s="121" t="s">
        <v>1227</v>
      </c>
      <c r="BX60" s="121"/>
      <c r="BY60" s="121"/>
      <c r="BZ60" s="121" t="s">
        <v>441</v>
      </c>
      <c r="CA60" s="36"/>
      <c r="CB60" s="37"/>
      <c r="CC60" s="121" t="s">
        <v>448</v>
      </c>
      <c r="CD60" s="121"/>
      <c r="CE60" s="121"/>
      <c r="CF60" s="121" t="s">
        <v>441</v>
      </c>
      <c r="CG60" s="36"/>
      <c r="CH60" s="37"/>
      <c r="CI60" s="121" t="s">
        <v>1232</v>
      </c>
      <c r="CJ60" s="121"/>
      <c r="CK60" s="121"/>
      <c r="CL60" s="121" t="s">
        <v>441</v>
      </c>
      <c r="CM60" s="36"/>
      <c r="CN60" s="37"/>
      <c r="CO60" s="121" t="s">
        <v>1228</v>
      </c>
      <c r="CP60" s="121"/>
      <c r="CQ60" s="121"/>
      <c r="CR60" s="121" t="s">
        <v>441</v>
      </c>
      <c r="CS60" s="36"/>
      <c r="CT60" s="37"/>
      <c r="CU60" s="121" t="s">
        <v>1235</v>
      </c>
      <c r="CV60" s="121"/>
      <c r="CW60" s="121"/>
      <c r="CX60" s="121" t="s">
        <v>441</v>
      </c>
      <c r="CY60" s="36"/>
      <c r="CZ60" s="37"/>
      <c r="DA60" s="121" t="s">
        <v>1237</v>
      </c>
      <c r="DB60" s="121"/>
      <c r="DC60" s="121"/>
      <c r="DD60" s="121" t="s">
        <v>441</v>
      </c>
      <c r="DE60" s="36"/>
      <c r="DF60" s="37"/>
    </row>
    <row r="61" spans="1:110" ht="11.25" customHeight="1" x14ac:dyDescent="0.25">
      <c r="A61" s="283"/>
      <c r="B61" s="135"/>
      <c r="C61" s="139"/>
      <c r="D61" s="139"/>
      <c r="E61" s="139"/>
      <c r="F61" s="122">
        <v>0.7</v>
      </c>
      <c r="G61" s="122"/>
      <c r="H61" s="122"/>
      <c r="I61" s="144"/>
      <c r="J61" s="144"/>
      <c r="K61" s="144"/>
      <c r="L61" s="123">
        <v>0.9</v>
      </c>
      <c r="M61" s="123"/>
      <c r="N61" s="123"/>
      <c r="O61" s="143"/>
      <c r="P61" s="143"/>
      <c r="Q61" s="143"/>
      <c r="R61" s="143"/>
      <c r="S61" s="143"/>
      <c r="T61" s="143"/>
      <c r="U61" s="126"/>
      <c r="V61" s="126"/>
      <c r="W61" s="126"/>
      <c r="X61" s="124"/>
      <c r="Y61" s="124"/>
      <c r="Z61" s="124"/>
      <c r="AA61" s="126"/>
      <c r="AB61" s="126"/>
      <c r="AC61" s="126"/>
      <c r="AD61" s="124"/>
      <c r="AE61" s="124"/>
      <c r="AF61" s="124"/>
      <c r="AG61" s="126"/>
      <c r="AH61" s="126"/>
      <c r="AI61" s="126"/>
      <c r="AJ61" s="124"/>
      <c r="AK61" s="124"/>
      <c r="AL61" s="124"/>
      <c r="AM61" s="126"/>
      <c r="AN61" s="126"/>
      <c r="AO61" s="126"/>
      <c r="AP61" s="124"/>
      <c r="AQ61" s="124"/>
      <c r="AR61" s="124"/>
      <c r="AS61" s="126"/>
      <c r="AT61" s="126"/>
      <c r="AU61" s="126"/>
      <c r="AV61" s="124"/>
      <c r="AW61" s="124"/>
      <c r="AX61" s="124"/>
      <c r="AY61" s="121"/>
      <c r="AZ61" s="121"/>
      <c r="BA61" s="121"/>
      <c r="BB61" s="131"/>
      <c r="BC61" s="131"/>
      <c r="BD61" s="131"/>
      <c r="BE61" s="121"/>
      <c r="BF61" s="121"/>
      <c r="BG61" s="121"/>
      <c r="BH61" s="131"/>
      <c r="BI61" s="131"/>
      <c r="BJ61" s="131"/>
      <c r="BK61" s="121"/>
      <c r="BL61" s="121"/>
      <c r="BM61" s="121"/>
      <c r="BN61" s="131"/>
      <c r="BO61" s="131"/>
      <c r="BP61" s="131"/>
      <c r="BQ61" s="126"/>
      <c r="BR61" s="126"/>
      <c r="BS61" s="126"/>
      <c r="BT61" s="124"/>
      <c r="BU61" s="124"/>
      <c r="BV61" s="124"/>
      <c r="BW61" s="121"/>
      <c r="BX61" s="121"/>
      <c r="BY61" s="121"/>
      <c r="BZ61" s="121"/>
      <c r="CA61" s="36"/>
      <c r="CB61" s="37"/>
      <c r="CC61" s="121"/>
      <c r="CD61" s="121"/>
      <c r="CE61" s="121"/>
      <c r="CF61" s="121"/>
      <c r="CG61" s="36"/>
      <c r="CH61" s="37"/>
      <c r="CI61" s="121"/>
      <c r="CJ61" s="121"/>
      <c r="CK61" s="121"/>
      <c r="CL61" s="121"/>
      <c r="CM61" s="36"/>
      <c r="CN61" s="37"/>
      <c r="CO61" s="121"/>
      <c r="CP61" s="121"/>
      <c r="CQ61" s="121"/>
      <c r="CR61" s="121"/>
      <c r="CS61" s="36"/>
      <c r="CT61" s="37"/>
      <c r="CU61" s="121"/>
      <c r="CV61" s="121"/>
      <c r="CW61" s="121"/>
      <c r="CX61" s="121"/>
      <c r="CY61" s="36"/>
      <c r="CZ61" s="37"/>
      <c r="DA61" s="121"/>
      <c r="DB61" s="121"/>
      <c r="DC61" s="121"/>
      <c r="DD61" s="121"/>
      <c r="DE61" s="36"/>
      <c r="DF61" s="37"/>
    </row>
    <row r="62" spans="1:110" ht="11.25" customHeight="1" x14ac:dyDescent="0.25">
      <c r="A62" s="283"/>
      <c r="B62" s="135"/>
      <c r="C62" s="141" t="s">
        <v>449</v>
      </c>
      <c r="D62" s="141"/>
      <c r="E62" s="141"/>
      <c r="F62" s="141"/>
      <c r="G62" s="141"/>
      <c r="H62" s="141"/>
      <c r="I62" s="146" t="s">
        <v>450</v>
      </c>
      <c r="J62" s="146"/>
      <c r="K62" s="146"/>
      <c r="L62" s="146"/>
      <c r="M62" s="146"/>
      <c r="N62" s="146"/>
      <c r="O62" s="143"/>
      <c r="P62" s="143"/>
      <c r="Q62" s="143"/>
      <c r="R62" s="143"/>
      <c r="S62" s="143"/>
      <c r="T62" s="143"/>
      <c r="U62" s="120" t="s">
        <v>451</v>
      </c>
      <c r="V62" s="120"/>
      <c r="W62" s="120"/>
      <c r="X62" s="120"/>
      <c r="Y62" s="120"/>
      <c r="Z62" s="120"/>
      <c r="AA62" s="120" t="s">
        <v>452</v>
      </c>
      <c r="AB62" s="120"/>
      <c r="AC62" s="120"/>
      <c r="AD62" s="120"/>
      <c r="AE62" s="120"/>
      <c r="AF62" s="120"/>
      <c r="AG62" s="120" t="s">
        <v>453</v>
      </c>
      <c r="AH62" s="120"/>
      <c r="AI62" s="120"/>
      <c r="AJ62" s="120"/>
      <c r="AK62" s="120"/>
      <c r="AL62" s="120"/>
      <c r="AM62" s="120" t="s">
        <v>454</v>
      </c>
      <c r="AN62" s="120"/>
      <c r="AO62" s="120"/>
      <c r="AP62" s="120"/>
      <c r="AQ62" s="120"/>
      <c r="AR62" s="120"/>
      <c r="AS62" s="120" t="s">
        <v>455</v>
      </c>
      <c r="AT62" s="120"/>
      <c r="AU62" s="120"/>
      <c r="AV62" s="120"/>
      <c r="AW62" s="120"/>
      <c r="AX62" s="120"/>
      <c r="AY62" s="125" t="s">
        <v>456</v>
      </c>
      <c r="AZ62" s="125"/>
      <c r="BA62" s="125"/>
      <c r="BB62" s="125"/>
      <c r="BC62" s="125"/>
      <c r="BD62" s="125"/>
      <c r="BE62" s="125" t="s">
        <v>457</v>
      </c>
      <c r="BF62" s="125"/>
      <c r="BG62" s="125"/>
      <c r="BH62" s="125"/>
      <c r="BI62" s="125"/>
      <c r="BJ62" s="125"/>
      <c r="BK62" s="125" t="s">
        <v>458</v>
      </c>
      <c r="BL62" s="125"/>
      <c r="BM62" s="125"/>
      <c r="BN62" s="125"/>
      <c r="BO62" s="125"/>
      <c r="BP62" s="125"/>
      <c r="BQ62" s="120" t="s">
        <v>621</v>
      </c>
      <c r="BR62" s="120"/>
      <c r="BS62" s="120"/>
      <c r="BT62" s="120"/>
      <c r="BU62" s="120"/>
      <c r="BV62" s="120"/>
      <c r="BW62" s="125" t="s">
        <v>1226</v>
      </c>
      <c r="BX62" s="125"/>
      <c r="BY62" s="125"/>
      <c r="BZ62" s="125"/>
      <c r="CA62" s="125"/>
      <c r="CB62" s="125"/>
      <c r="CC62" s="125" t="s">
        <v>459</v>
      </c>
      <c r="CD62" s="125"/>
      <c r="CE62" s="125"/>
      <c r="CF62" s="125"/>
      <c r="CG62" s="125"/>
      <c r="CH62" s="125"/>
      <c r="CI62" s="125" t="s">
        <v>1233</v>
      </c>
      <c r="CJ62" s="125"/>
      <c r="CK62" s="125"/>
      <c r="CL62" s="125"/>
      <c r="CM62" s="125"/>
      <c r="CN62" s="125"/>
      <c r="CO62" s="125" t="s">
        <v>1229</v>
      </c>
      <c r="CP62" s="125"/>
      <c r="CQ62" s="125"/>
      <c r="CR62" s="125"/>
      <c r="CS62" s="125"/>
      <c r="CT62" s="125"/>
      <c r="CU62" s="125" t="s">
        <v>1234</v>
      </c>
      <c r="CV62" s="125"/>
      <c r="CW62" s="125"/>
      <c r="CX62" s="125"/>
      <c r="CY62" s="125"/>
      <c r="CZ62" s="125"/>
      <c r="DA62" s="125" t="s">
        <v>1236</v>
      </c>
      <c r="DB62" s="125"/>
      <c r="DC62" s="125"/>
      <c r="DD62" s="125"/>
      <c r="DE62" s="125"/>
      <c r="DF62" s="125"/>
    </row>
    <row r="63" spans="1:110" ht="11.25" customHeight="1" x14ac:dyDescent="0.25">
      <c r="A63" s="283"/>
      <c r="B63" s="135"/>
      <c r="C63" s="147" t="s">
        <v>12</v>
      </c>
      <c r="D63" s="147"/>
      <c r="E63" s="147"/>
      <c r="F63" s="107">
        <v>4.0727000000000002</v>
      </c>
      <c r="G63" s="107"/>
      <c r="H63" s="107"/>
      <c r="I63" s="148">
        <v>5</v>
      </c>
      <c r="J63" s="148"/>
      <c r="K63" s="148"/>
      <c r="L63" s="109">
        <v>5.2784000000000004</v>
      </c>
      <c r="M63" s="109"/>
      <c r="N63" s="109"/>
      <c r="O63" s="143"/>
      <c r="P63" s="143"/>
      <c r="Q63" s="143"/>
      <c r="R63" s="143"/>
      <c r="S63" s="143"/>
      <c r="T63" s="143"/>
      <c r="U63" s="119"/>
      <c r="V63" s="119"/>
      <c r="W63" s="119"/>
      <c r="X63" s="111" t="s">
        <v>460</v>
      </c>
      <c r="Y63" s="111"/>
      <c r="Z63" s="111"/>
      <c r="AA63" s="119"/>
      <c r="AB63" s="119"/>
      <c r="AC63" s="119"/>
      <c r="AD63" s="111"/>
      <c r="AE63" s="111"/>
      <c r="AF63" s="111"/>
      <c r="AG63" s="119"/>
      <c r="AH63" s="119"/>
      <c r="AI63" s="119"/>
      <c r="AJ63" s="111"/>
      <c r="AK63" s="111"/>
      <c r="AL63" s="111"/>
      <c r="AM63" s="119"/>
      <c r="AN63" s="119"/>
      <c r="AO63" s="119"/>
      <c r="AP63" s="111"/>
      <c r="AQ63" s="111"/>
      <c r="AR63" s="111"/>
      <c r="AS63" s="119"/>
      <c r="AT63" s="119"/>
      <c r="AU63" s="119"/>
      <c r="AV63" s="111"/>
      <c r="AW63" s="111"/>
      <c r="AX63" s="111"/>
      <c r="AY63" s="112"/>
      <c r="AZ63" s="112"/>
      <c r="BA63" s="112"/>
      <c r="BB63" s="100"/>
      <c r="BC63" s="100"/>
      <c r="BD63" s="100"/>
      <c r="BE63" s="112"/>
      <c r="BF63" s="112"/>
      <c r="BG63" s="112"/>
      <c r="BH63" s="100"/>
      <c r="BI63" s="100"/>
      <c r="BJ63" s="100"/>
      <c r="BK63" s="112"/>
      <c r="BL63" s="112"/>
      <c r="BM63" s="112"/>
      <c r="BN63" s="100"/>
      <c r="BO63" s="100"/>
      <c r="BP63" s="100"/>
      <c r="BQ63" s="119"/>
      <c r="BR63" s="119"/>
      <c r="BS63" s="119"/>
      <c r="BT63" s="111"/>
      <c r="BU63" s="111"/>
      <c r="BV63" s="111"/>
      <c r="BW63" s="112"/>
      <c r="BX63" s="112"/>
      <c r="BY63" s="112"/>
      <c r="BZ63" s="100"/>
      <c r="CA63" s="100"/>
      <c r="CB63" s="100"/>
      <c r="CC63" s="112"/>
      <c r="CD63" s="112"/>
      <c r="CE63" s="112"/>
      <c r="CF63" s="100"/>
      <c r="CG63" s="100"/>
      <c r="CH63" s="100"/>
      <c r="CI63" s="112"/>
      <c r="CJ63" s="112"/>
      <c r="CK63" s="112"/>
      <c r="CL63" s="100"/>
      <c r="CM63" s="100"/>
      <c r="CN63" s="100"/>
      <c r="CO63" s="112"/>
      <c r="CP63" s="112"/>
      <c r="CQ63" s="112"/>
      <c r="CR63" s="100"/>
      <c r="CS63" s="100"/>
      <c r="CT63" s="100"/>
      <c r="CU63" s="112"/>
      <c r="CV63" s="112"/>
      <c r="CW63" s="112"/>
      <c r="CX63" s="100"/>
      <c r="CY63" s="100"/>
      <c r="CZ63" s="100"/>
      <c r="DA63" s="112"/>
      <c r="DB63" s="112"/>
      <c r="DC63" s="112"/>
      <c r="DD63" s="100"/>
      <c r="DE63" s="100"/>
      <c r="DF63" s="100"/>
    </row>
    <row r="64" spans="1:110" s="9" customFormat="1" ht="11.25" customHeight="1" x14ac:dyDescent="0.25">
      <c r="A64" s="283"/>
      <c r="B64" s="135"/>
      <c r="C64" s="113" t="s">
        <v>12</v>
      </c>
      <c r="D64" s="113"/>
      <c r="E64" s="113"/>
      <c r="F64" s="114" t="s">
        <v>12</v>
      </c>
      <c r="G64" s="114"/>
      <c r="H64" s="114"/>
      <c r="I64" s="115">
        <v>700</v>
      </c>
      <c r="J64" s="115"/>
      <c r="K64" s="115"/>
      <c r="L64" s="116">
        <v>1737</v>
      </c>
      <c r="M64" s="116"/>
      <c r="N64" s="116"/>
      <c r="O64" s="143"/>
      <c r="P64" s="143"/>
      <c r="Q64" s="143"/>
      <c r="R64" s="143"/>
      <c r="S64" s="143"/>
      <c r="T64" s="143"/>
      <c r="U64" s="117"/>
      <c r="V64" s="117"/>
      <c r="W64" s="117"/>
      <c r="X64" s="118"/>
      <c r="Y64" s="118"/>
      <c r="Z64" s="118"/>
      <c r="AA64" s="117"/>
      <c r="AB64" s="117"/>
      <c r="AC64" s="117"/>
      <c r="AD64" s="111"/>
      <c r="AE64" s="111"/>
      <c r="AF64" s="111"/>
      <c r="AG64" s="117"/>
      <c r="AH64" s="117"/>
      <c r="AI64" s="117"/>
      <c r="AJ64" s="111"/>
      <c r="AK64" s="111"/>
      <c r="AL64" s="111"/>
      <c r="AM64" s="110"/>
      <c r="AN64" s="110"/>
      <c r="AO64" s="110"/>
      <c r="AP64" s="111"/>
      <c r="AQ64" s="111"/>
      <c r="AR64" s="111"/>
      <c r="AS64" s="110"/>
      <c r="AT64" s="110"/>
      <c r="AU64" s="110"/>
      <c r="AV64" s="111"/>
      <c r="AW64" s="111"/>
      <c r="AX64" s="111"/>
      <c r="AY64" s="99"/>
      <c r="AZ64" s="99"/>
      <c r="BA64" s="99"/>
      <c r="BB64" s="100"/>
      <c r="BC64" s="100"/>
      <c r="BD64" s="100"/>
      <c r="BE64" s="99"/>
      <c r="BF64" s="99"/>
      <c r="BG64" s="99"/>
      <c r="BH64" s="100"/>
      <c r="BI64" s="100"/>
      <c r="BJ64" s="100"/>
      <c r="BK64" s="99"/>
      <c r="BL64" s="99"/>
      <c r="BM64" s="99"/>
      <c r="BN64" s="100"/>
      <c r="BO64" s="100"/>
      <c r="BP64" s="100"/>
      <c r="BQ64" s="110"/>
      <c r="BR64" s="110"/>
      <c r="BS64" s="110"/>
      <c r="BT64" s="111"/>
      <c r="BU64" s="111"/>
      <c r="BV64" s="111"/>
      <c r="BW64" s="99"/>
      <c r="BX64" s="99"/>
      <c r="BY64" s="99"/>
      <c r="BZ64" s="100"/>
      <c r="CA64" s="100"/>
      <c r="CB64" s="100"/>
      <c r="CC64" s="99"/>
      <c r="CD64" s="99"/>
      <c r="CE64" s="99"/>
      <c r="CF64" s="100"/>
      <c r="CG64" s="100"/>
      <c r="CH64" s="100"/>
      <c r="CI64" s="99"/>
      <c r="CJ64" s="99"/>
      <c r="CK64" s="99"/>
      <c r="CL64" s="100"/>
      <c r="CM64" s="100"/>
      <c r="CN64" s="100"/>
      <c r="CO64" s="99"/>
      <c r="CP64" s="99"/>
      <c r="CQ64" s="99"/>
      <c r="CR64" s="100"/>
      <c r="CS64" s="100"/>
      <c r="CT64" s="100"/>
      <c r="CU64" s="99"/>
      <c r="CV64" s="99"/>
      <c r="CW64" s="99"/>
      <c r="CX64" s="100"/>
      <c r="CY64" s="100"/>
      <c r="CZ64" s="100"/>
      <c r="DA64" s="99"/>
      <c r="DB64" s="99"/>
      <c r="DC64" s="99"/>
      <c r="DD64" s="100"/>
      <c r="DE64" s="100"/>
      <c r="DF64" s="100"/>
    </row>
    <row r="65" spans="1:110" s="9" customFormat="1" ht="11.25" customHeight="1" x14ac:dyDescent="0.25">
      <c r="A65" s="38"/>
      <c r="B65" s="135"/>
      <c r="C65" s="106" t="s">
        <v>12</v>
      </c>
      <c r="D65" s="106"/>
      <c r="E65" s="106"/>
      <c r="F65" s="107" t="s">
        <v>12</v>
      </c>
      <c r="G65" s="107"/>
      <c r="H65" s="107"/>
      <c r="I65" s="108" t="s">
        <v>12</v>
      </c>
      <c r="J65" s="108"/>
      <c r="K65" s="108"/>
      <c r="L65" s="109" t="s">
        <v>1064</v>
      </c>
      <c r="M65" s="109"/>
      <c r="N65" s="109"/>
      <c r="O65" s="143"/>
      <c r="P65" s="143"/>
      <c r="Q65" s="143"/>
      <c r="R65" s="143"/>
      <c r="S65" s="143"/>
      <c r="T65" s="143"/>
      <c r="U65" s="110"/>
      <c r="V65" s="110"/>
      <c r="W65" s="110"/>
      <c r="X65" s="111"/>
      <c r="Y65" s="111"/>
      <c r="Z65" s="111"/>
      <c r="AA65" s="110"/>
      <c r="AB65" s="110"/>
      <c r="AC65" s="110"/>
      <c r="AD65" s="111"/>
      <c r="AE65" s="111"/>
      <c r="AF65" s="111"/>
      <c r="AG65" s="110"/>
      <c r="AH65" s="110"/>
      <c r="AI65" s="110"/>
      <c r="AJ65" s="111"/>
      <c r="AK65" s="111"/>
      <c r="AL65" s="111"/>
      <c r="AM65" s="110"/>
      <c r="AN65" s="110"/>
      <c r="AO65" s="110"/>
      <c r="AP65" s="111"/>
      <c r="AQ65" s="111"/>
      <c r="AR65" s="111"/>
      <c r="AS65" s="110"/>
      <c r="AT65" s="110"/>
      <c r="AU65" s="110"/>
      <c r="AV65" s="111"/>
      <c r="AW65" s="111"/>
      <c r="AX65" s="111"/>
      <c r="AY65" s="99"/>
      <c r="AZ65" s="99"/>
      <c r="BA65" s="99"/>
      <c r="BB65" s="100"/>
      <c r="BC65" s="100"/>
      <c r="BD65" s="100"/>
      <c r="BE65" s="99"/>
      <c r="BF65" s="99"/>
      <c r="BG65" s="99"/>
      <c r="BH65" s="100"/>
      <c r="BI65" s="100"/>
      <c r="BJ65" s="100"/>
      <c r="BK65" s="99"/>
      <c r="BL65" s="99"/>
      <c r="BM65" s="99"/>
      <c r="BN65" s="100"/>
      <c r="BO65" s="100"/>
      <c r="BP65" s="100"/>
      <c r="BQ65" s="110"/>
      <c r="BR65" s="110"/>
      <c r="BS65" s="110"/>
      <c r="BT65" s="111"/>
      <c r="BU65" s="111"/>
      <c r="BV65" s="111"/>
      <c r="BW65" s="99"/>
      <c r="BX65" s="99"/>
      <c r="BY65" s="99"/>
      <c r="BZ65" s="100"/>
      <c r="CA65" s="100"/>
      <c r="CB65" s="100"/>
      <c r="CC65" s="99"/>
      <c r="CD65" s="99"/>
      <c r="CE65" s="99"/>
      <c r="CF65" s="100"/>
      <c r="CG65" s="100"/>
      <c r="CH65" s="100"/>
      <c r="CI65" s="99"/>
      <c r="CJ65" s="99"/>
      <c r="CK65" s="99"/>
      <c r="CL65" s="100"/>
      <c r="CM65" s="100"/>
      <c r="CN65" s="100"/>
      <c r="CO65" s="99"/>
      <c r="CP65" s="99"/>
      <c r="CQ65" s="99"/>
      <c r="CR65" s="100"/>
      <c r="CS65" s="100"/>
      <c r="CT65" s="100"/>
      <c r="CU65" s="99"/>
      <c r="CV65" s="99"/>
      <c r="CW65" s="99"/>
      <c r="CX65" s="100"/>
      <c r="CY65" s="100"/>
      <c r="CZ65" s="100"/>
      <c r="DA65" s="99"/>
      <c r="DB65" s="99"/>
      <c r="DC65" s="99"/>
      <c r="DD65" s="100"/>
      <c r="DE65" s="100"/>
      <c r="DF65" s="100"/>
    </row>
    <row r="66" spans="1:110" s="9" customFormat="1" ht="11.25" customHeight="1" x14ac:dyDescent="0.25">
      <c r="A66" s="38"/>
      <c r="B66" s="135"/>
      <c r="C66" s="101" t="s">
        <v>461</v>
      </c>
      <c r="D66" s="101"/>
      <c r="E66" s="101"/>
      <c r="F66" s="101"/>
      <c r="G66" s="101"/>
      <c r="H66" s="101"/>
      <c r="I66" s="102" t="s">
        <v>462</v>
      </c>
      <c r="J66" s="102"/>
      <c r="K66" s="102"/>
      <c r="L66" s="102"/>
      <c r="M66" s="102"/>
      <c r="N66" s="102"/>
      <c r="O66" s="143"/>
      <c r="P66" s="143"/>
      <c r="Q66" s="143"/>
      <c r="R66" s="143"/>
      <c r="S66" s="143"/>
      <c r="T66" s="143"/>
      <c r="U66" s="103" t="s">
        <v>1254</v>
      </c>
      <c r="V66" s="103"/>
      <c r="W66" s="103"/>
      <c r="X66" s="103"/>
      <c r="Y66" s="103"/>
      <c r="Z66" s="103"/>
      <c r="AA66" s="103" t="s">
        <v>1256</v>
      </c>
      <c r="AB66" s="103"/>
      <c r="AC66" s="103"/>
      <c r="AD66" s="103"/>
      <c r="AE66" s="103"/>
      <c r="AF66" s="103"/>
      <c r="AG66" s="103" t="s">
        <v>1257</v>
      </c>
      <c r="AH66" s="103"/>
      <c r="AI66" s="103"/>
      <c r="AJ66" s="103"/>
      <c r="AK66" s="103"/>
      <c r="AL66" s="103"/>
      <c r="AM66" s="103" t="s">
        <v>1258</v>
      </c>
      <c r="AN66" s="103"/>
      <c r="AO66" s="103"/>
      <c r="AP66" s="103"/>
      <c r="AQ66" s="103"/>
      <c r="AR66" s="103"/>
      <c r="AS66" s="103" t="s">
        <v>1259</v>
      </c>
      <c r="AT66" s="103"/>
      <c r="AU66" s="103"/>
      <c r="AV66" s="103"/>
      <c r="AW66" s="103"/>
      <c r="AX66" s="103"/>
      <c r="AY66" s="104" t="s">
        <v>1260</v>
      </c>
      <c r="AZ66" s="104"/>
      <c r="BA66" s="104"/>
      <c r="BB66" s="104"/>
      <c r="BC66" s="104"/>
      <c r="BD66" s="104"/>
      <c r="BE66" s="104" t="s">
        <v>1261</v>
      </c>
      <c r="BF66" s="104"/>
      <c r="BG66" s="104"/>
      <c r="BH66" s="104"/>
      <c r="BI66" s="104"/>
      <c r="BJ66" s="104"/>
      <c r="BK66" s="104" t="s">
        <v>1262</v>
      </c>
      <c r="BL66" s="104"/>
      <c r="BM66" s="104"/>
      <c r="BN66" s="104"/>
      <c r="BO66" s="104"/>
      <c r="BP66" s="104"/>
      <c r="BQ66" s="103" t="s">
        <v>1263</v>
      </c>
      <c r="BR66" s="103"/>
      <c r="BS66" s="103"/>
      <c r="BT66" s="103"/>
      <c r="BU66" s="103"/>
      <c r="BV66" s="103"/>
      <c r="BW66" s="105" t="s">
        <v>1264</v>
      </c>
      <c r="BX66" s="105"/>
      <c r="BY66" s="105"/>
      <c r="BZ66" s="105"/>
      <c r="CA66" s="105"/>
      <c r="CB66" s="105"/>
      <c r="CC66" s="105" t="s">
        <v>1269</v>
      </c>
      <c r="CD66" s="105"/>
      <c r="CE66" s="105"/>
      <c r="CF66" s="105"/>
      <c r="CG66" s="105"/>
      <c r="CH66" s="105"/>
      <c r="CI66" s="105" t="s">
        <v>1268</v>
      </c>
      <c r="CJ66" s="105"/>
      <c r="CK66" s="105"/>
      <c r="CL66" s="105"/>
      <c r="CM66" s="105"/>
      <c r="CN66" s="105"/>
      <c r="CO66" s="105" t="s">
        <v>1267</v>
      </c>
      <c r="CP66" s="105"/>
      <c r="CQ66" s="105"/>
      <c r="CR66" s="105"/>
      <c r="CS66" s="105"/>
      <c r="CT66" s="105"/>
      <c r="CU66" s="105" t="s">
        <v>1266</v>
      </c>
      <c r="CV66" s="105"/>
      <c r="CW66" s="105"/>
      <c r="CX66" s="105"/>
      <c r="CY66" s="105"/>
      <c r="CZ66" s="105"/>
      <c r="DA66" s="105" t="s">
        <v>1265</v>
      </c>
      <c r="DB66" s="105"/>
      <c r="DC66" s="105"/>
      <c r="DD66" s="105"/>
      <c r="DE66" s="105"/>
      <c r="DF66" s="105"/>
    </row>
    <row r="67" spans="1:110" s="9" customFormat="1" ht="11.25" customHeight="1" x14ac:dyDescent="0.25">
      <c r="B67" s="135"/>
      <c r="C67" s="149" t="s">
        <v>94</v>
      </c>
      <c r="D67" s="149"/>
      <c r="E67" s="149"/>
      <c r="F67" s="149"/>
      <c r="G67" s="149"/>
      <c r="H67" s="149"/>
      <c r="I67" s="150" t="s">
        <v>95</v>
      </c>
      <c r="J67" s="150"/>
      <c r="K67" s="150"/>
      <c r="L67" s="150"/>
      <c r="M67" s="150"/>
      <c r="N67" s="150"/>
      <c r="O67" s="143"/>
      <c r="P67" s="143"/>
      <c r="Q67" s="143"/>
      <c r="R67" s="143"/>
      <c r="S67" s="143"/>
      <c r="T67" s="143"/>
      <c r="U67" s="151" t="s">
        <v>339</v>
      </c>
      <c r="V67" s="151"/>
      <c r="W67" s="151"/>
      <c r="X67" s="151"/>
      <c r="Y67" s="151"/>
      <c r="Z67" s="151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6"/>
      <c r="BR67" s="96"/>
      <c r="BS67" s="96"/>
      <c r="BT67" s="96"/>
      <c r="BU67" s="96"/>
      <c r="BV67" s="96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  <c r="CO67" s="97"/>
      <c r="CP67" s="97"/>
      <c r="CQ67" s="97"/>
      <c r="CR67" s="97"/>
      <c r="CS67" s="97"/>
      <c r="CT67" s="97"/>
      <c r="CU67" s="97"/>
      <c r="CV67" s="97"/>
      <c r="CW67" s="97"/>
      <c r="CX67" s="97"/>
      <c r="CY67" s="97"/>
      <c r="CZ67" s="97"/>
      <c r="DA67" s="97"/>
      <c r="DB67" s="97"/>
      <c r="DC67" s="97"/>
      <c r="DD67" s="97"/>
      <c r="DE67" s="97"/>
      <c r="DF67" s="97"/>
    </row>
    <row r="68" spans="1:110" ht="4.5" customHeight="1" x14ac:dyDescent="0.25"/>
    <row r="69" spans="1:110" ht="11.25" customHeight="1" x14ac:dyDescent="0.25">
      <c r="C69" s="289" t="s">
        <v>1085</v>
      </c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89"/>
      <c r="P69" s="289"/>
      <c r="Q69" s="289"/>
    </row>
    <row r="70" spans="1:110" ht="14.15" customHeight="1" x14ac:dyDescent="0.25"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89"/>
      <c r="N70" s="289"/>
      <c r="O70" s="289"/>
      <c r="P70" s="289"/>
      <c r="Q70" s="289"/>
      <c r="R70" s="95" t="s">
        <v>463</v>
      </c>
      <c r="S70" s="95"/>
      <c r="T70" s="95"/>
      <c r="U70" s="92">
        <v>57</v>
      </c>
      <c r="V70" s="92"/>
      <c r="W70" s="93" t="s">
        <v>464</v>
      </c>
      <c r="X70" s="93"/>
      <c r="Y70" s="93"/>
      <c r="Z70" s="93"/>
      <c r="AA70" s="92">
        <v>58</v>
      </c>
      <c r="AB70" s="92"/>
      <c r="AC70" s="93" t="s">
        <v>465</v>
      </c>
      <c r="AD70" s="93"/>
      <c r="AE70" s="93"/>
      <c r="AF70" s="93"/>
      <c r="AG70" s="92">
        <v>59</v>
      </c>
      <c r="AH70" s="92"/>
      <c r="AI70" s="93">
        <v>140.90764999999999</v>
      </c>
      <c r="AJ70" s="93"/>
      <c r="AK70" s="93"/>
      <c r="AL70" s="93"/>
      <c r="AM70" s="92">
        <v>60</v>
      </c>
      <c r="AN70" s="92"/>
      <c r="AO70" s="93" t="s">
        <v>466</v>
      </c>
      <c r="AP70" s="93"/>
      <c r="AQ70" s="93"/>
      <c r="AR70" s="93"/>
      <c r="AS70" s="92">
        <v>61</v>
      </c>
      <c r="AT70" s="92"/>
      <c r="AU70" s="93" t="s">
        <v>467</v>
      </c>
      <c r="AV70" s="93"/>
      <c r="AW70" s="93"/>
      <c r="AX70" s="93"/>
      <c r="AY70" s="92">
        <v>62</v>
      </c>
      <c r="AZ70" s="92"/>
      <c r="BA70" s="93" t="s">
        <v>468</v>
      </c>
      <c r="BB70" s="93"/>
      <c r="BC70" s="93"/>
      <c r="BD70" s="93"/>
      <c r="BE70" s="92">
        <v>63</v>
      </c>
      <c r="BF70" s="92"/>
      <c r="BG70" s="93" t="s">
        <v>469</v>
      </c>
      <c r="BH70" s="93"/>
      <c r="BI70" s="93"/>
      <c r="BJ70" s="93"/>
      <c r="BK70" s="92">
        <v>64</v>
      </c>
      <c r="BL70" s="92"/>
      <c r="BM70" s="93" t="s">
        <v>470</v>
      </c>
      <c r="BN70" s="93"/>
      <c r="BO70" s="93"/>
      <c r="BP70" s="93"/>
      <c r="BQ70" s="92">
        <v>65</v>
      </c>
      <c r="BR70" s="92"/>
      <c r="BS70" s="93">
        <v>158.92534000000001</v>
      </c>
      <c r="BT70" s="93"/>
      <c r="BU70" s="93"/>
      <c r="BV70" s="93"/>
      <c r="BW70" s="92">
        <v>66</v>
      </c>
      <c r="BX70" s="92"/>
      <c r="BY70" s="98">
        <v>162.5</v>
      </c>
      <c r="BZ70" s="98"/>
      <c r="CA70" s="98"/>
      <c r="CB70" s="98"/>
      <c r="CC70" s="92">
        <v>67</v>
      </c>
      <c r="CD70" s="92"/>
      <c r="CE70" s="93">
        <v>164.93031999999999</v>
      </c>
      <c r="CF70" s="93"/>
      <c r="CG70" s="93"/>
      <c r="CH70" s="93"/>
      <c r="CI70" s="92">
        <v>68</v>
      </c>
      <c r="CJ70" s="92"/>
      <c r="CK70" s="93" t="s">
        <v>471</v>
      </c>
      <c r="CL70" s="93"/>
      <c r="CM70" s="93"/>
      <c r="CN70" s="93"/>
      <c r="CO70" s="92">
        <v>69</v>
      </c>
      <c r="CP70" s="92"/>
      <c r="CQ70" s="93">
        <v>168.93421000000001</v>
      </c>
      <c r="CR70" s="93"/>
      <c r="CS70" s="93"/>
      <c r="CT70" s="93"/>
      <c r="CU70" s="92">
        <v>70</v>
      </c>
      <c r="CV70" s="92"/>
      <c r="CW70" s="93" t="s">
        <v>472</v>
      </c>
      <c r="CX70" s="93"/>
      <c r="CY70" s="93"/>
      <c r="CZ70" s="93"/>
      <c r="DA70" s="92">
        <v>71</v>
      </c>
      <c r="DB70" s="92"/>
      <c r="DC70" s="93" t="s">
        <v>473</v>
      </c>
      <c r="DD70" s="93"/>
      <c r="DE70" s="93"/>
      <c r="DF70" s="93"/>
    </row>
    <row r="71" spans="1:110" ht="11.25" customHeight="1" x14ac:dyDescent="0.25">
      <c r="C71" s="289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O71" s="289"/>
      <c r="P71" s="289"/>
      <c r="Q71" s="289"/>
      <c r="R71" s="95"/>
      <c r="S71" s="95"/>
      <c r="T71" s="95"/>
      <c r="U71" s="91" t="s">
        <v>474</v>
      </c>
      <c r="V71" s="91"/>
      <c r="W71" s="91"/>
      <c r="X71" s="88" t="s">
        <v>475</v>
      </c>
      <c r="Y71" s="88"/>
      <c r="Z71" s="88"/>
      <c r="AA71" s="91" t="s">
        <v>476</v>
      </c>
      <c r="AB71" s="91"/>
      <c r="AC71" s="91"/>
      <c r="AD71" s="88" t="s">
        <v>477</v>
      </c>
      <c r="AE71" s="88"/>
      <c r="AF71" s="88"/>
      <c r="AG71" s="91" t="s">
        <v>478</v>
      </c>
      <c r="AH71" s="91"/>
      <c r="AI71" s="91"/>
      <c r="AJ71" s="88" t="s">
        <v>479</v>
      </c>
      <c r="AK71" s="88"/>
      <c r="AL71" s="88"/>
      <c r="AM71" s="91" t="s">
        <v>480</v>
      </c>
      <c r="AN71" s="91"/>
      <c r="AO71" s="91"/>
      <c r="AP71" s="88" t="s">
        <v>481</v>
      </c>
      <c r="AQ71" s="88"/>
      <c r="AR71" s="88"/>
      <c r="AS71" s="90" t="s">
        <v>482</v>
      </c>
      <c r="AT71" s="90"/>
      <c r="AU71" s="90"/>
      <c r="AV71" s="88" t="s">
        <v>483</v>
      </c>
      <c r="AW71" s="88"/>
      <c r="AX71" s="88"/>
      <c r="AY71" s="91" t="s">
        <v>484</v>
      </c>
      <c r="AZ71" s="91"/>
      <c r="BA71" s="91"/>
      <c r="BB71" s="88" t="s">
        <v>485</v>
      </c>
      <c r="BC71" s="88"/>
      <c r="BD71" s="88"/>
      <c r="BE71" s="91" t="s">
        <v>486</v>
      </c>
      <c r="BF71" s="91"/>
      <c r="BG71" s="91"/>
      <c r="BH71" s="88" t="s">
        <v>487</v>
      </c>
      <c r="BI71" s="88"/>
      <c r="BJ71" s="88"/>
      <c r="BK71" s="91" t="s">
        <v>488</v>
      </c>
      <c r="BL71" s="91"/>
      <c r="BM71" s="91"/>
      <c r="BN71" s="88" t="s">
        <v>489</v>
      </c>
      <c r="BO71" s="88"/>
      <c r="BP71" s="88"/>
      <c r="BQ71" s="91" t="s">
        <v>490</v>
      </c>
      <c r="BR71" s="91"/>
      <c r="BS71" s="91"/>
      <c r="BT71" s="88" t="s">
        <v>491</v>
      </c>
      <c r="BU71" s="88"/>
      <c r="BV71" s="88"/>
      <c r="BW71" s="91" t="s">
        <v>492</v>
      </c>
      <c r="BX71" s="91"/>
      <c r="BY71" s="91"/>
      <c r="BZ71" s="88" t="s">
        <v>493</v>
      </c>
      <c r="CA71" s="88"/>
      <c r="CB71" s="88"/>
      <c r="CC71" s="91" t="s">
        <v>494</v>
      </c>
      <c r="CD71" s="91"/>
      <c r="CE71" s="91"/>
      <c r="CF71" s="88" t="s">
        <v>495</v>
      </c>
      <c r="CG71" s="88"/>
      <c r="CH71" s="88"/>
      <c r="CI71" s="91" t="s">
        <v>496</v>
      </c>
      <c r="CJ71" s="91"/>
      <c r="CK71" s="91"/>
      <c r="CL71" s="88" t="s">
        <v>497</v>
      </c>
      <c r="CM71" s="88"/>
      <c r="CN71" s="88"/>
      <c r="CO71" s="91" t="s">
        <v>498</v>
      </c>
      <c r="CP71" s="91"/>
      <c r="CQ71" s="91"/>
      <c r="CR71" s="88" t="s">
        <v>499</v>
      </c>
      <c r="CS71" s="88"/>
      <c r="CT71" s="88"/>
      <c r="CU71" s="91" t="s">
        <v>500</v>
      </c>
      <c r="CV71" s="91"/>
      <c r="CW71" s="91"/>
      <c r="CX71" s="88" t="s">
        <v>288</v>
      </c>
      <c r="CY71" s="88"/>
      <c r="CZ71" s="88"/>
      <c r="DA71" s="91" t="s">
        <v>501</v>
      </c>
      <c r="DB71" s="91"/>
      <c r="DC71" s="91"/>
      <c r="DD71" s="88" t="s">
        <v>475</v>
      </c>
      <c r="DE71" s="88"/>
      <c r="DF71" s="88"/>
    </row>
    <row r="72" spans="1:110" ht="11.25" customHeight="1" x14ac:dyDescent="0.25">
      <c r="C72" s="289"/>
      <c r="D72" s="289"/>
      <c r="E72" s="289"/>
      <c r="F72" s="289"/>
      <c r="G72" s="289"/>
      <c r="H72" s="289"/>
      <c r="I72" s="289"/>
      <c r="J72" s="289"/>
      <c r="K72" s="289"/>
      <c r="L72" s="289"/>
      <c r="M72" s="289"/>
      <c r="N72" s="289"/>
      <c r="O72" s="289"/>
      <c r="P72" s="289"/>
      <c r="Q72" s="289"/>
      <c r="R72" s="95"/>
      <c r="S72" s="95"/>
      <c r="T72" s="95"/>
      <c r="U72" s="91"/>
      <c r="V72" s="91"/>
      <c r="W72" s="91"/>
      <c r="X72" s="94">
        <v>1.1000000000000001</v>
      </c>
      <c r="Y72" s="94"/>
      <c r="Z72" s="94"/>
      <c r="AA72" s="91"/>
      <c r="AB72" s="91"/>
      <c r="AC72" s="91"/>
      <c r="AD72" s="89">
        <v>1.1200000000000001</v>
      </c>
      <c r="AE72" s="89"/>
      <c r="AF72" s="89"/>
      <c r="AG72" s="91"/>
      <c r="AH72" s="91"/>
      <c r="AI72" s="91"/>
      <c r="AJ72" s="89">
        <v>1.1299999999999999</v>
      </c>
      <c r="AK72" s="89"/>
      <c r="AL72" s="89"/>
      <c r="AM72" s="91"/>
      <c r="AN72" s="91"/>
      <c r="AO72" s="91"/>
      <c r="AP72" s="89">
        <v>1.1399999999999999</v>
      </c>
      <c r="AQ72" s="89"/>
      <c r="AR72" s="89"/>
      <c r="AS72" s="90"/>
      <c r="AT72" s="90"/>
      <c r="AU72" s="90"/>
      <c r="AV72" s="89" t="s">
        <v>12</v>
      </c>
      <c r="AW72" s="89"/>
      <c r="AX72" s="89"/>
      <c r="AY72" s="91"/>
      <c r="AZ72" s="91"/>
      <c r="BA72" s="91"/>
      <c r="BB72" s="89">
        <v>1.17</v>
      </c>
      <c r="BC72" s="89"/>
      <c r="BD72" s="89"/>
      <c r="BE72" s="91"/>
      <c r="BF72" s="91"/>
      <c r="BG72" s="91"/>
      <c r="BH72" s="89" t="s">
        <v>12</v>
      </c>
      <c r="BI72" s="89"/>
      <c r="BJ72" s="89"/>
      <c r="BK72" s="91"/>
      <c r="BL72" s="91"/>
      <c r="BM72" s="91"/>
      <c r="BN72" s="94">
        <v>1.2</v>
      </c>
      <c r="BO72" s="94"/>
      <c r="BP72" s="94"/>
      <c r="BQ72" s="91"/>
      <c r="BR72" s="91"/>
      <c r="BS72" s="91"/>
      <c r="BT72" s="89" t="s">
        <v>12</v>
      </c>
      <c r="BU72" s="89"/>
      <c r="BV72" s="89"/>
      <c r="BW72" s="91"/>
      <c r="BX72" s="91"/>
      <c r="BY72" s="91"/>
      <c r="BZ72" s="89">
        <v>1.22</v>
      </c>
      <c r="CA72" s="89"/>
      <c r="CB72" s="89"/>
      <c r="CC72" s="91"/>
      <c r="CD72" s="91"/>
      <c r="CE72" s="91"/>
      <c r="CF72" s="89">
        <v>1.23</v>
      </c>
      <c r="CG72" s="89"/>
      <c r="CH72" s="89"/>
      <c r="CI72" s="91"/>
      <c r="CJ72" s="91"/>
      <c r="CK72" s="91"/>
      <c r="CL72" s="89">
        <v>1.24</v>
      </c>
      <c r="CM72" s="89"/>
      <c r="CN72" s="89"/>
      <c r="CO72" s="91"/>
      <c r="CP72" s="91"/>
      <c r="CQ72" s="91"/>
      <c r="CR72" s="89">
        <v>1.25</v>
      </c>
      <c r="CS72" s="89"/>
      <c r="CT72" s="89"/>
      <c r="CU72" s="91"/>
      <c r="CV72" s="91"/>
      <c r="CW72" s="91"/>
      <c r="CX72" s="89" t="s">
        <v>12</v>
      </c>
      <c r="CY72" s="89"/>
      <c r="CZ72" s="89"/>
      <c r="DA72" s="91"/>
      <c r="DB72" s="91"/>
      <c r="DC72" s="91"/>
      <c r="DD72" s="89">
        <v>1.27</v>
      </c>
      <c r="DE72" s="89"/>
      <c r="DF72" s="89"/>
    </row>
    <row r="73" spans="1:110" ht="11.25" customHeight="1" x14ac:dyDescent="0.25">
      <c r="C73" s="289"/>
      <c r="D73" s="289"/>
      <c r="E73" s="289"/>
      <c r="F73" s="289"/>
      <c r="G73" s="289"/>
      <c r="H73" s="289"/>
      <c r="I73" s="289"/>
      <c r="J73" s="289"/>
      <c r="K73" s="289"/>
      <c r="L73" s="289"/>
      <c r="M73" s="289"/>
      <c r="N73" s="289"/>
      <c r="O73" s="289"/>
      <c r="P73" s="289"/>
      <c r="Q73" s="289"/>
      <c r="R73" s="95"/>
      <c r="S73" s="95"/>
      <c r="T73" s="95"/>
      <c r="U73" s="87" t="s">
        <v>502</v>
      </c>
      <c r="V73" s="87"/>
      <c r="W73" s="87"/>
      <c r="X73" s="87"/>
      <c r="Y73" s="87"/>
      <c r="Z73" s="87"/>
      <c r="AA73" s="87" t="s">
        <v>503</v>
      </c>
      <c r="AB73" s="87"/>
      <c r="AC73" s="87"/>
      <c r="AD73" s="87"/>
      <c r="AE73" s="87"/>
      <c r="AF73" s="87"/>
      <c r="AG73" s="87" t="s">
        <v>504</v>
      </c>
      <c r="AH73" s="87"/>
      <c r="AI73" s="87"/>
      <c r="AJ73" s="87"/>
      <c r="AK73" s="87"/>
      <c r="AL73" s="87"/>
      <c r="AM73" s="87" t="s">
        <v>505</v>
      </c>
      <c r="AN73" s="87"/>
      <c r="AO73" s="87"/>
      <c r="AP73" s="87"/>
      <c r="AQ73" s="87"/>
      <c r="AR73" s="87"/>
      <c r="AS73" s="87" t="s">
        <v>506</v>
      </c>
      <c r="AT73" s="87"/>
      <c r="AU73" s="87"/>
      <c r="AV73" s="87"/>
      <c r="AW73" s="87"/>
      <c r="AX73" s="87"/>
      <c r="AY73" s="87" t="s">
        <v>507</v>
      </c>
      <c r="AZ73" s="87"/>
      <c r="BA73" s="87"/>
      <c r="BB73" s="87"/>
      <c r="BC73" s="87"/>
      <c r="BD73" s="87"/>
      <c r="BE73" s="87" t="s">
        <v>508</v>
      </c>
      <c r="BF73" s="87"/>
      <c r="BG73" s="87"/>
      <c r="BH73" s="87"/>
      <c r="BI73" s="87"/>
      <c r="BJ73" s="87"/>
      <c r="BK73" s="87" t="s">
        <v>509</v>
      </c>
      <c r="BL73" s="87"/>
      <c r="BM73" s="87"/>
      <c r="BN73" s="87"/>
      <c r="BO73" s="87"/>
      <c r="BP73" s="87"/>
      <c r="BQ73" s="87" t="s">
        <v>510</v>
      </c>
      <c r="BR73" s="87"/>
      <c r="BS73" s="87"/>
      <c r="BT73" s="87"/>
      <c r="BU73" s="87"/>
      <c r="BV73" s="87"/>
      <c r="BW73" s="87" t="s">
        <v>511</v>
      </c>
      <c r="BX73" s="87"/>
      <c r="BY73" s="87"/>
      <c r="BZ73" s="87"/>
      <c r="CA73" s="87"/>
      <c r="CB73" s="87"/>
      <c r="CC73" s="87" t="s">
        <v>512</v>
      </c>
      <c r="CD73" s="87"/>
      <c r="CE73" s="87"/>
      <c r="CF73" s="87"/>
      <c r="CG73" s="87"/>
      <c r="CH73" s="87"/>
      <c r="CI73" s="87" t="s">
        <v>513</v>
      </c>
      <c r="CJ73" s="87"/>
      <c r="CK73" s="87"/>
      <c r="CL73" s="87"/>
      <c r="CM73" s="87"/>
      <c r="CN73" s="87"/>
      <c r="CO73" s="87" t="s">
        <v>514</v>
      </c>
      <c r="CP73" s="87"/>
      <c r="CQ73" s="87"/>
      <c r="CR73" s="87"/>
      <c r="CS73" s="87"/>
      <c r="CT73" s="87"/>
      <c r="CU73" s="87" t="s">
        <v>515</v>
      </c>
      <c r="CV73" s="87"/>
      <c r="CW73" s="87"/>
      <c r="CX73" s="87"/>
      <c r="CY73" s="87"/>
      <c r="CZ73" s="87"/>
      <c r="DA73" s="87" t="s">
        <v>516</v>
      </c>
      <c r="DB73" s="87"/>
      <c r="DC73" s="87"/>
      <c r="DD73" s="87"/>
      <c r="DE73" s="87"/>
      <c r="DF73" s="87"/>
    </row>
    <row r="74" spans="1:110" ht="11.25" customHeight="1" x14ac:dyDescent="0.25">
      <c r="C74" s="289"/>
      <c r="D74" s="289"/>
      <c r="E74" s="289"/>
      <c r="F74" s="289"/>
      <c r="G74" s="289"/>
      <c r="H74" s="289"/>
      <c r="I74" s="289"/>
      <c r="J74" s="289"/>
      <c r="K74" s="289"/>
      <c r="L74" s="289"/>
      <c r="M74" s="289"/>
      <c r="N74" s="289"/>
      <c r="O74" s="289"/>
      <c r="P74" s="289"/>
      <c r="Q74" s="289"/>
      <c r="R74" s="95"/>
      <c r="S74" s="95"/>
      <c r="T74" s="95"/>
      <c r="U74" s="82">
        <v>6.1459999999999999</v>
      </c>
      <c r="V74" s="82"/>
      <c r="W74" s="82"/>
      <c r="X74" s="76">
        <v>5.5769000000000002</v>
      </c>
      <c r="Y74" s="76"/>
      <c r="Z74" s="76"/>
      <c r="AA74" s="82">
        <v>6.6890000000000001</v>
      </c>
      <c r="AB74" s="82"/>
      <c r="AC74" s="82"/>
      <c r="AD74" s="76">
        <v>5.5387000000000004</v>
      </c>
      <c r="AE74" s="76"/>
      <c r="AF74" s="76"/>
      <c r="AG74" s="82">
        <v>6.64</v>
      </c>
      <c r="AH74" s="82"/>
      <c r="AI74" s="82"/>
      <c r="AJ74" s="76">
        <v>5.4729999999999999</v>
      </c>
      <c r="AK74" s="76"/>
      <c r="AL74" s="76"/>
      <c r="AM74" s="82">
        <v>7.01</v>
      </c>
      <c r="AN74" s="82"/>
      <c r="AO74" s="82"/>
      <c r="AP74" s="86">
        <v>5.5250000000000004</v>
      </c>
      <c r="AQ74" s="86"/>
      <c r="AR74" s="86"/>
      <c r="AS74" s="82">
        <v>7.2640000000000002</v>
      </c>
      <c r="AT74" s="82"/>
      <c r="AU74" s="82"/>
      <c r="AV74" s="76">
        <v>5.5819999999999999</v>
      </c>
      <c r="AW74" s="76"/>
      <c r="AX74" s="76"/>
      <c r="AY74" s="82">
        <v>7.3529999999999998</v>
      </c>
      <c r="AZ74" s="82"/>
      <c r="BA74" s="82"/>
      <c r="BB74" s="76">
        <v>5.6436999999999999</v>
      </c>
      <c r="BC74" s="76"/>
      <c r="BD74" s="76"/>
      <c r="BE74" s="82">
        <v>5.2439999999999998</v>
      </c>
      <c r="BF74" s="82"/>
      <c r="BG74" s="82"/>
      <c r="BH74" s="76">
        <v>5.6703999999999999</v>
      </c>
      <c r="BI74" s="76"/>
      <c r="BJ74" s="76"/>
      <c r="BK74" s="82">
        <v>7.9009999999999998</v>
      </c>
      <c r="BL74" s="82"/>
      <c r="BM74" s="82"/>
      <c r="BN74" s="76">
        <v>6.1497999999999999</v>
      </c>
      <c r="BO74" s="76"/>
      <c r="BP74" s="76"/>
      <c r="BQ74" s="82">
        <v>8.2189999999999994</v>
      </c>
      <c r="BR74" s="82"/>
      <c r="BS74" s="82"/>
      <c r="BT74" s="76">
        <v>5.8638000000000003</v>
      </c>
      <c r="BU74" s="76"/>
      <c r="BV74" s="76"/>
      <c r="BW74" s="82">
        <v>8.5510000000000002</v>
      </c>
      <c r="BX74" s="82"/>
      <c r="BY74" s="82"/>
      <c r="BZ74" s="76">
        <v>5.9389000000000003</v>
      </c>
      <c r="CA74" s="76"/>
      <c r="CB74" s="76"/>
      <c r="CC74" s="82">
        <v>8.7949999999999999</v>
      </c>
      <c r="CD74" s="82"/>
      <c r="CE74" s="82"/>
      <c r="CF74" s="76">
        <v>6.0214999999999996</v>
      </c>
      <c r="CG74" s="76"/>
      <c r="CH74" s="76"/>
      <c r="CI74" s="82">
        <v>9.0660000000000007</v>
      </c>
      <c r="CJ74" s="82"/>
      <c r="CK74" s="82"/>
      <c r="CL74" s="76">
        <v>6.1077000000000004</v>
      </c>
      <c r="CM74" s="76"/>
      <c r="CN74" s="76"/>
      <c r="CO74" s="82">
        <v>9.3209999999999997</v>
      </c>
      <c r="CP74" s="82"/>
      <c r="CQ74" s="82"/>
      <c r="CR74" s="76">
        <v>6.1843000000000004</v>
      </c>
      <c r="CS74" s="76"/>
      <c r="CT74" s="76"/>
      <c r="CU74" s="82">
        <v>6.57</v>
      </c>
      <c r="CV74" s="82"/>
      <c r="CW74" s="82"/>
      <c r="CX74" s="76">
        <v>6.2542</v>
      </c>
      <c r="CY74" s="76"/>
      <c r="CZ74" s="76"/>
      <c r="DA74" s="82">
        <v>9.8409999999999993</v>
      </c>
      <c r="DB74" s="82"/>
      <c r="DC74" s="82"/>
      <c r="DD74" s="76">
        <v>5.4259000000000004</v>
      </c>
      <c r="DE74" s="76"/>
      <c r="DF74" s="76"/>
    </row>
    <row r="75" spans="1:110" ht="11.25" customHeight="1" x14ac:dyDescent="0.25">
      <c r="C75" s="289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289"/>
      <c r="O75" s="289"/>
      <c r="P75" s="289"/>
      <c r="Q75" s="289"/>
      <c r="R75" s="95"/>
      <c r="S75" s="95"/>
      <c r="T75" s="95"/>
      <c r="U75" s="83">
        <v>920</v>
      </c>
      <c r="V75" s="83"/>
      <c r="W75" s="83"/>
      <c r="X75" s="84">
        <v>3464</v>
      </c>
      <c r="Y75" s="84"/>
      <c r="Z75" s="84"/>
      <c r="AA75" s="83">
        <v>798</v>
      </c>
      <c r="AB75" s="83"/>
      <c r="AC75" s="83"/>
      <c r="AD75" s="84">
        <v>3360</v>
      </c>
      <c r="AE75" s="84"/>
      <c r="AF75" s="84"/>
      <c r="AG75" s="83">
        <v>931</v>
      </c>
      <c r="AH75" s="83"/>
      <c r="AI75" s="83"/>
      <c r="AJ75" s="84">
        <v>3290</v>
      </c>
      <c r="AK75" s="84"/>
      <c r="AL75" s="84"/>
      <c r="AM75" s="83">
        <v>1021</v>
      </c>
      <c r="AN75" s="83"/>
      <c r="AO75" s="83"/>
      <c r="AP75" s="84">
        <v>3100</v>
      </c>
      <c r="AQ75" s="84"/>
      <c r="AR75" s="84"/>
      <c r="AS75" s="83">
        <v>1100</v>
      </c>
      <c r="AT75" s="83"/>
      <c r="AU75" s="83"/>
      <c r="AV75" s="84">
        <v>3000</v>
      </c>
      <c r="AW75" s="84"/>
      <c r="AX75" s="84"/>
      <c r="AY75" s="83">
        <v>1072</v>
      </c>
      <c r="AZ75" s="83"/>
      <c r="BA75" s="83"/>
      <c r="BB75" s="84">
        <v>1803</v>
      </c>
      <c r="BC75" s="84"/>
      <c r="BD75" s="84"/>
      <c r="BE75" s="83">
        <v>822</v>
      </c>
      <c r="BF75" s="83"/>
      <c r="BG75" s="83"/>
      <c r="BH75" s="84">
        <v>1527</v>
      </c>
      <c r="BI75" s="84"/>
      <c r="BJ75" s="84"/>
      <c r="BK75" s="83">
        <v>1313</v>
      </c>
      <c r="BL75" s="83"/>
      <c r="BM75" s="83"/>
      <c r="BN75" s="84">
        <v>3250</v>
      </c>
      <c r="BO75" s="84"/>
      <c r="BP75" s="84"/>
      <c r="BQ75" s="83">
        <v>1356</v>
      </c>
      <c r="BR75" s="83"/>
      <c r="BS75" s="83"/>
      <c r="BT75" s="84">
        <v>3230</v>
      </c>
      <c r="BU75" s="84"/>
      <c r="BV75" s="84"/>
      <c r="BW75" s="83">
        <v>1412</v>
      </c>
      <c r="BX75" s="83"/>
      <c r="BY75" s="83"/>
      <c r="BZ75" s="84">
        <v>2567</v>
      </c>
      <c r="CA75" s="84"/>
      <c r="CB75" s="84"/>
      <c r="CC75" s="83">
        <v>1474</v>
      </c>
      <c r="CD75" s="83"/>
      <c r="CE75" s="83"/>
      <c r="CF75" s="84">
        <v>2700</v>
      </c>
      <c r="CG75" s="84"/>
      <c r="CH75" s="84"/>
      <c r="CI75" s="83">
        <v>1497</v>
      </c>
      <c r="CJ75" s="83"/>
      <c r="CK75" s="83"/>
      <c r="CL75" s="84">
        <v>2868</v>
      </c>
      <c r="CM75" s="84"/>
      <c r="CN75" s="84"/>
      <c r="CO75" s="83">
        <v>1545</v>
      </c>
      <c r="CP75" s="83"/>
      <c r="CQ75" s="83"/>
      <c r="CR75" s="84">
        <v>1950</v>
      </c>
      <c r="CS75" s="84"/>
      <c r="CT75" s="84"/>
      <c r="CU75" s="83">
        <v>819</v>
      </c>
      <c r="CV75" s="83"/>
      <c r="CW75" s="83"/>
      <c r="CX75" s="84">
        <v>1196</v>
      </c>
      <c r="CY75" s="84"/>
      <c r="CZ75" s="84"/>
      <c r="DA75" s="83">
        <v>1663</v>
      </c>
      <c r="DB75" s="83"/>
      <c r="DC75" s="83"/>
      <c r="DD75" s="84">
        <v>3402</v>
      </c>
      <c r="DE75" s="84"/>
      <c r="DF75" s="84"/>
    </row>
    <row r="76" spans="1:110" ht="11.25" customHeight="1" x14ac:dyDescent="0.25">
      <c r="C76" s="289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289"/>
      <c r="O76" s="289"/>
      <c r="P76" s="289"/>
      <c r="Q76" s="289"/>
      <c r="R76" s="95"/>
      <c r="S76" s="95"/>
      <c r="T76" s="95"/>
      <c r="U76" s="77" t="s">
        <v>1215</v>
      </c>
      <c r="V76" s="75"/>
      <c r="W76" s="75"/>
      <c r="X76" s="76" t="s">
        <v>1062</v>
      </c>
      <c r="Y76" s="76"/>
      <c r="Z76" s="76"/>
      <c r="AA76" s="77" t="s">
        <v>1214</v>
      </c>
      <c r="AB76" s="75"/>
      <c r="AC76" s="75"/>
      <c r="AD76" s="76" t="s">
        <v>1065</v>
      </c>
      <c r="AE76" s="76"/>
      <c r="AF76" s="76"/>
      <c r="AG76" s="77" t="s">
        <v>1214</v>
      </c>
      <c r="AH76" s="75"/>
      <c r="AI76" s="75"/>
      <c r="AJ76" s="76" t="s">
        <v>1062</v>
      </c>
      <c r="AK76" s="76"/>
      <c r="AL76" s="76"/>
      <c r="AM76" s="77" t="s">
        <v>1213</v>
      </c>
      <c r="AN76" s="75"/>
      <c r="AO76" s="75"/>
      <c r="AP76" s="76" t="s">
        <v>1062</v>
      </c>
      <c r="AQ76" s="76"/>
      <c r="AR76" s="76"/>
      <c r="AS76" s="77" t="s">
        <v>1212</v>
      </c>
      <c r="AT76" s="75"/>
      <c r="AU76" s="75"/>
      <c r="AV76" s="76" t="s">
        <v>1063</v>
      </c>
      <c r="AW76" s="76"/>
      <c r="AX76" s="76"/>
      <c r="AY76" s="77" t="s">
        <v>1171</v>
      </c>
      <c r="AZ76" s="75"/>
      <c r="BA76" s="75"/>
      <c r="BB76" s="76" t="s">
        <v>1062</v>
      </c>
      <c r="BC76" s="76"/>
      <c r="BD76" s="76"/>
      <c r="BE76" s="77" t="s">
        <v>1171</v>
      </c>
      <c r="BF76" s="75"/>
      <c r="BG76" s="75"/>
      <c r="BH76" s="76" t="s">
        <v>1064</v>
      </c>
      <c r="BI76" s="76"/>
      <c r="BJ76" s="76"/>
      <c r="BK76" s="77" t="s">
        <v>1171</v>
      </c>
      <c r="BL76" s="75"/>
      <c r="BM76" s="75"/>
      <c r="BN76" s="76" t="s">
        <v>1063</v>
      </c>
      <c r="BO76" s="76"/>
      <c r="BP76" s="76"/>
      <c r="BQ76" s="77" t="s">
        <v>1211</v>
      </c>
      <c r="BR76" s="75"/>
      <c r="BS76" s="75"/>
      <c r="BT76" s="76" t="s">
        <v>1063</v>
      </c>
      <c r="BU76" s="76"/>
      <c r="BV76" s="76"/>
      <c r="BW76" s="77" t="s">
        <v>1210</v>
      </c>
      <c r="BX76" s="75"/>
      <c r="BY76" s="75"/>
      <c r="BZ76" s="76" t="s">
        <v>1063</v>
      </c>
      <c r="CA76" s="76"/>
      <c r="CB76" s="76"/>
      <c r="CC76" s="77" t="s">
        <v>1209</v>
      </c>
      <c r="CD76" s="75"/>
      <c r="CE76" s="75"/>
      <c r="CF76" s="76" t="s">
        <v>1063</v>
      </c>
      <c r="CG76" s="76"/>
      <c r="CH76" s="76"/>
      <c r="CI76" s="77" t="s">
        <v>1209</v>
      </c>
      <c r="CJ76" s="75"/>
      <c r="CK76" s="75"/>
      <c r="CL76" s="76" t="s">
        <v>1063</v>
      </c>
      <c r="CM76" s="76"/>
      <c r="CN76" s="76"/>
      <c r="CO76" s="77" t="s">
        <v>1209</v>
      </c>
      <c r="CP76" s="75"/>
      <c r="CQ76" s="75"/>
      <c r="CR76" s="76" t="s">
        <v>1063</v>
      </c>
      <c r="CS76" s="76"/>
      <c r="CT76" s="76"/>
      <c r="CU76" s="77" t="s">
        <v>1209</v>
      </c>
      <c r="CV76" s="75"/>
      <c r="CW76" s="75"/>
      <c r="CX76" s="76" t="s">
        <v>1065</v>
      </c>
      <c r="CY76" s="76"/>
      <c r="CZ76" s="76"/>
      <c r="DA76" s="77" t="s">
        <v>1196</v>
      </c>
      <c r="DB76" s="75"/>
      <c r="DC76" s="75"/>
      <c r="DD76" s="76" t="s">
        <v>1063</v>
      </c>
      <c r="DE76" s="76"/>
      <c r="DF76" s="76"/>
    </row>
    <row r="77" spans="1:110" ht="11.25" customHeight="1" x14ac:dyDescent="0.25">
      <c r="C77" s="289"/>
      <c r="D77" s="289"/>
      <c r="E77" s="289"/>
      <c r="F77" s="289"/>
      <c r="G77" s="289"/>
      <c r="H77" s="289"/>
      <c r="I77" s="289"/>
      <c r="J77" s="289"/>
      <c r="K77" s="289"/>
      <c r="L77" s="289"/>
      <c r="M77" s="289"/>
      <c r="N77" s="289"/>
      <c r="O77" s="289"/>
      <c r="P77" s="289"/>
      <c r="Q77" s="289"/>
      <c r="R77" s="95"/>
      <c r="S77" s="95"/>
      <c r="T77" s="95"/>
      <c r="U77" s="78" t="s">
        <v>517</v>
      </c>
      <c r="V77" s="78"/>
      <c r="W77" s="78"/>
      <c r="X77" s="78"/>
      <c r="Y77" s="78"/>
      <c r="Z77" s="78"/>
      <c r="AA77" s="78" t="s">
        <v>518</v>
      </c>
      <c r="AB77" s="78"/>
      <c r="AC77" s="78"/>
      <c r="AD77" s="78"/>
      <c r="AE77" s="78"/>
      <c r="AF77" s="78"/>
      <c r="AG77" s="78" t="s">
        <v>519</v>
      </c>
      <c r="AH77" s="78"/>
      <c r="AI77" s="78"/>
      <c r="AJ77" s="78"/>
      <c r="AK77" s="78"/>
      <c r="AL77" s="78"/>
      <c r="AM77" s="78" t="s">
        <v>520</v>
      </c>
      <c r="AN77" s="78"/>
      <c r="AO77" s="78"/>
      <c r="AP77" s="78"/>
      <c r="AQ77" s="78"/>
      <c r="AR77" s="78"/>
      <c r="AS77" s="78" t="s">
        <v>521</v>
      </c>
      <c r="AT77" s="78"/>
      <c r="AU77" s="78"/>
      <c r="AV77" s="78"/>
      <c r="AW77" s="78"/>
      <c r="AX77" s="78"/>
      <c r="AY77" s="78" t="s">
        <v>522</v>
      </c>
      <c r="AZ77" s="78"/>
      <c r="BA77" s="78"/>
      <c r="BB77" s="78"/>
      <c r="BC77" s="78"/>
      <c r="BD77" s="78"/>
      <c r="BE77" s="78" t="s">
        <v>523</v>
      </c>
      <c r="BF77" s="78"/>
      <c r="BG77" s="78"/>
      <c r="BH77" s="78"/>
      <c r="BI77" s="78"/>
      <c r="BJ77" s="78"/>
      <c r="BK77" s="78" t="s">
        <v>524</v>
      </c>
      <c r="BL77" s="78"/>
      <c r="BM77" s="78"/>
      <c r="BN77" s="78"/>
      <c r="BO77" s="78"/>
      <c r="BP77" s="78"/>
      <c r="BQ77" s="78" t="s">
        <v>525</v>
      </c>
      <c r="BR77" s="78"/>
      <c r="BS77" s="78"/>
      <c r="BT77" s="78"/>
      <c r="BU77" s="78"/>
      <c r="BV77" s="78"/>
      <c r="BW77" s="78" t="s">
        <v>526</v>
      </c>
      <c r="BX77" s="78"/>
      <c r="BY77" s="78"/>
      <c r="BZ77" s="78"/>
      <c r="CA77" s="78"/>
      <c r="CB77" s="78"/>
      <c r="CC77" s="78" t="s">
        <v>527</v>
      </c>
      <c r="CD77" s="78"/>
      <c r="CE77" s="78"/>
      <c r="CF77" s="78"/>
      <c r="CG77" s="78"/>
      <c r="CH77" s="78"/>
      <c r="CI77" s="78" t="s">
        <v>528</v>
      </c>
      <c r="CJ77" s="78"/>
      <c r="CK77" s="78"/>
      <c r="CL77" s="78"/>
      <c r="CM77" s="78"/>
      <c r="CN77" s="78"/>
      <c r="CO77" s="78" t="s">
        <v>529</v>
      </c>
      <c r="CP77" s="78"/>
      <c r="CQ77" s="78"/>
      <c r="CR77" s="78"/>
      <c r="CS77" s="78"/>
      <c r="CT77" s="78"/>
      <c r="CU77" s="78" t="s">
        <v>530</v>
      </c>
      <c r="CV77" s="78"/>
      <c r="CW77" s="78"/>
      <c r="CX77" s="78"/>
      <c r="CY77" s="78"/>
      <c r="CZ77" s="78"/>
      <c r="DA77" s="78" t="s">
        <v>531</v>
      </c>
      <c r="DB77" s="78"/>
      <c r="DC77" s="78"/>
      <c r="DD77" s="78"/>
      <c r="DE77" s="78"/>
      <c r="DF77" s="78"/>
    </row>
    <row r="78" spans="1:110" ht="11.25" customHeight="1" x14ac:dyDescent="0.25">
      <c r="C78" s="289"/>
      <c r="D78" s="289"/>
      <c r="E78" s="289"/>
      <c r="F78" s="289"/>
      <c r="G78" s="289"/>
      <c r="H78" s="289"/>
      <c r="I78" s="289"/>
      <c r="J78" s="289"/>
      <c r="K78" s="289"/>
      <c r="L78" s="289"/>
      <c r="M78" s="289"/>
      <c r="N78" s="289"/>
      <c r="O78" s="289"/>
      <c r="P78" s="289"/>
      <c r="Q78" s="289"/>
      <c r="R78" s="95"/>
      <c r="S78" s="95"/>
      <c r="T78" s="95"/>
      <c r="U78" s="79" t="s">
        <v>532</v>
      </c>
      <c r="V78" s="80"/>
      <c r="W78" s="80"/>
      <c r="X78" s="80"/>
      <c r="Y78" s="80"/>
      <c r="Z78" s="80"/>
      <c r="AA78" s="79" t="s">
        <v>614</v>
      </c>
      <c r="AB78" s="80"/>
      <c r="AC78" s="80"/>
      <c r="AD78" s="80"/>
      <c r="AE78" s="80"/>
      <c r="AF78" s="80"/>
      <c r="AG78" s="79" t="s">
        <v>614</v>
      </c>
      <c r="AH78" s="80"/>
      <c r="AI78" s="80"/>
      <c r="AJ78" s="80"/>
      <c r="AK78" s="80"/>
      <c r="AL78" s="80"/>
      <c r="AM78" s="79" t="s">
        <v>532</v>
      </c>
      <c r="AN78" s="80"/>
      <c r="AO78" s="80"/>
      <c r="AP78" s="80"/>
      <c r="AQ78" s="80"/>
      <c r="AR78" s="80"/>
      <c r="AS78" s="79" t="s">
        <v>532</v>
      </c>
      <c r="AT78" s="80"/>
      <c r="AU78" s="80"/>
      <c r="AV78" s="80"/>
      <c r="AW78" s="80"/>
      <c r="AX78" s="80"/>
      <c r="AY78" s="81" t="s">
        <v>250</v>
      </c>
      <c r="AZ78" s="80"/>
      <c r="BA78" s="80"/>
      <c r="BB78" s="80"/>
      <c r="BC78" s="80"/>
      <c r="BD78" s="80"/>
      <c r="BE78" s="81" t="s">
        <v>250</v>
      </c>
      <c r="BF78" s="80"/>
      <c r="BG78" s="80"/>
      <c r="BH78" s="80"/>
      <c r="BI78" s="80"/>
      <c r="BJ78" s="80"/>
      <c r="BK78" s="79" t="s">
        <v>532</v>
      </c>
      <c r="BL78" s="80"/>
      <c r="BM78" s="80"/>
      <c r="BN78" s="80"/>
      <c r="BO78" s="80"/>
      <c r="BP78" s="80"/>
      <c r="BQ78" s="79" t="s">
        <v>614</v>
      </c>
      <c r="BR78" s="80"/>
      <c r="BS78" s="80"/>
      <c r="BT78" s="80"/>
      <c r="BU78" s="80"/>
      <c r="BV78" s="80"/>
      <c r="BW78" s="79" t="s">
        <v>532</v>
      </c>
      <c r="BX78" s="80"/>
      <c r="BY78" s="80"/>
      <c r="BZ78" s="80"/>
      <c r="CA78" s="80"/>
      <c r="CB78" s="80"/>
      <c r="CC78" s="79" t="s">
        <v>532</v>
      </c>
      <c r="CD78" s="80"/>
      <c r="CE78" s="80"/>
      <c r="CF78" s="80"/>
      <c r="CG78" s="80"/>
      <c r="CH78" s="80"/>
      <c r="CI78" s="79" t="s">
        <v>532</v>
      </c>
      <c r="CJ78" s="80"/>
      <c r="CK78" s="80"/>
      <c r="CL78" s="80"/>
      <c r="CM78" s="80"/>
      <c r="CN78" s="80"/>
      <c r="CO78" s="81" t="s">
        <v>250</v>
      </c>
      <c r="CP78" s="80"/>
      <c r="CQ78" s="80"/>
      <c r="CR78" s="80"/>
      <c r="CS78" s="80"/>
      <c r="CT78" s="80"/>
      <c r="CU78" s="81" t="s">
        <v>250</v>
      </c>
      <c r="CV78" s="80"/>
      <c r="CW78" s="80"/>
      <c r="CX78" s="80"/>
      <c r="CY78" s="80"/>
      <c r="CZ78" s="80"/>
      <c r="DA78" s="79" t="s">
        <v>532</v>
      </c>
      <c r="DB78" s="80"/>
      <c r="DC78" s="80"/>
      <c r="DD78" s="80"/>
      <c r="DE78" s="80"/>
      <c r="DF78" s="80"/>
    </row>
    <row r="79" spans="1:110" ht="14.15" customHeight="1" x14ac:dyDescent="0.25">
      <c r="C79" s="289"/>
      <c r="D79" s="289"/>
      <c r="E79" s="289"/>
      <c r="F79" s="289"/>
      <c r="G79" s="289"/>
      <c r="H79" s="289"/>
      <c r="I79" s="289"/>
      <c r="J79" s="289"/>
      <c r="K79" s="289"/>
      <c r="L79" s="289"/>
      <c r="M79" s="289"/>
      <c r="N79" s="289"/>
      <c r="O79" s="289"/>
      <c r="P79" s="289"/>
      <c r="Q79" s="289"/>
      <c r="R79" s="95" t="s">
        <v>533</v>
      </c>
      <c r="S79" s="95"/>
      <c r="T79" s="95"/>
      <c r="U79" s="92">
        <v>89</v>
      </c>
      <c r="V79" s="92"/>
      <c r="W79" s="93" t="s">
        <v>534</v>
      </c>
      <c r="X79" s="93"/>
      <c r="Y79" s="93"/>
      <c r="Z79" s="93"/>
      <c r="AA79" s="92">
        <v>90</v>
      </c>
      <c r="AB79" s="92"/>
      <c r="AC79" s="93" t="s">
        <v>535</v>
      </c>
      <c r="AD79" s="93"/>
      <c r="AE79" s="93"/>
      <c r="AF79" s="93"/>
      <c r="AG79" s="92">
        <v>91</v>
      </c>
      <c r="AH79" s="92"/>
      <c r="AI79" s="93">
        <v>231.0359</v>
      </c>
      <c r="AJ79" s="93"/>
      <c r="AK79" s="93"/>
      <c r="AL79" s="93"/>
      <c r="AM79" s="92">
        <v>92</v>
      </c>
      <c r="AN79" s="92"/>
      <c r="AO79" s="93">
        <v>238.02889999999999</v>
      </c>
      <c r="AP79" s="93"/>
      <c r="AQ79" s="93"/>
      <c r="AR79" s="93"/>
      <c r="AS79" s="92">
        <v>93</v>
      </c>
      <c r="AT79" s="92"/>
      <c r="AU79" s="93" t="s">
        <v>536</v>
      </c>
      <c r="AV79" s="93"/>
      <c r="AW79" s="93"/>
      <c r="AX79" s="93"/>
      <c r="AY79" s="92">
        <v>94</v>
      </c>
      <c r="AZ79" s="92"/>
      <c r="BA79" s="93" t="s">
        <v>537</v>
      </c>
      <c r="BB79" s="93"/>
      <c r="BC79" s="93"/>
      <c r="BD79" s="93"/>
      <c r="BE79" s="92">
        <v>95</v>
      </c>
      <c r="BF79" s="92"/>
      <c r="BG79" s="93" t="s">
        <v>538</v>
      </c>
      <c r="BH79" s="93"/>
      <c r="BI79" s="93"/>
      <c r="BJ79" s="93"/>
      <c r="BK79" s="92">
        <v>96</v>
      </c>
      <c r="BL79" s="92"/>
      <c r="BM79" s="93" t="s">
        <v>539</v>
      </c>
      <c r="BN79" s="93"/>
      <c r="BO79" s="93"/>
      <c r="BP79" s="93"/>
      <c r="BQ79" s="92">
        <v>97</v>
      </c>
      <c r="BR79" s="92"/>
      <c r="BS79" s="93" t="s">
        <v>539</v>
      </c>
      <c r="BT79" s="93"/>
      <c r="BU79" s="93"/>
      <c r="BV79" s="93"/>
      <c r="BW79" s="92">
        <v>98</v>
      </c>
      <c r="BX79" s="92"/>
      <c r="BY79" s="93" t="s">
        <v>540</v>
      </c>
      <c r="BZ79" s="93"/>
      <c r="CA79" s="93"/>
      <c r="CB79" s="93"/>
      <c r="CC79" s="92">
        <v>99</v>
      </c>
      <c r="CD79" s="92"/>
      <c r="CE79" s="93" t="s">
        <v>541</v>
      </c>
      <c r="CF79" s="93"/>
      <c r="CG79" s="93"/>
      <c r="CH79" s="93"/>
      <c r="CI79" s="92">
        <v>100</v>
      </c>
      <c r="CJ79" s="92"/>
      <c r="CK79" s="93" t="s">
        <v>542</v>
      </c>
      <c r="CL79" s="93"/>
      <c r="CM79" s="93"/>
      <c r="CN79" s="93"/>
      <c r="CO79" s="92">
        <v>101</v>
      </c>
      <c r="CP79" s="92"/>
      <c r="CQ79" s="93" t="s">
        <v>543</v>
      </c>
      <c r="CR79" s="93"/>
      <c r="CS79" s="93"/>
      <c r="CT79" s="93"/>
      <c r="CU79" s="92">
        <v>102</v>
      </c>
      <c r="CV79" s="92"/>
      <c r="CW79" s="93" t="s">
        <v>544</v>
      </c>
      <c r="CX79" s="93"/>
      <c r="CY79" s="93"/>
      <c r="CZ79" s="93"/>
      <c r="DA79" s="92">
        <v>103</v>
      </c>
      <c r="DB79" s="92"/>
      <c r="DC79" s="93" t="s">
        <v>426</v>
      </c>
      <c r="DD79" s="93"/>
      <c r="DE79" s="93"/>
      <c r="DF79" s="93"/>
    </row>
    <row r="80" spans="1:110" ht="11.25" customHeight="1" x14ac:dyDescent="0.25">
      <c r="C80" s="58" t="s">
        <v>605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95"/>
      <c r="S80" s="95"/>
      <c r="T80" s="95"/>
      <c r="U80" s="91" t="s">
        <v>545</v>
      </c>
      <c r="V80" s="91"/>
      <c r="W80" s="91"/>
      <c r="X80" s="88" t="s">
        <v>475</v>
      </c>
      <c r="Y80" s="88"/>
      <c r="Z80" s="88"/>
      <c r="AA80" s="91" t="s">
        <v>546</v>
      </c>
      <c r="AB80" s="91"/>
      <c r="AC80" s="91"/>
      <c r="AD80" s="88" t="s">
        <v>368</v>
      </c>
      <c r="AE80" s="88"/>
      <c r="AF80" s="88"/>
      <c r="AG80" s="91" t="s">
        <v>547</v>
      </c>
      <c r="AH80" s="91"/>
      <c r="AI80" s="91"/>
      <c r="AJ80" s="88" t="s">
        <v>548</v>
      </c>
      <c r="AK80" s="88"/>
      <c r="AL80" s="88"/>
      <c r="AM80" s="91" t="s">
        <v>549</v>
      </c>
      <c r="AN80" s="91"/>
      <c r="AO80" s="91"/>
      <c r="AP80" s="88" t="s">
        <v>550</v>
      </c>
      <c r="AQ80" s="88"/>
      <c r="AR80" s="88"/>
      <c r="AS80" s="90" t="s">
        <v>551</v>
      </c>
      <c r="AT80" s="90"/>
      <c r="AU80" s="90"/>
      <c r="AV80" s="88" t="s">
        <v>552</v>
      </c>
      <c r="AW80" s="88"/>
      <c r="AX80" s="88"/>
      <c r="AY80" s="90" t="s">
        <v>553</v>
      </c>
      <c r="AZ80" s="90"/>
      <c r="BA80" s="90"/>
      <c r="BB80" s="88" t="s">
        <v>485</v>
      </c>
      <c r="BC80" s="88"/>
      <c r="BD80" s="88"/>
      <c r="BE80" s="90" t="s">
        <v>554</v>
      </c>
      <c r="BF80" s="90"/>
      <c r="BG80" s="90"/>
      <c r="BH80" s="88" t="s">
        <v>487</v>
      </c>
      <c r="BI80" s="88"/>
      <c r="BJ80" s="88"/>
      <c r="BK80" s="90" t="s">
        <v>555</v>
      </c>
      <c r="BL80" s="90"/>
      <c r="BM80" s="90"/>
      <c r="BN80" s="88" t="s">
        <v>489</v>
      </c>
      <c r="BO80" s="88"/>
      <c r="BP80" s="88"/>
      <c r="BQ80" s="90" t="s">
        <v>556</v>
      </c>
      <c r="BR80" s="90"/>
      <c r="BS80" s="90"/>
      <c r="BT80" s="88" t="s">
        <v>491</v>
      </c>
      <c r="BU80" s="88"/>
      <c r="BV80" s="88"/>
      <c r="BW80" s="90" t="s">
        <v>557</v>
      </c>
      <c r="BX80" s="90"/>
      <c r="BY80" s="90"/>
      <c r="BZ80" s="88" t="s">
        <v>493</v>
      </c>
      <c r="CA80" s="88"/>
      <c r="CB80" s="88"/>
      <c r="CC80" s="90" t="s">
        <v>558</v>
      </c>
      <c r="CD80" s="90"/>
      <c r="CE80" s="90"/>
      <c r="CF80" s="88" t="s">
        <v>495</v>
      </c>
      <c r="CG80" s="88"/>
      <c r="CH80" s="88"/>
      <c r="CI80" s="90" t="s">
        <v>559</v>
      </c>
      <c r="CJ80" s="90"/>
      <c r="CK80" s="90"/>
      <c r="CL80" s="88" t="s">
        <v>497</v>
      </c>
      <c r="CM80" s="88"/>
      <c r="CN80" s="88"/>
      <c r="CO80" s="90" t="s">
        <v>560</v>
      </c>
      <c r="CP80" s="90"/>
      <c r="CQ80" s="90"/>
      <c r="CR80" s="88" t="s">
        <v>499</v>
      </c>
      <c r="CS80" s="88"/>
      <c r="CT80" s="88"/>
      <c r="CU80" s="90" t="s">
        <v>561</v>
      </c>
      <c r="CV80" s="90"/>
      <c r="CW80" s="90"/>
      <c r="CX80" s="88" t="s">
        <v>288</v>
      </c>
      <c r="CY80" s="88"/>
      <c r="CZ80" s="88"/>
      <c r="DA80" s="90" t="s">
        <v>562</v>
      </c>
      <c r="DB80" s="90"/>
      <c r="DC80" s="90"/>
      <c r="DD80" s="88" t="s">
        <v>563</v>
      </c>
      <c r="DE80" s="88"/>
      <c r="DF80" s="88"/>
    </row>
    <row r="81" spans="1:110" ht="11.25" customHeight="1" x14ac:dyDescent="0.25">
      <c r="C81" s="1" t="s">
        <v>606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6"/>
      <c r="R81" s="95"/>
      <c r="S81" s="95"/>
      <c r="T81" s="95"/>
      <c r="U81" s="91"/>
      <c r="V81" s="91"/>
      <c r="W81" s="91"/>
      <c r="X81" s="89">
        <v>1.1000000000000001</v>
      </c>
      <c r="Y81" s="89"/>
      <c r="Z81" s="89"/>
      <c r="AA81" s="91"/>
      <c r="AB81" s="91"/>
      <c r="AC81" s="91"/>
      <c r="AD81" s="89">
        <v>1.3</v>
      </c>
      <c r="AE81" s="89"/>
      <c r="AF81" s="89"/>
      <c r="AG81" s="91"/>
      <c r="AH81" s="91"/>
      <c r="AI81" s="91"/>
      <c r="AJ81" s="89">
        <v>1.5</v>
      </c>
      <c r="AK81" s="89"/>
      <c r="AL81" s="89"/>
      <c r="AM81" s="91"/>
      <c r="AN81" s="91"/>
      <c r="AO81" s="91"/>
      <c r="AP81" s="89">
        <v>1.38</v>
      </c>
      <c r="AQ81" s="89"/>
      <c r="AR81" s="89"/>
      <c r="AS81" s="90"/>
      <c r="AT81" s="90"/>
      <c r="AU81" s="90"/>
      <c r="AV81" s="89">
        <v>1.36</v>
      </c>
      <c r="AW81" s="89"/>
      <c r="AX81" s="89"/>
      <c r="AY81" s="90"/>
      <c r="AZ81" s="90"/>
      <c r="BA81" s="90"/>
      <c r="BB81" s="89">
        <v>1.28</v>
      </c>
      <c r="BC81" s="89"/>
      <c r="BD81" s="89"/>
      <c r="BE81" s="90"/>
      <c r="BF81" s="90"/>
      <c r="BG81" s="90"/>
      <c r="BH81" s="89">
        <v>1.3</v>
      </c>
      <c r="BI81" s="89"/>
      <c r="BJ81" s="89"/>
      <c r="BK81" s="90"/>
      <c r="BL81" s="90"/>
      <c r="BM81" s="90"/>
      <c r="BN81" s="89">
        <v>1.3</v>
      </c>
      <c r="BO81" s="89"/>
      <c r="BP81" s="89"/>
      <c r="BQ81" s="90"/>
      <c r="BR81" s="90"/>
      <c r="BS81" s="90"/>
      <c r="BT81" s="89">
        <v>1.3</v>
      </c>
      <c r="BU81" s="89"/>
      <c r="BV81" s="89"/>
      <c r="BW81" s="90"/>
      <c r="BX81" s="90"/>
      <c r="BY81" s="90"/>
      <c r="BZ81" s="89">
        <v>1.3</v>
      </c>
      <c r="CA81" s="89"/>
      <c r="CB81" s="89"/>
      <c r="CC81" s="90"/>
      <c r="CD81" s="90"/>
      <c r="CE81" s="90"/>
      <c r="CF81" s="89">
        <v>1.3</v>
      </c>
      <c r="CG81" s="89"/>
      <c r="CH81" s="89"/>
      <c r="CI81" s="90"/>
      <c r="CJ81" s="90"/>
      <c r="CK81" s="90"/>
      <c r="CL81" s="89">
        <v>1.3</v>
      </c>
      <c r="CM81" s="89"/>
      <c r="CN81" s="89"/>
      <c r="CO81" s="90"/>
      <c r="CP81" s="90"/>
      <c r="CQ81" s="90"/>
      <c r="CR81" s="89">
        <v>1.3</v>
      </c>
      <c r="CS81" s="89"/>
      <c r="CT81" s="89"/>
      <c r="CU81" s="90"/>
      <c r="CV81" s="90"/>
      <c r="CW81" s="90"/>
      <c r="CX81" s="89">
        <v>1.3</v>
      </c>
      <c r="CY81" s="89"/>
      <c r="CZ81" s="89"/>
      <c r="DA81" s="90"/>
      <c r="DB81" s="90"/>
      <c r="DC81" s="90"/>
      <c r="DD81" s="89" t="s">
        <v>12</v>
      </c>
      <c r="DE81" s="89"/>
      <c r="DF81" s="89"/>
    </row>
    <row r="82" spans="1:110" ht="11.25" customHeight="1" x14ac:dyDescent="0.25">
      <c r="C82" s="1" t="s">
        <v>594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95"/>
      <c r="S82" s="95"/>
      <c r="T82" s="95"/>
      <c r="U82" s="87" t="s">
        <v>564</v>
      </c>
      <c r="V82" s="87"/>
      <c r="W82" s="87"/>
      <c r="X82" s="87"/>
      <c r="Y82" s="87"/>
      <c r="Z82" s="87"/>
      <c r="AA82" s="87" t="s">
        <v>565</v>
      </c>
      <c r="AB82" s="87"/>
      <c r="AC82" s="87"/>
      <c r="AD82" s="87"/>
      <c r="AE82" s="87"/>
      <c r="AF82" s="87"/>
      <c r="AG82" s="87" t="s">
        <v>566</v>
      </c>
      <c r="AH82" s="87"/>
      <c r="AI82" s="87"/>
      <c r="AJ82" s="87"/>
      <c r="AK82" s="87"/>
      <c r="AL82" s="87"/>
      <c r="AM82" s="87" t="s">
        <v>567</v>
      </c>
      <c r="AN82" s="87"/>
      <c r="AO82" s="87"/>
      <c r="AP82" s="87"/>
      <c r="AQ82" s="87"/>
      <c r="AR82" s="87"/>
      <c r="AS82" s="87" t="s">
        <v>568</v>
      </c>
      <c r="AT82" s="87"/>
      <c r="AU82" s="87"/>
      <c r="AV82" s="87"/>
      <c r="AW82" s="87"/>
      <c r="AX82" s="87"/>
      <c r="AY82" s="87" t="s">
        <v>569</v>
      </c>
      <c r="AZ82" s="87"/>
      <c r="BA82" s="87"/>
      <c r="BB82" s="87"/>
      <c r="BC82" s="87"/>
      <c r="BD82" s="87"/>
      <c r="BE82" s="87" t="s">
        <v>570</v>
      </c>
      <c r="BF82" s="87"/>
      <c r="BG82" s="87"/>
      <c r="BH82" s="87"/>
      <c r="BI82" s="87"/>
      <c r="BJ82" s="87"/>
      <c r="BK82" s="87" t="s">
        <v>571</v>
      </c>
      <c r="BL82" s="87"/>
      <c r="BM82" s="87"/>
      <c r="BN82" s="87"/>
      <c r="BO82" s="87"/>
      <c r="BP82" s="87"/>
      <c r="BQ82" s="87" t="s">
        <v>572</v>
      </c>
      <c r="BR82" s="87"/>
      <c r="BS82" s="87"/>
      <c r="BT82" s="87"/>
      <c r="BU82" s="87"/>
      <c r="BV82" s="87"/>
      <c r="BW82" s="87" t="s">
        <v>573</v>
      </c>
      <c r="BX82" s="87"/>
      <c r="BY82" s="87"/>
      <c r="BZ82" s="87"/>
      <c r="CA82" s="87"/>
      <c r="CB82" s="87"/>
      <c r="CC82" s="87" t="s">
        <v>574</v>
      </c>
      <c r="CD82" s="87"/>
      <c r="CE82" s="87"/>
      <c r="CF82" s="87"/>
      <c r="CG82" s="87"/>
      <c r="CH82" s="87"/>
      <c r="CI82" s="87" t="s">
        <v>575</v>
      </c>
      <c r="CJ82" s="87"/>
      <c r="CK82" s="87"/>
      <c r="CL82" s="87"/>
      <c r="CM82" s="87"/>
      <c r="CN82" s="87"/>
      <c r="CO82" s="87" t="s">
        <v>576</v>
      </c>
      <c r="CP82" s="87"/>
      <c r="CQ82" s="87"/>
      <c r="CR82" s="87"/>
      <c r="CS82" s="87"/>
      <c r="CT82" s="87"/>
      <c r="CU82" s="87" t="s">
        <v>577</v>
      </c>
      <c r="CV82" s="87"/>
      <c r="CW82" s="87"/>
      <c r="CX82" s="87"/>
      <c r="CY82" s="87"/>
      <c r="CZ82" s="87"/>
      <c r="DA82" s="87" t="s">
        <v>578</v>
      </c>
      <c r="DB82" s="87"/>
      <c r="DC82" s="87"/>
      <c r="DD82" s="87"/>
      <c r="DE82" s="87"/>
      <c r="DF82" s="87"/>
    </row>
    <row r="83" spans="1:110" ht="11.25" customHeight="1" x14ac:dyDescent="0.25">
      <c r="C83" s="1" t="s">
        <v>607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95"/>
      <c r="S83" s="95"/>
      <c r="T83" s="95"/>
      <c r="U83" s="82">
        <v>10.07</v>
      </c>
      <c r="V83" s="82"/>
      <c r="W83" s="82"/>
      <c r="X83" s="76">
        <v>5.17</v>
      </c>
      <c r="Y83" s="76"/>
      <c r="Z83" s="76"/>
      <c r="AA83" s="82">
        <v>11.724</v>
      </c>
      <c r="AB83" s="82"/>
      <c r="AC83" s="82"/>
      <c r="AD83" s="76">
        <v>6.3067000000000002</v>
      </c>
      <c r="AE83" s="76"/>
      <c r="AF83" s="76"/>
      <c r="AG83" s="82">
        <v>15.37</v>
      </c>
      <c r="AH83" s="82"/>
      <c r="AI83" s="82"/>
      <c r="AJ83" s="76">
        <v>5.89</v>
      </c>
      <c r="AK83" s="76"/>
      <c r="AL83" s="76"/>
      <c r="AM83" s="82">
        <v>19.05</v>
      </c>
      <c r="AN83" s="82"/>
      <c r="AO83" s="82"/>
      <c r="AP83" s="76">
        <v>6.1940999999999997</v>
      </c>
      <c r="AQ83" s="76"/>
      <c r="AR83" s="76"/>
      <c r="AS83" s="82">
        <v>20.45</v>
      </c>
      <c r="AT83" s="82"/>
      <c r="AU83" s="82"/>
      <c r="AV83" s="76">
        <v>6.2656999999999998</v>
      </c>
      <c r="AW83" s="76"/>
      <c r="AX83" s="76"/>
      <c r="AY83" s="82">
        <v>19.815999999999999</v>
      </c>
      <c r="AZ83" s="82"/>
      <c r="BA83" s="82"/>
      <c r="BB83" s="86">
        <v>6.0259999999999998</v>
      </c>
      <c r="BC83" s="86"/>
      <c r="BD83" s="86"/>
      <c r="BE83" s="82" t="s">
        <v>12</v>
      </c>
      <c r="BF83" s="82"/>
      <c r="BG83" s="82"/>
      <c r="BH83" s="76">
        <v>5.9737999999999998</v>
      </c>
      <c r="BI83" s="76"/>
      <c r="BJ83" s="76"/>
      <c r="BK83" s="82">
        <v>13.51</v>
      </c>
      <c r="BL83" s="82"/>
      <c r="BM83" s="82"/>
      <c r="BN83" s="76">
        <v>5.9913999999999996</v>
      </c>
      <c r="BO83" s="76"/>
      <c r="BP83" s="76"/>
      <c r="BQ83" s="82">
        <v>14.78</v>
      </c>
      <c r="BR83" s="82"/>
      <c r="BS83" s="82"/>
      <c r="BT83" s="76">
        <v>6.1978999999999997</v>
      </c>
      <c r="BU83" s="76"/>
      <c r="BV83" s="76"/>
      <c r="BW83" s="82">
        <v>15.1</v>
      </c>
      <c r="BX83" s="82"/>
      <c r="BY83" s="82"/>
      <c r="BZ83" s="76">
        <v>6.2816999999999998</v>
      </c>
      <c r="CA83" s="76"/>
      <c r="CB83" s="76"/>
      <c r="CC83" s="82" t="s">
        <v>12</v>
      </c>
      <c r="CD83" s="82"/>
      <c r="CE83" s="82"/>
      <c r="CF83" s="76">
        <v>6.42</v>
      </c>
      <c r="CG83" s="76"/>
      <c r="CH83" s="76"/>
      <c r="CI83" s="82" t="s">
        <v>12</v>
      </c>
      <c r="CJ83" s="82"/>
      <c r="CK83" s="82"/>
      <c r="CL83" s="85">
        <v>6.5</v>
      </c>
      <c r="CM83" s="85"/>
      <c r="CN83" s="85"/>
      <c r="CO83" s="82" t="s">
        <v>12</v>
      </c>
      <c r="CP83" s="82"/>
      <c r="CQ83" s="82"/>
      <c r="CR83" s="76">
        <v>6.58</v>
      </c>
      <c r="CS83" s="76"/>
      <c r="CT83" s="76"/>
      <c r="CU83" s="82" t="s">
        <v>12</v>
      </c>
      <c r="CV83" s="82"/>
      <c r="CW83" s="82"/>
      <c r="CX83" s="76">
        <v>6.65</v>
      </c>
      <c r="CY83" s="76"/>
      <c r="CZ83" s="76"/>
      <c r="DA83" s="82" t="s">
        <v>12</v>
      </c>
      <c r="DB83" s="82"/>
      <c r="DC83" s="82"/>
      <c r="DD83" s="76" t="s">
        <v>579</v>
      </c>
      <c r="DE83" s="76"/>
      <c r="DF83" s="76"/>
    </row>
    <row r="84" spans="1:110" ht="11.25" customHeight="1" x14ac:dyDescent="0.25">
      <c r="R84" s="95"/>
      <c r="S84" s="95"/>
      <c r="T84" s="95"/>
      <c r="U84" s="83">
        <v>1050</v>
      </c>
      <c r="V84" s="83"/>
      <c r="W84" s="83"/>
      <c r="X84" s="84">
        <v>3200</v>
      </c>
      <c r="Y84" s="84"/>
      <c r="Z84" s="84"/>
      <c r="AA84" s="83">
        <v>1750</v>
      </c>
      <c r="AB84" s="83"/>
      <c r="AC84" s="83"/>
      <c r="AD84" s="84">
        <v>4820</v>
      </c>
      <c r="AE84" s="84"/>
      <c r="AF84" s="84"/>
      <c r="AG84" s="83">
        <v>1572</v>
      </c>
      <c r="AH84" s="83"/>
      <c r="AI84" s="83"/>
      <c r="AJ84" s="84">
        <v>4000</v>
      </c>
      <c r="AK84" s="84"/>
      <c r="AL84" s="84"/>
      <c r="AM84" s="83">
        <v>1135</v>
      </c>
      <c r="AN84" s="83"/>
      <c r="AO84" s="83"/>
      <c r="AP84" s="84">
        <v>3927</v>
      </c>
      <c r="AQ84" s="84"/>
      <c r="AR84" s="84"/>
      <c r="AS84" s="83">
        <v>644</v>
      </c>
      <c r="AT84" s="83"/>
      <c r="AU84" s="83"/>
      <c r="AV84" s="84">
        <v>4000</v>
      </c>
      <c r="AW84" s="84"/>
      <c r="AX84" s="84"/>
      <c r="AY84" s="83">
        <v>640</v>
      </c>
      <c r="AZ84" s="83"/>
      <c r="BA84" s="83"/>
      <c r="BB84" s="84">
        <v>3230</v>
      </c>
      <c r="BC84" s="84"/>
      <c r="BD84" s="84"/>
      <c r="BE84" s="83">
        <v>1176</v>
      </c>
      <c r="BF84" s="83"/>
      <c r="BG84" s="83"/>
      <c r="BH84" s="84">
        <v>2011</v>
      </c>
      <c r="BI84" s="84"/>
      <c r="BJ84" s="84"/>
      <c r="BK84" s="83">
        <v>1345</v>
      </c>
      <c r="BL84" s="83"/>
      <c r="BM84" s="83"/>
      <c r="BN84" s="84">
        <v>3110</v>
      </c>
      <c r="BO84" s="84"/>
      <c r="BP84" s="84"/>
      <c r="BQ84" s="83">
        <v>1050</v>
      </c>
      <c r="BR84" s="83"/>
      <c r="BS84" s="83"/>
      <c r="BT84" s="84" t="s">
        <v>12</v>
      </c>
      <c r="BU84" s="84"/>
      <c r="BV84" s="84"/>
      <c r="BW84" s="83">
        <v>900</v>
      </c>
      <c r="BX84" s="83"/>
      <c r="BY84" s="83"/>
      <c r="BZ84" s="84" t="s">
        <v>12</v>
      </c>
      <c r="CA84" s="84"/>
      <c r="CB84" s="84"/>
      <c r="CC84" s="83">
        <v>860</v>
      </c>
      <c r="CD84" s="83"/>
      <c r="CE84" s="83"/>
      <c r="CF84" s="84" t="s">
        <v>12</v>
      </c>
      <c r="CG84" s="84"/>
      <c r="CH84" s="84"/>
      <c r="CI84" s="83">
        <v>1527</v>
      </c>
      <c r="CJ84" s="83"/>
      <c r="CK84" s="83"/>
      <c r="CL84" s="84" t="s">
        <v>12</v>
      </c>
      <c r="CM84" s="84"/>
      <c r="CN84" s="84"/>
      <c r="CO84" s="83">
        <v>827</v>
      </c>
      <c r="CP84" s="83"/>
      <c r="CQ84" s="83"/>
      <c r="CR84" s="84" t="s">
        <v>12</v>
      </c>
      <c r="CS84" s="84"/>
      <c r="CT84" s="84"/>
      <c r="CU84" s="83">
        <v>827</v>
      </c>
      <c r="CV84" s="83"/>
      <c r="CW84" s="83"/>
      <c r="CX84" s="84" t="s">
        <v>12</v>
      </c>
      <c r="CY84" s="84"/>
      <c r="CZ84" s="84"/>
      <c r="DA84" s="83">
        <v>1627</v>
      </c>
      <c r="DB84" s="83"/>
      <c r="DC84" s="83"/>
      <c r="DD84" s="84" t="s">
        <v>12</v>
      </c>
      <c r="DE84" s="84"/>
      <c r="DF84" s="84"/>
    </row>
    <row r="85" spans="1:110" ht="11.25" customHeight="1" x14ac:dyDescent="0.25">
      <c r="B85" s="20"/>
      <c r="C85" s="290"/>
      <c r="D85" s="290"/>
      <c r="E85" s="290"/>
      <c r="F85" s="290"/>
      <c r="G85" s="290"/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95"/>
      <c r="S85" s="95"/>
      <c r="T85" s="95"/>
      <c r="U85" s="75" t="s">
        <v>12</v>
      </c>
      <c r="V85" s="75"/>
      <c r="W85" s="75"/>
      <c r="X85" s="76" t="s">
        <v>1065</v>
      </c>
      <c r="Y85" s="76"/>
      <c r="Z85" s="76"/>
      <c r="AA85" s="77" t="s">
        <v>1201</v>
      </c>
      <c r="AB85" s="75"/>
      <c r="AC85" s="75"/>
      <c r="AD85" s="76" t="s">
        <v>1065</v>
      </c>
      <c r="AE85" s="76"/>
      <c r="AF85" s="76"/>
      <c r="AG85" s="77" t="s">
        <v>1200</v>
      </c>
      <c r="AH85" s="75"/>
      <c r="AI85" s="75"/>
      <c r="AJ85" s="76" t="s">
        <v>1060</v>
      </c>
      <c r="AK85" s="76"/>
      <c r="AL85" s="76"/>
      <c r="AM85" s="77" t="s">
        <v>1199</v>
      </c>
      <c r="AN85" s="75"/>
      <c r="AO85" s="75"/>
      <c r="AP85" s="76" t="s">
        <v>1077</v>
      </c>
      <c r="AQ85" s="76"/>
      <c r="AR85" s="76"/>
      <c r="AS85" s="77" t="s">
        <v>1198</v>
      </c>
      <c r="AT85" s="75"/>
      <c r="AU85" s="75"/>
      <c r="AV85" s="76" t="s">
        <v>1071</v>
      </c>
      <c r="AW85" s="76"/>
      <c r="AX85" s="76"/>
      <c r="AY85" s="77" t="s">
        <v>1187</v>
      </c>
      <c r="AZ85" s="75"/>
      <c r="BA85" s="75"/>
      <c r="BB85" s="76" t="s">
        <v>1070</v>
      </c>
      <c r="BC85" s="76"/>
      <c r="BD85" s="76"/>
      <c r="BE85" s="77" t="s">
        <v>1197</v>
      </c>
      <c r="BF85" s="75"/>
      <c r="BG85" s="75"/>
      <c r="BH85" s="76" t="s">
        <v>1063</v>
      </c>
      <c r="BI85" s="76"/>
      <c r="BJ85" s="76"/>
      <c r="BK85" s="77" t="s">
        <v>1196</v>
      </c>
      <c r="BL85" s="75"/>
      <c r="BM85" s="75"/>
      <c r="BN85" s="76" t="s">
        <v>1063</v>
      </c>
      <c r="BO85" s="76"/>
      <c r="BP85" s="76"/>
      <c r="BQ85" s="77" t="s">
        <v>1185</v>
      </c>
      <c r="BR85" s="75"/>
      <c r="BS85" s="75"/>
      <c r="BT85" s="76" t="s">
        <v>1058</v>
      </c>
      <c r="BU85" s="76"/>
      <c r="BV85" s="76"/>
      <c r="BW85" s="75" t="s">
        <v>12</v>
      </c>
      <c r="BX85" s="75"/>
      <c r="BY85" s="75"/>
      <c r="BZ85" s="76" t="s">
        <v>1058</v>
      </c>
      <c r="CA85" s="76"/>
      <c r="CB85" s="76"/>
      <c r="CC85" s="75" t="s">
        <v>12</v>
      </c>
      <c r="CD85" s="75"/>
      <c r="CE85" s="75"/>
      <c r="CF85" s="76" t="s">
        <v>12</v>
      </c>
      <c r="CG85" s="76"/>
      <c r="CH85" s="76"/>
      <c r="CI85" s="75" t="s">
        <v>12</v>
      </c>
      <c r="CJ85" s="75"/>
      <c r="CK85" s="75"/>
      <c r="CL85" s="76" t="s">
        <v>12</v>
      </c>
      <c r="CM85" s="76"/>
      <c r="CN85" s="76"/>
      <c r="CO85" s="75" t="s">
        <v>12</v>
      </c>
      <c r="CP85" s="75"/>
      <c r="CQ85" s="75"/>
      <c r="CR85" s="76" t="s">
        <v>12</v>
      </c>
      <c r="CS85" s="76"/>
      <c r="CT85" s="76"/>
      <c r="CU85" s="75" t="s">
        <v>12</v>
      </c>
      <c r="CV85" s="75"/>
      <c r="CW85" s="75"/>
      <c r="CX85" s="76" t="s">
        <v>12</v>
      </c>
      <c r="CY85" s="76"/>
      <c r="CZ85" s="76"/>
      <c r="DA85" s="75" t="s">
        <v>12</v>
      </c>
      <c r="DB85" s="75"/>
      <c r="DC85" s="75"/>
      <c r="DD85" s="76" t="s">
        <v>12</v>
      </c>
      <c r="DE85" s="76"/>
      <c r="DF85" s="76"/>
    </row>
    <row r="86" spans="1:110" ht="11.25" customHeight="1" x14ac:dyDescent="0.25">
      <c r="B86" s="20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95"/>
      <c r="S86" s="95"/>
      <c r="T86" s="95"/>
      <c r="U86" s="78" t="s">
        <v>580</v>
      </c>
      <c r="V86" s="78"/>
      <c r="W86" s="78"/>
      <c r="X86" s="78"/>
      <c r="Y86" s="78"/>
      <c r="Z86" s="78"/>
      <c r="AA86" s="78" t="s">
        <v>581</v>
      </c>
      <c r="AB86" s="78"/>
      <c r="AC86" s="78"/>
      <c r="AD86" s="78"/>
      <c r="AE86" s="78"/>
      <c r="AF86" s="78"/>
      <c r="AG86" s="78" t="s">
        <v>582</v>
      </c>
      <c r="AH86" s="78"/>
      <c r="AI86" s="78"/>
      <c r="AJ86" s="78"/>
      <c r="AK86" s="78"/>
      <c r="AL86" s="78"/>
      <c r="AM86" s="78" t="s">
        <v>583</v>
      </c>
      <c r="AN86" s="78"/>
      <c r="AO86" s="78"/>
      <c r="AP86" s="78"/>
      <c r="AQ86" s="78"/>
      <c r="AR86" s="78"/>
      <c r="AS86" s="78" t="s">
        <v>584</v>
      </c>
      <c r="AT86" s="78"/>
      <c r="AU86" s="78"/>
      <c r="AV86" s="78"/>
      <c r="AW86" s="78"/>
      <c r="AX86" s="78"/>
      <c r="AY86" s="78" t="s">
        <v>585</v>
      </c>
      <c r="AZ86" s="78"/>
      <c r="BA86" s="78"/>
      <c r="BB86" s="78"/>
      <c r="BC86" s="78"/>
      <c r="BD86" s="78"/>
      <c r="BE86" s="78" t="s">
        <v>586</v>
      </c>
      <c r="BF86" s="78"/>
      <c r="BG86" s="78"/>
      <c r="BH86" s="78"/>
      <c r="BI86" s="78"/>
      <c r="BJ86" s="78"/>
      <c r="BK86" s="78" t="s">
        <v>587</v>
      </c>
      <c r="BL86" s="78"/>
      <c r="BM86" s="78"/>
      <c r="BN86" s="78"/>
      <c r="BO86" s="78"/>
      <c r="BP86" s="78"/>
      <c r="BQ86" s="78" t="s">
        <v>588</v>
      </c>
      <c r="BR86" s="78"/>
      <c r="BS86" s="78"/>
      <c r="BT86" s="78"/>
      <c r="BU86" s="78"/>
      <c r="BV86" s="78"/>
      <c r="BW86" s="78" t="s">
        <v>589</v>
      </c>
      <c r="BX86" s="78"/>
      <c r="BY86" s="78"/>
      <c r="BZ86" s="78"/>
      <c r="CA86" s="78"/>
      <c r="CB86" s="78"/>
      <c r="CC86" s="78" t="s">
        <v>590</v>
      </c>
      <c r="CD86" s="78"/>
      <c r="CE86" s="78"/>
      <c r="CF86" s="78"/>
      <c r="CG86" s="78"/>
      <c r="CH86" s="78"/>
      <c r="CI86" s="78" t="s">
        <v>591</v>
      </c>
      <c r="CJ86" s="78"/>
      <c r="CK86" s="78"/>
      <c r="CL86" s="78"/>
      <c r="CM86" s="78"/>
      <c r="CN86" s="78"/>
      <c r="CO86" s="78" t="s">
        <v>592</v>
      </c>
      <c r="CP86" s="78"/>
      <c r="CQ86" s="78"/>
      <c r="CR86" s="78"/>
      <c r="CS86" s="78"/>
      <c r="CT86" s="78"/>
      <c r="CU86" s="78" t="s">
        <v>593</v>
      </c>
      <c r="CV86" s="78"/>
      <c r="CW86" s="78"/>
      <c r="CX86" s="78"/>
      <c r="CY86" s="78"/>
      <c r="CZ86" s="78"/>
      <c r="DA86" s="78" t="s">
        <v>1255</v>
      </c>
      <c r="DB86" s="78"/>
      <c r="DC86" s="78"/>
      <c r="DD86" s="78"/>
      <c r="DE86" s="78"/>
      <c r="DF86" s="78"/>
    </row>
    <row r="87" spans="1:110" ht="11.25" customHeight="1" x14ac:dyDescent="0.25">
      <c r="B87" s="20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95"/>
      <c r="S87" s="95"/>
      <c r="T87" s="95"/>
      <c r="U87" s="79" t="s">
        <v>532</v>
      </c>
      <c r="V87" s="80"/>
      <c r="W87" s="80"/>
      <c r="X87" s="80"/>
      <c r="Y87" s="80"/>
      <c r="Z87" s="80"/>
      <c r="AA87" s="79" t="s">
        <v>339</v>
      </c>
      <c r="AB87" s="80"/>
      <c r="AC87" s="80"/>
      <c r="AD87" s="80"/>
      <c r="AE87" s="80"/>
      <c r="AF87" s="80"/>
      <c r="AG87" s="81" t="s">
        <v>619</v>
      </c>
      <c r="AH87" s="80"/>
      <c r="AI87" s="80"/>
      <c r="AJ87" s="80"/>
      <c r="AK87" s="80"/>
      <c r="AL87" s="80"/>
      <c r="AM87" s="81" t="s">
        <v>618</v>
      </c>
      <c r="AN87" s="80"/>
      <c r="AO87" s="80"/>
      <c r="AP87" s="80"/>
      <c r="AQ87" s="80"/>
      <c r="AR87" s="80"/>
      <c r="AS87" s="81" t="s">
        <v>617</v>
      </c>
      <c r="AT87" s="80"/>
      <c r="AU87" s="80"/>
      <c r="AV87" s="80"/>
      <c r="AW87" s="80"/>
      <c r="AX87" s="80"/>
      <c r="AY87" s="81" t="s">
        <v>616</v>
      </c>
      <c r="AZ87" s="80"/>
      <c r="BA87" s="80"/>
      <c r="BB87" s="80"/>
      <c r="BC87" s="80"/>
      <c r="BD87" s="80"/>
      <c r="BE87" s="79" t="s">
        <v>615</v>
      </c>
      <c r="BF87" s="80"/>
      <c r="BG87" s="80"/>
      <c r="BH87" s="80"/>
      <c r="BI87" s="80"/>
      <c r="BJ87" s="80"/>
      <c r="BK87" s="79" t="s">
        <v>532</v>
      </c>
      <c r="BL87" s="80"/>
      <c r="BM87" s="80"/>
      <c r="BN87" s="80"/>
      <c r="BO87" s="80"/>
      <c r="BP87" s="80"/>
      <c r="BQ87" s="79" t="s">
        <v>614</v>
      </c>
      <c r="BR87" s="80"/>
      <c r="BS87" s="80"/>
      <c r="BT87" s="80"/>
      <c r="BU87" s="80"/>
      <c r="BV87" s="80"/>
      <c r="BW87" s="79" t="s">
        <v>532</v>
      </c>
      <c r="BX87" s="80"/>
      <c r="BY87" s="80"/>
      <c r="BZ87" s="80"/>
      <c r="CA87" s="80"/>
      <c r="CB87" s="80"/>
      <c r="CC87" s="79" t="s">
        <v>532</v>
      </c>
      <c r="CD87" s="80"/>
      <c r="CE87" s="80"/>
      <c r="CF87" s="80"/>
      <c r="CG87" s="80"/>
      <c r="CH87" s="80"/>
      <c r="CI87" s="79" t="s">
        <v>532</v>
      </c>
      <c r="CJ87" s="80"/>
      <c r="CK87" s="80"/>
      <c r="CL87" s="80"/>
      <c r="CM87" s="80"/>
      <c r="CN87" s="80"/>
      <c r="CO87" s="81" t="s">
        <v>250</v>
      </c>
      <c r="CP87" s="80"/>
      <c r="CQ87" s="80"/>
      <c r="CR87" s="80"/>
      <c r="CS87" s="80"/>
      <c r="CT87" s="80"/>
      <c r="CU87" s="81" t="s">
        <v>250</v>
      </c>
      <c r="CV87" s="80"/>
      <c r="CW87" s="80"/>
      <c r="CX87" s="80"/>
      <c r="CY87" s="80"/>
      <c r="CZ87" s="80"/>
      <c r="DA87" s="79" t="s">
        <v>532</v>
      </c>
      <c r="DB87" s="80"/>
      <c r="DC87" s="80"/>
      <c r="DD87" s="80"/>
      <c r="DE87" s="80"/>
      <c r="DF87" s="80"/>
    </row>
    <row r="88" spans="1:110" ht="11.25" customHeight="1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10" ht="11.25" customHeight="1" x14ac:dyDescent="0.25">
      <c r="A89" s="24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10" ht="11.25" customHeight="1" x14ac:dyDescent="0.3">
      <c r="A90" s="39"/>
      <c r="B90" s="295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10" ht="11.25" customHeight="1" x14ac:dyDescent="0.3">
      <c r="A91" s="39"/>
      <c r="B91" s="39"/>
    </row>
    <row r="92" spans="1:110" ht="11.25" customHeight="1" x14ac:dyDescent="0.3">
      <c r="B92" s="39"/>
    </row>
    <row r="93" spans="1:110" ht="11.25" customHeight="1" x14ac:dyDescent="0.3">
      <c r="B93" s="39"/>
    </row>
    <row r="94" spans="1:110" ht="11.25" customHeight="1" x14ac:dyDescent="0.3">
      <c r="B94" s="39"/>
      <c r="H94" s="39"/>
    </row>
  </sheetData>
  <mergeCells count="1731">
    <mergeCell ref="DA2:DF4"/>
    <mergeCell ref="C69:Q79"/>
    <mergeCell ref="C87:Q87"/>
    <mergeCell ref="C86:Q86"/>
    <mergeCell ref="BQ60:BS61"/>
    <mergeCell ref="C85:Q85"/>
    <mergeCell ref="AA60:AC61"/>
    <mergeCell ref="AD60:AF60"/>
    <mergeCell ref="AG60:AI61"/>
    <mergeCell ref="AJ60:AL60"/>
    <mergeCell ref="C11:E11"/>
    <mergeCell ref="F11:H11"/>
    <mergeCell ref="C13:H13"/>
    <mergeCell ref="C15:E16"/>
    <mergeCell ref="C1:H1"/>
    <mergeCell ref="N1:CQ4"/>
    <mergeCell ref="C2:H4"/>
    <mergeCell ref="W5:X5"/>
    <mergeCell ref="Y5:AB5"/>
    <mergeCell ref="DA5:DB5"/>
    <mergeCell ref="DC5:DF5"/>
    <mergeCell ref="CO9:CT13"/>
    <mergeCell ref="AU8:BI9"/>
    <mergeCell ref="DD11:DF11"/>
    <mergeCell ref="C12:H12"/>
    <mergeCell ref="W12:AB12"/>
    <mergeCell ref="DA12:DF12"/>
    <mergeCell ref="CU9:CZ13"/>
    <mergeCell ref="DA9:DC9"/>
    <mergeCell ref="DD9:DF9"/>
    <mergeCell ref="C10:E10"/>
    <mergeCell ref="F10:H10"/>
    <mergeCell ref="A5:A64"/>
    <mergeCell ref="B5:B13"/>
    <mergeCell ref="C5:D5"/>
    <mergeCell ref="E5:H5"/>
    <mergeCell ref="C9:E9"/>
    <mergeCell ref="F9:H9"/>
    <mergeCell ref="DA6:DC7"/>
    <mergeCell ref="DD6:DF6"/>
    <mergeCell ref="F7:H7"/>
    <mergeCell ref="Z7:AB7"/>
    <mergeCell ref="DD7:DF7"/>
    <mergeCell ref="C6:E7"/>
    <mergeCell ref="F6:H6"/>
    <mergeCell ref="W6:Y7"/>
    <mergeCell ref="Z6:AB6"/>
    <mergeCell ref="C8:H8"/>
    <mergeCell ref="W8:AB8"/>
    <mergeCell ref="DA8:DF8"/>
    <mergeCell ref="I9:N13"/>
    <mergeCell ref="W9:Y9"/>
    <mergeCell ref="Z9:AB9"/>
    <mergeCell ref="W11:Y11"/>
    <mergeCell ref="Z11:AB11"/>
    <mergeCell ref="W13:AB13"/>
    <mergeCell ref="DD10:DF10"/>
    <mergeCell ref="W10:Y10"/>
    <mergeCell ref="Z10:AB10"/>
    <mergeCell ref="DA10:DC10"/>
    <mergeCell ref="DA11:DC11"/>
    <mergeCell ref="BW9:CB13"/>
    <mergeCell ref="CC9:CH13"/>
    <mergeCell ref="CI9:CN13"/>
    <mergeCell ref="DA13:DF13"/>
    <mergeCell ref="K14:N14"/>
    <mergeCell ref="BW14:BX14"/>
    <mergeCell ref="BY14:CB14"/>
    <mergeCell ref="CC14:CD14"/>
    <mergeCell ref="B14:B22"/>
    <mergeCell ref="C14:D14"/>
    <mergeCell ref="E14:H14"/>
    <mergeCell ref="I14:J14"/>
    <mergeCell ref="CQ14:CT14"/>
    <mergeCell ref="CU14:CV14"/>
    <mergeCell ref="CW14:CZ14"/>
    <mergeCell ref="DA14:DB14"/>
    <mergeCell ref="CE14:CH14"/>
    <mergeCell ref="CI14:CJ14"/>
    <mergeCell ref="CK14:CN14"/>
    <mergeCell ref="CO14:CP14"/>
    <mergeCell ref="DC14:DF14"/>
    <mergeCell ref="F15:H15"/>
    <mergeCell ref="I15:K16"/>
    <mergeCell ref="L15:N15"/>
    <mergeCell ref="BW15:BY16"/>
    <mergeCell ref="BJ16:BL16"/>
    <mergeCell ref="BZ15:CB15"/>
    <mergeCell ref="CC15:CE16"/>
    <mergeCell ref="CF15:CH15"/>
    <mergeCell ref="CI15:CK16"/>
    <mergeCell ref="CR15:CT15"/>
    <mergeCell ref="CU15:CW16"/>
    <mergeCell ref="CL16:CN16"/>
    <mergeCell ref="CR16:CT16"/>
    <mergeCell ref="BZ16:CB16"/>
    <mergeCell ref="CF16:CH16"/>
    <mergeCell ref="CL15:CN15"/>
    <mergeCell ref="CO15:CQ16"/>
    <mergeCell ref="CX15:CZ15"/>
    <mergeCell ref="DA15:DC16"/>
    <mergeCell ref="DD15:DF15"/>
    <mergeCell ref="F16:H16"/>
    <mergeCell ref="L16:N16"/>
    <mergeCell ref="R16:T17"/>
    <mergeCell ref="U16:X17"/>
    <mergeCell ref="Y16:AA17"/>
    <mergeCell ref="AB16:AF17"/>
    <mergeCell ref="AQ16:AS16"/>
    <mergeCell ref="CX16:CZ16"/>
    <mergeCell ref="DD16:DF16"/>
    <mergeCell ref="C17:H17"/>
    <mergeCell ref="I17:N17"/>
    <mergeCell ref="AQ17:AS17"/>
    <mergeCell ref="BJ17:BL17"/>
    <mergeCell ref="BW17:CB17"/>
    <mergeCell ref="CC17:CH17"/>
    <mergeCell ref="CI17:CN17"/>
    <mergeCell ref="CO17:CT17"/>
    <mergeCell ref="CU17:CZ17"/>
    <mergeCell ref="DA17:DF17"/>
    <mergeCell ref="L18:N18"/>
    <mergeCell ref="BJ18:BL18"/>
    <mergeCell ref="BW18:BY18"/>
    <mergeCell ref="BZ18:CB18"/>
    <mergeCell ref="CC18:CE18"/>
    <mergeCell ref="BJ19:BL19"/>
    <mergeCell ref="BW19:BY19"/>
    <mergeCell ref="CR18:CT18"/>
    <mergeCell ref="CU18:CW18"/>
    <mergeCell ref="CX18:CZ18"/>
    <mergeCell ref="DA18:DC18"/>
    <mergeCell ref="CF18:CH18"/>
    <mergeCell ref="CI18:CK18"/>
    <mergeCell ref="CL18:CN18"/>
    <mergeCell ref="CO18:CQ18"/>
    <mergeCell ref="CF19:CH19"/>
    <mergeCell ref="CI19:CK19"/>
    <mergeCell ref="DD18:DF18"/>
    <mergeCell ref="C19:E19"/>
    <mergeCell ref="F19:H19"/>
    <mergeCell ref="I19:K19"/>
    <mergeCell ref="L19:N19"/>
    <mergeCell ref="R19:W20"/>
    <mergeCell ref="X19:AC20"/>
    <mergeCell ref="AQ19:AS19"/>
    <mergeCell ref="DD19:DF19"/>
    <mergeCell ref="C20:E20"/>
    <mergeCell ref="F20:H20"/>
    <mergeCell ref="I20:K20"/>
    <mergeCell ref="L20:N20"/>
    <mergeCell ref="AQ20:AS20"/>
    <mergeCell ref="BJ20:BL20"/>
    <mergeCell ref="BW20:BY20"/>
    <mergeCell ref="CL19:CN19"/>
    <mergeCell ref="CO19:CQ19"/>
    <mergeCell ref="BZ20:CB20"/>
    <mergeCell ref="CC20:CE20"/>
    <mergeCell ref="CF20:CH20"/>
    <mergeCell ref="CI20:CK20"/>
    <mergeCell ref="CX19:CZ19"/>
    <mergeCell ref="DA19:DC19"/>
    <mergeCell ref="CR19:CT19"/>
    <mergeCell ref="CU19:CW19"/>
    <mergeCell ref="BZ19:CB19"/>
    <mergeCell ref="CC19:CE19"/>
    <mergeCell ref="DD20:DF20"/>
    <mergeCell ref="C18:E18"/>
    <mergeCell ref="F18:H18"/>
    <mergeCell ref="I18:K18"/>
    <mergeCell ref="BJ24:BL24"/>
    <mergeCell ref="BW24:BY25"/>
    <mergeCell ref="C21:H21"/>
    <mergeCell ref="I21:N21"/>
    <mergeCell ref="R21:W22"/>
    <mergeCell ref="X21:AC22"/>
    <mergeCell ref="AQ21:AS21"/>
    <mergeCell ref="BJ21:BL21"/>
    <mergeCell ref="BW21:CB21"/>
    <mergeCell ref="CL20:CN20"/>
    <mergeCell ref="CO20:CQ20"/>
    <mergeCell ref="CC21:CH21"/>
    <mergeCell ref="CI21:CN21"/>
    <mergeCell ref="CO21:CT21"/>
    <mergeCell ref="CU21:CZ21"/>
    <mergeCell ref="CX20:CZ20"/>
    <mergeCell ref="DA20:DC20"/>
    <mergeCell ref="CR20:CT20"/>
    <mergeCell ref="CU20:CW20"/>
    <mergeCell ref="DA21:DF21"/>
    <mergeCell ref="C22:H22"/>
    <mergeCell ref="I22:N22"/>
    <mergeCell ref="AQ22:AS22"/>
    <mergeCell ref="BJ22:BL22"/>
    <mergeCell ref="BW22:CB22"/>
    <mergeCell ref="CC22:CH22"/>
    <mergeCell ref="CI22:CN22"/>
    <mergeCell ref="CO22:CT22"/>
    <mergeCell ref="CU22:CZ22"/>
    <mergeCell ref="DA22:DF22"/>
    <mergeCell ref="CU26:CZ26"/>
    <mergeCell ref="DA26:DF26"/>
    <mergeCell ref="B23:B31"/>
    <mergeCell ref="C23:D23"/>
    <mergeCell ref="E23:H23"/>
    <mergeCell ref="I23:J23"/>
    <mergeCell ref="K23:N23"/>
    <mergeCell ref="R23:W24"/>
    <mergeCell ref="X23:AC24"/>
    <mergeCell ref="AQ23:AS23"/>
    <mergeCell ref="BJ23:BL23"/>
    <mergeCell ref="DA23:DB23"/>
    <mergeCell ref="DC23:DF23"/>
    <mergeCell ref="CI23:CJ23"/>
    <mergeCell ref="CK23:CN23"/>
    <mergeCell ref="CO23:CP23"/>
    <mergeCell ref="CQ23:CT23"/>
    <mergeCell ref="C24:E25"/>
    <mergeCell ref="F24:H24"/>
    <mergeCell ref="I24:K25"/>
    <mergeCell ref="L24:N24"/>
    <mergeCell ref="CU23:CV23"/>
    <mergeCell ref="CW23:CZ23"/>
    <mergeCell ref="BW23:BX23"/>
    <mergeCell ref="BY23:CB23"/>
    <mergeCell ref="CC23:CD23"/>
    <mergeCell ref="CE23:CH23"/>
    <mergeCell ref="CC24:CE25"/>
    <mergeCell ref="CF24:CH24"/>
    <mergeCell ref="CI24:CK25"/>
    <mergeCell ref="CL24:CN24"/>
    <mergeCell ref="AQ24:AS24"/>
    <mergeCell ref="CR27:CT27"/>
    <mergeCell ref="CU27:CW27"/>
    <mergeCell ref="BZ27:CB27"/>
    <mergeCell ref="CC27:CE27"/>
    <mergeCell ref="CF27:CH27"/>
    <mergeCell ref="CI27:CK27"/>
    <mergeCell ref="BZ24:CB24"/>
    <mergeCell ref="CO24:CQ25"/>
    <mergeCell ref="CR24:CT24"/>
    <mergeCell ref="CU24:CW25"/>
    <mergeCell ref="CX24:CZ24"/>
    <mergeCell ref="CR25:CT25"/>
    <mergeCell ref="CX25:CZ25"/>
    <mergeCell ref="DA24:DC25"/>
    <mergeCell ref="DD24:DF24"/>
    <mergeCell ref="F25:H25"/>
    <mergeCell ref="L25:N25"/>
    <mergeCell ref="R25:W26"/>
    <mergeCell ref="AQ25:AS25"/>
    <mergeCell ref="BJ25:BL25"/>
    <mergeCell ref="BZ25:CB25"/>
    <mergeCell ref="CF25:CH25"/>
    <mergeCell ref="CL25:CN25"/>
    <mergeCell ref="DD25:DF25"/>
    <mergeCell ref="C26:H26"/>
    <mergeCell ref="I26:N26"/>
    <mergeCell ref="AQ26:AS26"/>
    <mergeCell ref="BJ26:BL26"/>
    <mergeCell ref="BW26:CB26"/>
    <mergeCell ref="CC26:CH26"/>
    <mergeCell ref="CI26:CN26"/>
    <mergeCell ref="CO26:CT26"/>
    <mergeCell ref="CX27:CZ27"/>
    <mergeCell ref="DA27:DC27"/>
    <mergeCell ref="DD27:DF27"/>
    <mergeCell ref="C28:E28"/>
    <mergeCell ref="F28:H28"/>
    <mergeCell ref="I28:K28"/>
    <mergeCell ref="L28:N28"/>
    <mergeCell ref="AQ28:AS28"/>
    <mergeCell ref="BJ28:BL28"/>
    <mergeCell ref="BW28:BY28"/>
    <mergeCell ref="CL28:CN28"/>
    <mergeCell ref="CO28:CQ28"/>
    <mergeCell ref="CR28:CT28"/>
    <mergeCell ref="CU28:CW28"/>
    <mergeCell ref="BZ28:CB28"/>
    <mergeCell ref="CC28:CE28"/>
    <mergeCell ref="CF28:CH28"/>
    <mergeCell ref="CI28:CK28"/>
    <mergeCell ref="CX28:CZ28"/>
    <mergeCell ref="DA28:DC28"/>
    <mergeCell ref="DD28:DF28"/>
    <mergeCell ref="C27:E27"/>
    <mergeCell ref="F27:H27"/>
    <mergeCell ref="I27:K27"/>
    <mergeCell ref="L27:N27"/>
    <mergeCell ref="R27:W28"/>
    <mergeCell ref="X27:AC28"/>
    <mergeCell ref="AQ27:AS27"/>
    <mergeCell ref="BJ27:BL27"/>
    <mergeCell ref="BW27:BY27"/>
    <mergeCell ref="CL27:CN27"/>
    <mergeCell ref="CO27:CQ27"/>
    <mergeCell ref="CX29:CZ29"/>
    <mergeCell ref="DA29:DC29"/>
    <mergeCell ref="DD29:DF29"/>
    <mergeCell ref="C30:H30"/>
    <mergeCell ref="I30:N30"/>
    <mergeCell ref="BW30:CB30"/>
    <mergeCell ref="CC30:CH30"/>
    <mergeCell ref="CI30:CN30"/>
    <mergeCell ref="CO30:CT30"/>
    <mergeCell ref="CU30:CZ30"/>
    <mergeCell ref="DA30:DF30"/>
    <mergeCell ref="C31:H31"/>
    <mergeCell ref="I31:N31"/>
    <mergeCell ref="BW31:CB31"/>
    <mergeCell ref="CC31:CH31"/>
    <mergeCell ref="CI31:CN31"/>
    <mergeCell ref="CO31:CT31"/>
    <mergeCell ref="CU31:CZ31"/>
    <mergeCell ref="DA31:DF31"/>
    <mergeCell ref="BE29:BJ31"/>
    <mergeCell ref="C29:E29"/>
    <mergeCell ref="F29:H29"/>
    <mergeCell ref="I29:K29"/>
    <mergeCell ref="L29:N29"/>
    <mergeCell ref="O29:T31"/>
    <mergeCell ref="U29:Z31"/>
    <mergeCell ref="AA29:AF31"/>
    <mergeCell ref="BK29:BP31"/>
    <mergeCell ref="BQ29:BV31"/>
    <mergeCell ref="BW29:BY29"/>
    <mergeCell ref="AG29:AL31"/>
    <mergeCell ref="AM29:AR31"/>
    <mergeCell ref="X36:Z36"/>
    <mergeCell ref="C36:E36"/>
    <mergeCell ref="F36:H36"/>
    <mergeCell ref="I36:K36"/>
    <mergeCell ref="L36:N36"/>
    <mergeCell ref="O36:Q36"/>
    <mergeCell ref="R36:T36"/>
    <mergeCell ref="AA36:AC36"/>
    <mergeCell ref="AD36:AF36"/>
    <mergeCell ref="AG36:AI36"/>
    <mergeCell ref="AJ36:AL36"/>
    <mergeCell ref="AG40:AL40"/>
    <mergeCell ref="U33:W34"/>
    <mergeCell ref="CU29:CW29"/>
    <mergeCell ref="BZ29:CB29"/>
    <mergeCell ref="CC29:CE29"/>
    <mergeCell ref="CF29:CH29"/>
    <mergeCell ref="CI29:CK29"/>
    <mergeCell ref="AS29:AX31"/>
    <mergeCell ref="AY29:BD31"/>
    <mergeCell ref="CL29:CN29"/>
    <mergeCell ref="CO29:CQ29"/>
    <mergeCell ref="CR29:CT29"/>
    <mergeCell ref="AY32:AZ32"/>
    <mergeCell ref="BA32:BD32"/>
    <mergeCell ref="BE32:BF32"/>
    <mergeCell ref="BG32:BJ32"/>
    <mergeCell ref="AM32:AN32"/>
    <mergeCell ref="AO32:AR32"/>
    <mergeCell ref="AS32:AT32"/>
    <mergeCell ref="AU32:AX32"/>
    <mergeCell ref="BW32:BX32"/>
    <mergeCell ref="BK32:BL32"/>
    <mergeCell ref="BM32:BP32"/>
    <mergeCell ref="BQ32:BR32"/>
    <mergeCell ref="BS32:BV32"/>
    <mergeCell ref="B32:B40"/>
    <mergeCell ref="C32:D32"/>
    <mergeCell ref="E32:H32"/>
    <mergeCell ref="I32:J32"/>
    <mergeCell ref="C37:E37"/>
    <mergeCell ref="F37:H37"/>
    <mergeCell ref="I37:K37"/>
    <mergeCell ref="K32:N32"/>
    <mergeCell ref="C33:E34"/>
    <mergeCell ref="F33:H33"/>
    <mergeCell ref="AA32:AB32"/>
    <mergeCell ref="AC32:AF32"/>
    <mergeCell ref="AG32:AH32"/>
    <mergeCell ref="AI32:AL32"/>
    <mergeCell ref="O32:P32"/>
    <mergeCell ref="Q32:T32"/>
    <mergeCell ref="U32:V32"/>
    <mergeCell ref="W32:Z32"/>
    <mergeCell ref="U36:W36"/>
    <mergeCell ref="X33:Z33"/>
    <mergeCell ref="AA33:AC34"/>
    <mergeCell ref="AD33:AF33"/>
    <mergeCell ref="I33:K34"/>
    <mergeCell ref="L33:N33"/>
    <mergeCell ref="O33:Q34"/>
    <mergeCell ref="R33:T33"/>
    <mergeCell ref="AS33:AU34"/>
    <mergeCell ref="AV33:AX33"/>
    <mergeCell ref="AY33:BA34"/>
    <mergeCell ref="AV34:AX34"/>
    <mergeCell ref="AG33:AI34"/>
    <mergeCell ref="AJ33:AL33"/>
    <mergeCell ref="AM33:AO34"/>
    <mergeCell ref="AP33:AR33"/>
    <mergeCell ref="BB33:BD33"/>
    <mergeCell ref="CC33:CE34"/>
    <mergeCell ref="BE33:BG34"/>
    <mergeCell ref="BH33:BJ33"/>
    <mergeCell ref="BK33:BM34"/>
    <mergeCell ref="BB34:BD34"/>
    <mergeCell ref="BH34:BJ34"/>
    <mergeCell ref="BN33:BP33"/>
    <mergeCell ref="BQ33:BS34"/>
    <mergeCell ref="BT33:BV33"/>
    <mergeCell ref="CI33:CK34"/>
    <mergeCell ref="BZ34:CB34"/>
    <mergeCell ref="CF34:CH34"/>
    <mergeCell ref="CL33:CN33"/>
    <mergeCell ref="CO33:CQ34"/>
    <mergeCell ref="CR33:CT33"/>
    <mergeCell ref="CU33:CW34"/>
    <mergeCell ref="CL34:CN34"/>
    <mergeCell ref="CR34:CT34"/>
    <mergeCell ref="CX33:CZ33"/>
    <mergeCell ref="DA33:DC34"/>
    <mergeCell ref="CW32:CZ32"/>
    <mergeCell ref="DA32:DB32"/>
    <mergeCell ref="DC32:DF32"/>
    <mergeCell ref="CI32:CJ32"/>
    <mergeCell ref="CK32:CN32"/>
    <mergeCell ref="CO32:CP32"/>
    <mergeCell ref="CQ32:CT32"/>
    <mergeCell ref="BY32:CB32"/>
    <mergeCell ref="CC32:CD32"/>
    <mergeCell ref="CE32:CH32"/>
    <mergeCell ref="CU32:CV32"/>
    <mergeCell ref="DD33:DF33"/>
    <mergeCell ref="F34:H34"/>
    <mergeCell ref="L34:N34"/>
    <mergeCell ref="R34:T34"/>
    <mergeCell ref="X34:Z34"/>
    <mergeCell ref="AD34:AF34"/>
    <mergeCell ref="AJ34:AL34"/>
    <mergeCell ref="AP34:AR34"/>
    <mergeCell ref="CX34:CZ34"/>
    <mergeCell ref="DD34:DF34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BW35:CB35"/>
    <mergeCell ref="CC35:CH35"/>
    <mergeCell ref="CI35:CN35"/>
    <mergeCell ref="CO35:CT35"/>
    <mergeCell ref="AY35:BD35"/>
    <mergeCell ref="BE35:BJ35"/>
    <mergeCell ref="BK35:BP35"/>
    <mergeCell ref="BQ35:BV35"/>
    <mergeCell ref="CU35:CZ35"/>
    <mergeCell ref="DA35:DF35"/>
    <mergeCell ref="BW33:BY34"/>
    <mergeCell ref="BN34:BP34"/>
    <mergeCell ref="BT34:BV34"/>
    <mergeCell ref="BZ33:CB33"/>
    <mergeCell ref="CF33:CH33"/>
    <mergeCell ref="AY36:BA36"/>
    <mergeCell ref="BB36:BD36"/>
    <mergeCell ref="BE36:BG36"/>
    <mergeCell ref="BH36:BJ36"/>
    <mergeCell ref="AM36:AO36"/>
    <mergeCell ref="AP36:AR36"/>
    <mergeCell ref="AS36:AU36"/>
    <mergeCell ref="AV36:AX36"/>
    <mergeCell ref="BW36:BY36"/>
    <mergeCell ref="BZ36:CB36"/>
    <mergeCell ref="CC36:CE36"/>
    <mergeCell ref="CF36:CH36"/>
    <mergeCell ref="BK36:BM36"/>
    <mergeCell ref="BN36:BP36"/>
    <mergeCell ref="BQ36:BS36"/>
    <mergeCell ref="BT36:BV36"/>
    <mergeCell ref="CU36:CW36"/>
    <mergeCell ref="CX36:CZ36"/>
    <mergeCell ref="DA36:DC36"/>
    <mergeCell ref="DD36:DF36"/>
    <mergeCell ref="CI36:CK36"/>
    <mergeCell ref="CL36:CN36"/>
    <mergeCell ref="CO36:CQ36"/>
    <mergeCell ref="CR36:CT36"/>
    <mergeCell ref="X37:Z37"/>
    <mergeCell ref="AA37:AC37"/>
    <mergeCell ref="AD37:AF37"/>
    <mergeCell ref="AG37:AI37"/>
    <mergeCell ref="L37:N37"/>
    <mergeCell ref="O37:Q37"/>
    <mergeCell ref="R37:T37"/>
    <mergeCell ref="U37:W37"/>
    <mergeCell ref="AV37:AX37"/>
    <mergeCell ref="AY37:BA37"/>
    <mergeCell ref="BB37:BD37"/>
    <mergeCell ref="BE37:BG37"/>
    <mergeCell ref="AJ37:AL37"/>
    <mergeCell ref="AM37:AO37"/>
    <mergeCell ref="AP37:AR37"/>
    <mergeCell ref="AS37:AU37"/>
    <mergeCell ref="BT37:BV37"/>
    <mergeCell ref="BW37:BY37"/>
    <mergeCell ref="BZ37:CB37"/>
    <mergeCell ref="CC37:CE37"/>
    <mergeCell ref="BH37:BJ37"/>
    <mergeCell ref="BK37:BM37"/>
    <mergeCell ref="BN37:BP37"/>
    <mergeCell ref="BQ37:BS37"/>
    <mergeCell ref="CR37:CT37"/>
    <mergeCell ref="CU37:CW37"/>
    <mergeCell ref="CX37:CZ37"/>
    <mergeCell ref="DA37:DC37"/>
    <mergeCell ref="CF37:CH37"/>
    <mergeCell ref="CI37:CK37"/>
    <mergeCell ref="CL37:CN37"/>
    <mergeCell ref="CO37:CQ37"/>
    <mergeCell ref="DD37:DF37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P38:AR38"/>
    <mergeCell ref="AS38:AU38"/>
    <mergeCell ref="AV38:AX38"/>
    <mergeCell ref="AY38:BA38"/>
    <mergeCell ref="AD38:AF38"/>
    <mergeCell ref="AG38:AI38"/>
    <mergeCell ref="AJ38:AL38"/>
    <mergeCell ref="AM38:AO38"/>
    <mergeCell ref="BN38:BP38"/>
    <mergeCell ref="BQ38:BS38"/>
    <mergeCell ref="BT38:BV38"/>
    <mergeCell ref="BW38:BY38"/>
    <mergeCell ref="BB38:BD38"/>
    <mergeCell ref="BE38:BG38"/>
    <mergeCell ref="BH38:BJ38"/>
    <mergeCell ref="BK38:BM38"/>
    <mergeCell ref="CL38:CN38"/>
    <mergeCell ref="CO38:CQ38"/>
    <mergeCell ref="CR38:CT38"/>
    <mergeCell ref="CU38:CW38"/>
    <mergeCell ref="BZ38:CB38"/>
    <mergeCell ref="CC38:CE38"/>
    <mergeCell ref="CF38:CH38"/>
    <mergeCell ref="CI38:CK38"/>
    <mergeCell ref="CX38:CZ38"/>
    <mergeCell ref="DA38:DC38"/>
    <mergeCell ref="DD38:DF38"/>
    <mergeCell ref="C39:H39"/>
    <mergeCell ref="I39:N39"/>
    <mergeCell ref="O39:T39"/>
    <mergeCell ref="U39:Z39"/>
    <mergeCell ref="AA39:AF39"/>
    <mergeCell ref="AG39:AL39"/>
    <mergeCell ref="AM39:AR39"/>
    <mergeCell ref="AM40:AR40"/>
    <mergeCell ref="BQ39:BV39"/>
    <mergeCell ref="BW39:CB39"/>
    <mergeCell ref="CC39:CH39"/>
    <mergeCell ref="CI39:CN39"/>
    <mergeCell ref="AS39:AX39"/>
    <mergeCell ref="AY39:BD39"/>
    <mergeCell ref="BE39:BJ39"/>
    <mergeCell ref="BK39:BP39"/>
    <mergeCell ref="BE40:BJ40"/>
    <mergeCell ref="BK40:BP40"/>
    <mergeCell ref="CO39:CT39"/>
    <mergeCell ref="CU39:CZ39"/>
    <mergeCell ref="DA39:DF39"/>
    <mergeCell ref="C40:H40"/>
    <mergeCell ref="I40:N40"/>
    <mergeCell ref="O40:T40"/>
    <mergeCell ref="U40:Z40"/>
    <mergeCell ref="AA40:AF40"/>
    <mergeCell ref="DA40:DF40"/>
    <mergeCell ref="B41:B49"/>
    <mergeCell ref="C41:D41"/>
    <mergeCell ref="E41:H41"/>
    <mergeCell ref="I41:J41"/>
    <mergeCell ref="K41:N41"/>
    <mergeCell ref="O41:P41"/>
    <mergeCell ref="Q41:T41"/>
    <mergeCell ref="BQ40:BV40"/>
    <mergeCell ref="BW40:CB40"/>
    <mergeCell ref="U41:V41"/>
    <mergeCell ref="W41:Z41"/>
    <mergeCell ref="AA41:AB41"/>
    <mergeCell ref="AC41:AF41"/>
    <mergeCell ref="CO40:CT40"/>
    <mergeCell ref="CU40:CZ40"/>
    <mergeCell ref="CC40:CH40"/>
    <mergeCell ref="CI40:CN40"/>
    <mergeCell ref="AS40:AX40"/>
    <mergeCell ref="AY40:BD40"/>
    <mergeCell ref="AS41:AT41"/>
    <mergeCell ref="AU41:AX41"/>
    <mergeCell ref="AY41:AZ41"/>
    <mergeCell ref="BA41:BD41"/>
    <mergeCell ref="AG41:AH41"/>
    <mergeCell ref="AI41:AL41"/>
    <mergeCell ref="AM41:AN41"/>
    <mergeCell ref="AO41:AR41"/>
    <mergeCell ref="BQ41:BR41"/>
    <mergeCell ref="BS41:BV41"/>
    <mergeCell ref="BW41:BX41"/>
    <mergeCell ref="BY41:CB41"/>
    <mergeCell ref="BE41:BF41"/>
    <mergeCell ref="DA41:DB41"/>
    <mergeCell ref="DC41:DF41"/>
    <mergeCell ref="C42:E43"/>
    <mergeCell ref="F42:H42"/>
    <mergeCell ref="I42:K43"/>
    <mergeCell ref="L42:N42"/>
    <mergeCell ref="O42:Q43"/>
    <mergeCell ref="R42:T42"/>
    <mergeCell ref="U42:W43"/>
    <mergeCell ref="X42:Z42"/>
    <mergeCell ref="AA42:AC43"/>
    <mergeCell ref="AD42:AF42"/>
    <mergeCell ref="AG42:AI43"/>
    <mergeCell ref="AJ42:AL42"/>
    <mergeCell ref="AD43:AF43"/>
    <mergeCell ref="AJ43:AL43"/>
    <mergeCell ref="AM42:AO43"/>
    <mergeCell ref="AP42:AR42"/>
    <mergeCell ref="AS42:AU43"/>
    <mergeCell ref="AV42:AX42"/>
    <mergeCell ref="AP43:AR43"/>
    <mergeCell ref="BT42:BV42"/>
    <mergeCell ref="BN43:BP43"/>
    <mergeCell ref="BT43:BV43"/>
    <mergeCell ref="BW42:BY43"/>
    <mergeCell ref="BZ42:CB42"/>
    <mergeCell ref="CC42:CE43"/>
    <mergeCell ref="CF42:CH42"/>
    <mergeCell ref="BZ43:CB43"/>
    <mergeCell ref="CF43:CH43"/>
    <mergeCell ref="BG41:BJ41"/>
    <mergeCell ref="BK41:BL41"/>
    <mergeCell ref="BM41:BP41"/>
    <mergeCell ref="CO41:CP41"/>
    <mergeCell ref="CQ41:CT41"/>
    <mergeCell ref="CU41:CV41"/>
    <mergeCell ref="CW41:CZ41"/>
    <mergeCell ref="CC41:CD41"/>
    <mergeCell ref="CE41:CH41"/>
    <mergeCell ref="CI41:CJ41"/>
    <mergeCell ref="CK41:CN41"/>
    <mergeCell ref="CI42:CK43"/>
    <mergeCell ref="CL42:CN42"/>
    <mergeCell ref="CO42:CQ43"/>
    <mergeCell ref="CR42:CT42"/>
    <mergeCell ref="CL43:CN43"/>
    <mergeCell ref="CR43:CT43"/>
    <mergeCell ref="CU42:CW43"/>
    <mergeCell ref="CX42:CZ42"/>
    <mergeCell ref="DA42:DC43"/>
    <mergeCell ref="DD42:DF42"/>
    <mergeCell ref="CX43:CZ43"/>
    <mergeCell ref="DD43:DF43"/>
    <mergeCell ref="C44:H44"/>
    <mergeCell ref="I44:N44"/>
    <mergeCell ref="O44:T44"/>
    <mergeCell ref="U44:Z44"/>
    <mergeCell ref="F43:H43"/>
    <mergeCell ref="L43:N43"/>
    <mergeCell ref="R43:T43"/>
    <mergeCell ref="X43:Z43"/>
    <mergeCell ref="CU44:CZ44"/>
    <mergeCell ref="DA44:DF44"/>
    <mergeCell ref="AV43:AX43"/>
    <mergeCell ref="AY42:BA43"/>
    <mergeCell ref="BB42:BD42"/>
    <mergeCell ref="BE42:BG43"/>
    <mergeCell ref="BH42:BJ42"/>
    <mergeCell ref="BB43:BD43"/>
    <mergeCell ref="BH43:BJ43"/>
    <mergeCell ref="BK42:BM43"/>
    <mergeCell ref="BN42:BP42"/>
    <mergeCell ref="BQ42:BS43"/>
    <mergeCell ref="BW44:CB44"/>
    <mergeCell ref="CC44:CH44"/>
    <mergeCell ref="CI44:CN44"/>
    <mergeCell ref="CO44:CT44"/>
    <mergeCell ref="AY44:BD44"/>
    <mergeCell ref="BE44:BJ44"/>
    <mergeCell ref="BK44:BP44"/>
    <mergeCell ref="BQ44:BV44"/>
    <mergeCell ref="C45:E45"/>
    <mergeCell ref="F45:H45"/>
    <mergeCell ref="I45:K45"/>
    <mergeCell ref="L45:N45"/>
    <mergeCell ref="O45:Q45"/>
    <mergeCell ref="R45:T45"/>
    <mergeCell ref="AA45:AC45"/>
    <mergeCell ref="AD45:AF45"/>
    <mergeCell ref="AG45:AI45"/>
    <mergeCell ref="AJ45:AL45"/>
    <mergeCell ref="AA44:AF44"/>
    <mergeCell ref="AG44:AL44"/>
    <mergeCell ref="AM44:AR44"/>
    <mergeCell ref="AS44:AX44"/>
    <mergeCell ref="AY45:BA45"/>
    <mergeCell ref="BB45:BD45"/>
    <mergeCell ref="BE45:BG45"/>
    <mergeCell ref="BH45:BJ45"/>
    <mergeCell ref="AM45:AO45"/>
    <mergeCell ref="AP45:AR45"/>
    <mergeCell ref="AS45:AU45"/>
    <mergeCell ref="AV45:AX45"/>
    <mergeCell ref="BW45:BY45"/>
    <mergeCell ref="BZ45:CB45"/>
    <mergeCell ref="CC45:CE45"/>
    <mergeCell ref="CF45:CH45"/>
    <mergeCell ref="BK45:BM45"/>
    <mergeCell ref="BN45:BP45"/>
    <mergeCell ref="BQ45:BS45"/>
    <mergeCell ref="BT45:BV45"/>
    <mergeCell ref="CU45:CW45"/>
    <mergeCell ref="CX45:CZ45"/>
    <mergeCell ref="DA45:DC45"/>
    <mergeCell ref="DD45:DF45"/>
    <mergeCell ref="CI45:CK45"/>
    <mergeCell ref="CL45:CN45"/>
    <mergeCell ref="CO45:CQ45"/>
    <mergeCell ref="CR45:CT45"/>
    <mergeCell ref="O46:Q46"/>
    <mergeCell ref="R46:T46"/>
    <mergeCell ref="U46:W46"/>
    <mergeCell ref="X46:Z46"/>
    <mergeCell ref="DA46:DC46"/>
    <mergeCell ref="DD46:DF46"/>
    <mergeCell ref="CI46:CK46"/>
    <mergeCell ref="CL46:CN46"/>
    <mergeCell ref="CO46:CQ46"/>
    <mergeCell ref="CR46:CT46"/>
    <mergeCell ref="U45:W45"/>
    <mergeCell ref="X45:Z45"/>
    <mergeCell ref="C46:E46"/>
    <mergeCell ref="F46:H46"/>
    <mergeCell ref="I46:K46"/>
    <mergeCell ref="L46:N46"/>
    <mergeCell ref="AM46:AO46"/>
    <mergeCell ref="AP46:AR46"/>
    <mergeCell ref="AS46:AU46"/>
    <mergeCell ref="AV46:AX46"/>
    <mergeCell ref="AA46:AC46"/>
    <mergeCell ref="AD46:AF46"/>
    <mergeCell ref="AG46:AI46"/>
    <mergeCell ref="AJ46:AL46"/>
    <mergeCell ref="BK46:BM46"/>
    <mergeCell ref="BN46:BP46"/>
    <mergeCell ref="BQ46:BS46"/>
    <mergeCell ref="BT46:BV46"/>
    <mergeCell ref="AY46:BA46"/>
    <mergeCell ref="BB46:BD46"/>
    <mergeCell ref="BE46:BG46"/>
    <mergeCell ref="BH46:BJ46"/>
    <mergeCell ref="CU46:CW46"/>
    <mergeCell ref="CX46:CZ46"/>
    <mergeCell ref="BW46:BY46"/>
    <mergeCell ref="BZ46:CB46"/>
    <mergeCell ref="CC46:CE46"/>
    <mergeCell ref="CF46:CH46"/>
    <mergeCell ref="AA47:AC47"/>
    <mergeCell ref="AD47:AF47"/>
    <mergeCell ref="AG47:AI47"/>
    <mergeCell ref="AJ47:AL47"/>
    <mergeCell ref="O47:Q47"/>
    <mergeCell ref="R47:T47"/>
    <mergeCell ref="U47:W47"/>
    <mergeCell ref="X47:Z47"/>
    <mergeCell ref="AY47:BA47"/>
    <mergeCell ref="BB47:BD47"/>
    <mergeCell ref="BE47:BG47"/>
    <mergeCell ref="BH47:BJ47"/>
    <mergeCell ref="AM47:AO47"/>
    <mergeCell ref="AP47:AR47"/>
    <mergeCell ref="AS47:AU47"/>
    <mergeCell ref="AV47:AX47"/>
    <mergeCell ref="BW47:BY47"/>
    <mergeCell ref="BZ47:CB47"/>
    <mergeCell ref="CC47:CE47"/>
    <mergeCell ref="CF47:CH47"/>
    <mergeCell ref="BK47:BM47"/>
    <mergeCell ref="BN47:BP47"/>
    <mergeCell ref="BQ47:BS47"/>
    <mergeCell ref="BT47:BV47"/>
    <mergeCell ref="CU47:CW47"/>
    <mergeCell ref="CX47:CZ47"/>
    <mergeCell ref="DA47:DC47"/>
    <mergeCell ref="DD47:DF47"/>
    <mergeCell ref="CI47:CK47"/>
    <mergeCell ref="CL47:CN47"/>
    <mergeCell ref="CO47:CQ47"/>
    <mergeCell ref="CR47:CT47"/>
    <mergeCell ref="AA48:AF48"/>
    <mergeCell ref="AG48:AL48"/>
    <mergeCell ref="AM48:AR48"/>
    <mergeCell ref="AS48:AX48"/>
    <mergeCell ref="C48:H48"/>
    <mergeCell ref="I48:N48"/>
    <mergeCell ref="O48:T48"/>
    <mergeCell ref="U48:Z48"/>
    <mergeCell ref="BW48:CB48"/>
    <mergeCell ref="CC48:CH48"/>
    <mergeCell ref="CI48:CN48"/>
    <mergeCell ref="CO48:CT48"/>
    <mergeCell ref="AY48:BD48"/>
    <mergeCell ref="BE48:BJ48"/>
    <mergeCell ref="BK48:BP48"/>
    <mergeCell ref="BQ48:BV48"/>
    <mergeCell ref="CU48:CZ48"/>
    <mergeCell ref="DA48:DF48"/>
    <mergeCell ref="C47:E47"/>
    <mergeCell ref="F47:H47"/>
    <mergeCell ref="I47:K47"/>
    <mergeCell ref="L47:N47"/>
    <mergeCell ref="C49:H49"/>
    <mergeCell ref="I49:N49"/>
    <mergeCell ref="O49:T49"/>
    <mergeCell ref="U49:Z49"/>
    <mergeCell ref="AA49:AF49"/>
    <mergeCell ref="AG49:AL49"/>
    <mergeCell ref="AM49:AR49"/>
    <mergeCell ref="AS49:AX49"/>
    <mergeCell ref="U50:V50"/>
    <mergeCell ref="W50:Z50"/>
    <mergeCell ref="BW49:CB49"/>
    <mergeCell ref="CC49:CH49"/>
    <mergeCell ref="CI49:CN49"/>
    <mergeCell ref="CO49:CT49"/>
    <mergeCell ref="AY49:BD49"/>
    <mergeCell ref="BE49:BJ49"/>
    <mergeCell ref="BK49:BP49"/>
    <mergeCell ref="BQ49:BV49"/>
    <mergeCell ref="CI50:CJ50"/>
    <mergeCell ref="CK50:CN50"/>
    <mergeCell ref="CO50:CP50"/>
    <mergeCell ref="CQ50:CT50"/>
    <mergeCell ref="B50:B58"/>
    <mergeCell ref="C50:D50"/>
    <mergeCell ref="E50:H50"/>
    <mergeCell ref="I50:J50"/>
    <mergeCell ref="K50:N50"/>
    <mergeCell ref="O50:T58"/>
    <mergeCell ref="AA50:AB50"/>
    <mergeCell ref="AC50:AF50"/>
    <mergeCell ref="AG50:AH50"/>
    <mergeCell ref="AI50:AL50"/>
    <mergeCell ref="CU49:CZ49"/>
    <mergeCell ref="DA49:DF49"/>
    <mergeCell ref="AY50:AZ50"/>
    <mergeCell ref="BA50:BD50"/>
    <mergeCell ref="BE50:BF50"/>
    <mergeCell ref="BG50:BJ50"/>
    <mergeCell ref="AM50:AN50"/>
    <mergeCell ref="AO50:AR50"/>
    <mergeCell ref="AS50:AT50"/>
    <mergeCell ref="AU50:AX50"/>
    <mergeCell ref="BW50:BX50"/>
    <mergeCell ref="BY50:CB50"/>
    <mergeCell ref="CC50:CD50"/>
    <mergeCell ref="CE50:CH50"/>
    <mergeCell ref="BK50:BL50"/>
    <mergeCell ref="BM50:BP50"/>
    <mergeCell ref="BQ50:BR50"/>
    <mergeCell ref="BS50:BV50"/>
    <mergeCell ref="CU50:CV50"/>
    <mergeCell ref="CW50:CZ50"/>
    <mergeCell ref="DA50:DB50"/>
    <mergeCell ref="DC50:DF50"/>
    <mergeCell ref="CF52:CH52"/>
    <mergeCell ref="CL52:CN52"/>
    <mergeCell ref="U51:W52"/>
    <mergeCell ref="X51:Z51"/>
    <mergeCell ref="AA51:AC52"/>
    <mergeCell ref="AD51:AF51"/>
    <mergeCell ref="C51:E52"/>
    <mergeCell ref="F51:H51"/>
    <mergeCell ref="I51:K52"/>
    <mergeCell ref="L51:N51"/>
    <mergeCell ref="AS51:AU52"/>
    <mergeCell ref="AV51:AX51"/>
    <mergeCell ref="AY51:BA52"/>
    <mergeCell ref="BB51:BD51"/>
    <mergeCell ref="AG51:AI52"/>
    <mergeCell ref="AJ51:AL51"/>
    <mergeCell ref="AM51:AO52"/>
    <mergeCell ref="AP51:AR51"/>
    <mergeCell ref="BE51:BG52"/>
    <mergeCell ref="CO51:CQ52"/>
    <mergeCell ref="CR51:CT51"/>
    <mergeCell ref="CU51:CW52"/>
    <mergeCell ref="CX51:CZ51"/>
    <mergeCell ref="CR52:CT52"/>
    <mergeCell ref="CX52:CZ52"/>
    <mergeCell ref="DA51:DC52"/>
    <mergeCell ref="DD51:DF51"/>
    <mergeCell ref="F52:H52"/>
    <mergeCell ref="L52:N52"/>
    <mergeCell ref="X52:Z52"/>
    <mergeCell ref="AD52:AF52"/>
    <mergeCell ref="AJ52:AL52"/>
    <mergeCell ref="AP52:AR52"/>
    <mergeCell ref="AV52:AX52"/>
    <mergeCell ref="BB52:BD52"/>
    <mergeCell ref="DD52:DF52"/>
    <mergeCell ref="BH51:BJ51"/>
    <mergeCell ref="BK51:BM52"/>
    <mergeCell ref="BN51:BP51"/>
    <mergeCell ref="BH52:BJ52"/>
    <mergeCell ref="BN52:BP52"/>
    <mergeCell ref="BQ51:BS52"/>
    <mergeCell ref="BT51:BV51"/>
    <mergeCell ref="BW51:BY52"/>
    <mergeCell ref="BZ51:CB51"/>
    <mergeCell ref="BT52:BV52"/>
    <mergeCell ref="BZ52:CB52"/>
    <mergeCell ref="CC51:CE52"/>
    <mergeCell ref="CF51:CH51"/>
    <mergeCell ref="CI51:CK52"/>
    <mergeCell ref="CL51:CN51"/>
    <mergeCell ref="C53:H53"/>
    <mergeCell ref="I53:N53"/>
    <mergeCell ref="U53:Z53"/>
    <mergeCell ref="AA53:AF53"/>
    <mergeCell ref="AG53:AL53"/>
    <mergeCell ref="AM53:AR53"/>
    <mergeCell ref="AS53:AX53"/>
    <mergeCell ref="AY53:BD53"/>
    <mergeCell ref="BE53:BJ53"/>
    <mergeCell ref="CI53:CN53"/>
    <mergeCell ref="CO53:CT53"/>
    <mergeCell ref="CU53:CZ53"/>
    <mergeCell ref="DA53:DF53"/>
    <mergeCell ref="BK53:BP53"/>
    <mergeCell ref="BQ53:BV53"/>
    <mergeCell ref="BW53:CB53"/>
    <mergeCell ref="CC53:CH53"/>
    <mergeCell ref="U54:W54"/>
    <mergeCell ref="X54:Z54"/>
    <mergeCell ref="AA54:AC54"/>
    <mergeCell ref="AD54:AF54"/>
    <mergeCell ref="C54:E54"/>
    <mergeCell ref="F54:H54"/>
    <mergeCell ref="I54:K54"/>
    <mergeCell ref="L54:N54"/>
    <mergeCell ref="AS54:AU54"/>
    <mergeCell ref="AV54:AX54"/>
    <mergeCell ref="AY54:BA54"/>
    <mergeCell ref="BB54:BD54"/>
    <mergeCell ref="AG54:AI54"/>
    <mergeCell ref="AJ54:AL54"/>
    <mergeCell ref="AM54:AO54"/>
    <mergeCell ref="AP54:AR54"/>
    <mergeCell ref="BQ54:BS54"/>
    <mergeCell ref="BT54:BV54"/>
    <mergeCell ref="BW54:BY54"/>
    <mergeCell ref="BZ54:CB54"/>
    <mergeCell ref="BE54:BG54"/>
    <mergeCell ref="BH54:BJ54"/>
    <mergeCell ref="BK54:BM54"/>
    <mergeCell ref="BN54:BP54"/>
    <mergeCell ref="CO54:CQ54"/>
    <mergeCell ref="CR54:CT54"/>
    <mergeCell ref="CU54:CW54"/>
    <mergeCell ref="CX54:CZ54"/>
    <mergeCell ref="CC54:CE54"/>
    <mergeCell ref="CF54:CH54"/>
    <mergeCell ref="CI54:CK54"/>
    <mergeCell ref="CL54:CN54"/>
    <mergeCell ref="DA54:DC54"/>
    <mergeCell ref="DD54:DF54"/>
    <mergeCell ref="C55:E55"/>
    <mergeCell ref="F55:H55"/>
    <mergeCell ref="I55:K55"/>
    <mergeCell ref="L55:N55"/>
    <mergeCell ref="U55:W55"/>
    <mergeCell ref="X55:Z55"/>
    <mergeCell ref="AA55:AC55"/>
    <mergeCell ref="AD55:AF55"/>
    <mergeCell ref="AS55:AU55"/>
    <mergeCell ref="AV55:AX55"/>
    <mergeCell ref="AY55:BA55"/>
    <mergeCell ref="BB55:BD55"/>
    <mergeCell ref="AG55:AI55"/>
    <mergeCell ref="AJ55:AL55"/>
    <mergeCell ref="AM55:AO55"/>
    <mergeCell ref="AP55:AR55"/>
    <mergeCell ref="BQ55:BS55"/>
    <mergeCell ref="BT55:BV55"/>
    <mergeCell ref="BW55:BY55"/>
    <mergeCell ref="BZ55:CB55"/>
    <mergeCell ref="BE55:BG55"/>
    <mergeCell ref="BH55:BJ55"/>
    <mergeCell ref="BK55:BM55"/>
    <mergeCell ref="BN55:BP55"/>
    <mergeCell ref="CO55:CQ55"/>
    <mergeCell ref="CR55:CT55"/>
    <mergeCell ref="CU55:CW55"/>
    <mergeCell ref="CX55:CZ55"/>
    <mergeCell ref="CC55:CE55"/>
    <mergeCell ref="CF55:CH55"/>
    <mergeCell ref="CI55:CK55"/>
    <mergeCell ref="CL55:CN55"/>
    <mergeCell ref="DA55:DC55"/>
    <mergeCell ref="DD55:DF55"/>
    <mergeCell ref="C56:E56"/>
    <mergeCell ref="F56:H56"/>
    <mergeCell ref="I56:K56"/>
    <mergeCell ref="L56:N56"/>
    <mergeCell ref="U56:W56"/>
    <mergeCell ref="X56:Z56"/>
    <mergeCell ref="AA56:AC56"/>
    <mergeCell ref="AD56:AF56"/>
    <mergeCell ref="AS56:AU56"/>
    <mergeCell ref="AV56:AX56"/>
    <mergeCell ref="AY56:BA56"/>
    <mergeCell ref="BB56:BD56"/>
    <mergeCell ref="AG56:AI56"/>
    <mergeCell ref="AJ56:AL56"/>
    <mergeCell ref="AM56:AO56"/>
    <mergeCell ref="AP56:AR56"/>
    <mergeCell ref="BQ56:BS56"/>
    <mergeCell ref="BT56:BV56"/>
    <mergeCell ref="BW56:BY56"/>
    <mergeCell ref="BZ56:CB56"/>
    <mergeCell ref="BE56:BG56"/>
    <mergeCell ref="BH56:BJ56"/>
    <mergeCell ref="BK56:BM56"/>
    <mergeCell ref="BN56:BP56"/>
    <mergeCell ref="CO56:CQ56"/>
    <mergeCell ref="CR56:CT56"/>
    <mergeCell ref="CU56:CW56"/>
    <mergeCell ref="CX56:CZ56"/>
    <mergeCell ref="CC56:CE56"/>
    <mergeCell ref="CF56:CH56"/>
    <mergeCell ref="CI56:CK56"/>
    <mergeCell ref="CL56:CN56"/>
    <mergeCell ref="DA56:DC56"/>
    <mergeCell ref="DD56:DF56"/>
    <mergeCell ref="C57:H57"/>
    <mergeCell ref="I57:N57"/>
    <mergeCell ref="U57:Z57"/>
    <mergeCell ref="AA57:AF57"/>
    <mergeCell ref="AG57:AL57"/>
    <mergeCell ref="AM57:AR57"/>
    <mergeCell ref="AS57:AX57"/>
    <mergeCell ref="AY57:BD57"/>
    <mergeCell ref="CC57:CH57"/>
    <mergeCell ref="CI57:CN57"/>
    <mergeCell ref="CO57:CT57"/>
    <mergeCell ref="CU57:CZ57"/>
    <mergeCell ref="BE57:BJ57"/>
    <mergeCell ref="BK57:BP57"/>
    <mergeCell ref="BQ57:BV57"/>
    <mergeCell ref="BW57:CB57"/>
    <mergeCell ref="DA57:DF57"/>
    <mergeCell ref="C58:H58"/>
    <mergeCell ref="I58:N58"/>
    <mergeCell ref="U58:Z58"/>
    <mergeCell ref="AA58:AF58"/>
    <mergeCell ref="AG58:AL58"/>
    <mergeCell ref="AM58:AR58"/>
    <mergeCell ref="AS58:AX58"/>
    <mergeCell ref="AY58:BD58"/>
    <mergeCell ref="BE58:BJ58"/>
    <mergeCell ref="CI58:CN58"/>
    <mergeCell ref="CO58:CT58"/>
    <mergeCell ref="CU58:CZ58"/>
    <mergeCell ref="DA58:DF58"/>
    <mergeCell ref="BK58:BP58"/>
    <mergeCell ref="BQ58:BV58"/>
    <mergeCell ref="BW58:CB58"/>
    <mergeCell ref="CC58:CH58"/>
    <mergeCell ref="B59:B67"/>
    <mergeCell ref="C59:D59"/>
    <mergeCell ref="E59:H59"/>
    <mergeCell ref="I59:J59"/>
    <mergeCell ref="C60:E61"/>
    <mergeCell ref="F60:H60"/>
    <mergeCell ref="C62:H62"/>
    <mergeCell ref="K59:N59"/>
    <mergeCell ref="O59:T67"/>
    <mergeCell ref="U59:V59"/>
    <mergeCell ref="W59:Z59"/>
    <mergeCell ref="I60:K61"/>
    <mergeCell ref="L60:N60"/>
    <mergeCell ref="U60:W61"/>
    <mergeCell ref="X60:Z60"/>
    <mergeCell ref="I62:N62"/>
    <mergeCell ref="U62:Z62"/>
    <mergeCell ref="C63:E63"/>
    <mergeCell ref="F63:H63"/>
    <mergeCell ref="I63:K63"/>
    <mergeCell ref="L63:N63"/>
    <mergeCell ref="U63:W63"/>
    <mergeCell ref="X63:Z63"/>
    <mergeCell ref="C67:H67"/>
    <mergeCell ref="I67:N67"/>
    <mergeCell ref="U67:Z67"/>
    <mergeCell ref="AM59:AN59"/>
    <mergeCell ref="AO59:AR59"/>
    <mergeCell ref="AS59:AT59"/>
    <mergeCell ref="AU59:AX59"/>
    <mergeCell ref="AA59:AB59"/>
    <mergeCell ref="AC59:AF59"/>
    <mergeCell ref="AG59:AH59"/>
    <mergeCell ref="AI59:AL59"/>
    <mergeCell ref="BK59:BL59"/>
    <mergeCell ref="BM59:BP59"/>
    <mergeCell ref="BQ59:BR59"/>
    <mergeCell ref="BS59:BV59"/>
    <mergeCell ref="AY59:AZ59"/>
    <mergeCell ref="BA59:BD59"/>
    <mergeCell ref="BE59:BF59"/>
    <mergeCell ref="BG59:BJ59"/>
    <mergeCell ref="DA59:DB59"/>
    <mergeCell ref="DC59:DF59"/>
    <mergeCell ref="CI59:CJ59"/>
    <mergeCell ref="CK59:CN59"/>
    <mergeCell ref="CO59:CP59"/>
    <mergeCell ref="CQ59:CT59"/>
    <mergeCell ref="AP60:AR60"/>
    <mergeCell ref="AS60:AU61"/>
    <mergeCell ref="AV60:AX60"/>
    <mergeCell ref="AY60:BA61"/>
    <mergeCell ref="CU59:CV59"/>
    <mergeCell ref="CW59:CZ59"/>
    <mergeCell ref="BW59:BX59"/>
    <mergeCell ref="BY59:CB59"/>
    <mergeCell ref="CC59:CD59"/>
    <mergeCell ref="CE59:CH59"/>
    <mergeCell ref="CO60:CR61"/>
    <mergeCell ref="CU60:CX61"/>
    <mergeCell ref="BN60:BP60"/>
    <mergeCell ref="BW60:BZ61"/>
    <mergeCell ref="BN61:BP61"/>
    <mergeCell ref="BT60:BV60"/>
    <mergeCell ref="BT61:BV61"/>
    <mergeCell ref="AP61:AR61"/>
    <mergeCell ref="AV61:AX61"/>
    <mergeCell ref="BB61:BD61"/>
    <mergeCell ref="BH61:BJ61"/>
    <mergeCell ref="CC60:CF61"/>
    <mergeCell ref="CI60:CL61"/>
    <mergeCell ref="BB60:BD60"/>
    <mergeCell ref="BE60:BG61"/>
    <mergeCell ref="BH60:BJ60"/>
    <mergeCell ref="BK60:BM61"/>
    <mergeCell ref="AA62:AF62"/>
    <mergeCell ref="AG62:AL62"/>
    <mergeCell ref="AM62:AR62"/>
    <mergeCell ref="AS62:AX62"/>
    <mergeCell ref="DA60:DD61"/>
    <mergeCell ref="F61:H61"/>
    <mergeCell ref="L61:N61"/>
    <mergeCell ref="X61:Z61"/>
    <mergeCell ref="AD61:AF61"/>
    <mergeCell ref="AJ61:AL61"/>
    <mergeCell ref="BW62:CB62"/>
    <mergeCell ref="CC62:CH62"/>
    <mergeCell ref="CI62:CN62"/>
    <mergeCell ref="CO62:CT62"/>
    <mergeCell ref="AY62:BD62"/>
    <mergeCell ref="BE62:BJ62"/>
    <mergeCell ref="BK62:BP62"/>
    <mergeCell ref="BQ62:BV62"/>
    <mergeCell ref="CU62:CZ62"/>
    <mergeCell ref="DA62:DF62"/>
    <mergeCell ref="AM60:AO61"/>
    <mergeCell ref="AA63:AC63"/>
    <mergeCell ref="AD63:AF63"/>
    <mergeCell ref="AS63:AU63"/>
    <mergeCell ref="AV63:AX63"/>
    <mergeCell ref="AY63:BA63"/>
    <mergeCell ref="BB63:BD63"/>
    <mergeCell ref="AG63:AI63"/>
    <mergeCell ref="AJ63:AL63"/>
    <mergeCell ref="AM63:AO63"/>
    <mergeCell ref="AP63:AR63"/>
    <mergeCell ref="BQ63:BS63"/>
    <mergeCell ref="BT63:BV63"/>
    <mergeCell ref="BW63:BY63"/>
    <mergeCell ref="BZ63:CB63"/>
    <mergeCell ref="BE63:BG63"/>
    <mergeCell ref="BH63:BJ63"/>
    <mergeCell ref="BK63:BM63"/>
    <mergeCell ref="BN63:BP63"/>
    <mergeCell ref="CO63:CQ63"/>
    <mergeCell ref="CR63:CT63"/>
    <mergeCell ref="CU63:CW63"/>
    <mergeCell ref="CX63:CZ63"/>
    <mergeCell ref="CC63:CE63"/>
    <mergeCell ref="CF63:CH63"/>
    <mergeCell ref="CI63:CK63"/>
    <mergeCell ref="CL63:CN63"/>
    <mergeCell ref="DA63:DC63"/>
    <mergeCell ref="DD63:DF63"/>
    <mergeCell ref="C64:E64"/>
    <mergeCell ref="F64:H64"/>
    <mergeCell ref="I64:K64"/>
    <mergeCell ref="L64:N64"/>
    <mergeCell ref="U64:W64"/>
    <mergeCell ref="X64:Z64"/>
    <mergeCell ref="AA64:AC64"/>
    <mergeCell ref="AD64:AF64"/>
    <mergeCell ref="AS64:AU64"/>
    <mergeCell ref="AV64:AX64"/>
    <mergeCell ref="AY64:BA64"/>
    <mergeCell ref="BB64:BD64"/>
    <mergeCell ref="AG64:AI64"/>
    <mergeCell ref="AJ64:AL64"/>
    <mergeCell ref="AM64:AO64"/>
    <mergeCell ref="AP64:AR64"/>
    <mergeCell ref="BQ64:BS64"/>
    <mergeCell ref="BT64:BV64"/>
    <mergeCell ref="BW64:BY64"/>
    <mergeCell ref="BZ64:CB64"/>
    <mergeCell ref="BE64:BG64"/>
    <mergeCell ref="BH64:BJ64"/>
    <mergeCell ref="BK64:BM64"/>
    <mergeCell ref="BN64:BP64"/>
    <mergeCell ref="CO64:CQ64"/>
    <mergeCell ref="CR64:CT64"/>
    <mergeCell ref="CU64:CW64"/>
    <mergeCell ref="CX64:CZ64"/>
    <mergeCell ref="CC64:CE64"/>
    <mergeCell ref="CF64:CH64"/>
    <mergeCell ref="CI64:CK64"/>
    <mergeCell ref="CL64:CN64"/>
    <mergeCell ref="DA64:DC64"/>
    <mergeCell ref="DD64:DF64"/>
    <mergeCell ref="C65:E65"/>
    <mergeCell ref="F65:H65"/>
    <mergeCell ref="I65:K65"/>
    <mergeCell ref="L65:N65"/>
    <mergeCell ref="U65:W65"/>
    <mergeCell ref="X65:Z65"/>
    <mergeCell ref="AA65:AC65"/>
    <mergeCell ref="AD65:AF65"/>
    <mergeCell ref="AS65:AU65"/>
    <mergeCell ref="AV65:AX65"/>
    <mergeCell ref="AY65:BA65"/>
    <mergeCell ref="BB65:BD65"/>
    <mergeCell ref="AG65:AI65"/>
    <mergeCell ref="AJ65:AL65"/>
    <mergeCell ref="AM65:AO65"/>
    <mergeCell ref="AP65:AR65"/>
    <mergeCell ref="BQ65:BS65"/>
    <mergeCell ref="BT65:BV65"/>
    <mergeCell ref="BW65:BY65"/>
    <mergeCell ref="BZ65:CB65"/>
    <mergeCell ref="BE65:BG65"/>
    <mergeCell ref="BH65:BJ65"/>
    <mergeCell ref="BK65:BM65"/>
    <mergeCell ref="BN65:BP65"/>
    <mergeCell ref="CO65:CQ65"/>
    <mergeCell ref="CR65:CT65"/>
    <mergeCell ref="CU65:CW65"/>
    <mergeCell ref="CX65:CZ65"/>
    <mergeCell ref="CC65:CE65"/>
    <mergeCell ref="CF65:CH65"/>
    <mergeCell ref="CI65:CK65"/>
    <mergeCell ref="CL65:CN65"/>
    <mergeCell ref="DA65:DC65"/>
    <mergeCell ref="DD65:DF65"/>
    <mergeCell ref="C66:H66"/>
    <mergeCell ref="I66:N66"/>
    <mergeCell ref="U66:Z66"/>
    <mergeCell ref="AA66:AF66"/>
    <mergeCell ref="AG66:AL66"/>
    <mergeCell ref="AM66:AR66"/>
    <mergeCell ref="AS66:AX66"/>
    <mergeCell ref="AY66:BD66"/>
    <mergeCell ref="CC66:CH66"/>
    <mergeCell ref="CI66:CN66"/>
    <mergeCell ref="CO66:CT66"/>
    <mergeCell ref="CU66:CZ66"/>
    <mergeCell ref="BE66:BJ66"/>
    <mergeCell ref="BK66:BP66"/>
    <mergeCell ref="BQ66:BV66"/>
    <mergeCell ref="BW66:CB66"/>
    <mergeCell ref="DA66:DF66"/>
    <mergeCell ref="AA67:AF67"/>
    <mergeCell ref="AG67:AL67"/>
    <mergeCell ref="AM67:AR67"/>
    <mergeCell ref="AS67:AX67"/>
    <mergeCell ref="AY67:BD67"/>
    <mergeCell ref="BE67:BJ67"/>
    <mergeCell ref="CU67:CZ67"/>
    <mergeCell ref="DA67:DF67"/>
    <mergeCell ref="BK67:BP67"/>
    <mergeCell ref="BQ67:BV67"/>
    <mergeCell ref="BW67:CB67"/>
    <mergeCell ref="CC67:CH67"/>
    <mergeCell ref="CI67:CN67"/>
    <mergeCell ref="CO67:CT67"/>
    <mergeCell ref="AG70:AH70"/>
    <mergeCell ref="AI70:AL70"/>
    <mergeCell ref="AM70:AN70"/>
    <mergeCell ref="AO70:AR70"/>
    <mergeCell ref="AS70:AT70"/>
    <mergeCell ref="AU70:AX70"/>
    <mergeCell ref="BY70:CB70"/>
    <mergeCell ref="CC70:CD70"/>
    <mergeCell ref="CE70:CH70"/>
    <mergeCell ref="CU70:CV70"/>
    <mergeCell ref="CW70:CZ70"/>
    <mergeCell ref="DA70:DB70"/>
    <mergeCell ref="DC70:DF70"/>
    <mergeCell ref="CI70:CJ70"/>
    <mergeCell ref="CK70:CN70"/>
    <mergeCell ref="CO70:CP70"/>
    <mergeCell ref="CQ70:CT70"/>
    <mergeCell ref="U70:V70"/>
    <mergeCell ref="W70:Z70"/>
    <mergeCell ref="U71:W72"/>
    <mergeCell ref="X71:Z71"/>
    <mergeCell ref="X72:Z72"/>
    <mergeCell ref="U73:Z73"/>
    <mergeCell ref="AY70:AZ70"/>
    <mergeCell ref="BA70:BD70"/>
    <mergeCell ref="BE70:BF70"/>
    <mergeCell ref="BG70:BJ70"/>
    <mergeCell ref="R79:T87"/>
    <mergeCell ref="U79:V79"/>
    <mergeCell ref="AA70:AB70"/>
    <mergeCell ref="AC70:AF70"/>
    <mergeCell ref="AA73:AF73"/>
    <mergeCell ref="R70:T78"/>
    <mergeCell ref="BW70:BX70"/>
    <mergeCell ref="BK70:BL70"/>
    <mergeCell ref="BM70:BP70"/>
    <mergeCell ref="BQ70:BR70"/>
    <mergeCell ref="BS70:BV70"/>
    <mergeCell ref="AA71:AC72"/>
    <mergeCell ref="AD71:AF71"/>
    <mergeCell ref="AG71:AI72"/>
    <mergeCell ref="AJ71:AL71"/>
    <mergeCell ref="AD72:AF72"/>
    <mergeCell ref="AJ72:AL72"/>
    <mergeCell ref="AM71:AO72"/>
    <mergeCell ref="AP71:AR71"/>
    <mergeCell ref="AS71:AU72"/>
    <mergeCell ref="AV71:AX71"/>
    <mergeCell ref="AP72:AR72"/>
    <mergeCell ref="AV72:AX72"/>
    <mergeCell ref="AY71:BA72"/>
    <mergeCell ref="BB71:BD71"/>
    <mergeCell ref="BE71:BG72"/>
    <mergeCell ref="BH71:BJ71"/>
    <mergeCell ref="BB72:BD72"/>
    <mergeCell ref="BH72:BJ72"/>
    <mergeCell ref="BK71:BM72"/>
    <mergeCell ref="BN71:BP71"/>
    <mergeCell ref="BQ71:BS72"/>
    <mergeCell ref="BT71:BV71"/>
    <mergeCell ref="BN72:BP72"/>
    <mergeCell ref="BT72:BV72"/>
    <mergeCell ref="BW71:BY72"/>
    <mergeCell ref="BZ71:CB71"/>
    <mergeCell ref="CC71:CE72"/>
    <mergeCell ref="CF71:CH71"/>
    <mergeCell ref="BZ72:CB72"/>
    <mergeCell ref="CF72:CH72"/>
    <mergeCell ref="CI71:CK72"/>
    <mergeCell ref="CL71:CN71"/>
    <mergeCell ref="CO71:CQ72"/>
    <mergeCell ref="CR71:CT71"/>
    <mergeCell ref="CL72:CN72"/>
    <mergeCell ref="CR72:CT72"/>
    <mergeCell ref="CU71:CW72"/>
    <mergeCell ref="CX71:CZ71"/>
    <mergeCell ref="DA71:DC72"/>
    <mergeCell ref="DD71:DF71"/>
    <mergeCell ref="CX72:CZ72"/>
    <mergeCell ref="DD72:DF72"/>
    <mergeCell ref="CO73:CT73"/>
    <mergeCell ref="CU73:CZ73"/>
    <mergeCell ref="BE73:BJ73"/>
    <mergeCell ref="BK73:BP73"/>
    <mergeCell ref="BQ73:BV73"/>
    <mergeCell ref="BW73:CB73"/>
    <mergeCell ref="CC73:CH73"/>
    <mergeCell ref="CI73:CN73"/>
    <mergeCell ref="AG73:AL73"/>
    <mergeCell ref="AM73:AR73"/>
    <mergeCell ref="AS73:AX73"/>
    <mergeCell ref="AY73:BD73"/>
    <mergeCell ref="AV74:AX74"/>
    <mergeCell ref="AY74:BA74"/>
    <mergeCell ref="BB74:BD74"/>
    <mergeCell ref="BE74:BG74"/>
    <mergeCell ref="DA73:DF73"/>
    <mergeCell ref="U74:W74"/>
    <mergeCell ref="X74:Z74"/>
    <mergeCell ref="AA74:AC74"/>
    <mergeCell ref="AD74:AF74"/>
    <mergeCell ref="AG74:AI74"/>
    <mergeCell ref="BT74:BV74"/>
    <mergeCell ref="BW74:BY74"/>
    <mergeCell ref="BZ74:CB74"/>
    <mergeCell ref="CC74:CE74"/>
    <mergeCell ref="BH74:BJ74"/>
    <mergeCell ref="BK74:BM74"/>
    <mergeCell ref="BN74:BP74"/>
    <mergeCell ref="BQ74:BS74"/>
    <mergeCell ref="CR74:CT74"/>
    <mergeCell ref="CU74:CW74"/>
    <mergeCell ref="CX74:CZ74"/>
    <mergeCell ref="DA74:DC74"/>
    <mergeCell ref="CF74:CH74"/>
    <mergeCell ref="CI74:CK74"/>
    <mergeCell ref="CL74:CN74"/>
    <mergeCell ref="CO74:CQ74"/>
    <mergeCell ref="DD74:DF74"/>
    <mergeCell ref="U75:W75"/>
    <mergeCell ref="X75:Z75"/>
    <mergeCell ref="AA75:AC75"/>
    <mergeCell ref="AD75:AF75"/>
    <mergeCell ref="AG75:AI75"/>
    <mergeCell ref="AJ75:AL75"/>
    <mergeCell ref="AM75:AO75"/>
    <mergeCell ref="AP75:AR75"/>
    <mergeCell ref="AS75:AU75"/>
    <mergeCell ref="BH75:BJ75"/>
    <mergeCell ref="BK75:BM75"/>
    <mergeCell ref="BN75:BP75"/>
    <mergeCell ref="BQ75:BS75"/>
    <mergeCell ref="AV75:AX75"/>
    <mergeCell ref="AY75:BA75"/>
    <mergeCell ref="BB75:BD75"/>
    <mergeCell ref="BE75:BG75"/>
    <mergeCell ref="DA76:DC76"/>
    <mergeCell ref="CF76:CH76"/>
    <mergeCell ref="CI76:CK76"/>
    <mergeCell ref="CL76:CN76"/>
    <mergeCell ref="CO76:CQ76"/>
    <mergeCell ref="DD76:DF76"/>
    <mergeCell ref="CX75:CZ75"/>
    <mergeCell ref="DA75:DC75"/>
    <mergeCell ref="CF75:CH75"/>
    <mergeCell ref="CI75:CK75"/>
    <mergeCell ref="CL75:CN75"/>
    <mergeCell ref="CO75:CQ75"/>
    <mergeCell ref="AJ74:AL74"/>
    <mergeCell ref="AM74:AO74"/>
    <mergeCell ref="AP74:AR74"/>
    <mergeCell ref="AS74:AU74"/>
    <mergeCell ref="AJ76:AL76"/>
    <mergeCell ref="AM76:AO76"/>
    <mergeCell ref="AP76:AR76"/>
    <mergeCell ref="AS76:AU76"/>
    <mergeCell ref="CR75:CT75"/>
    <mergeCell ref="CU75:CW75"/>
    <mergeCell ref="BT75:BV75"/>
    <mergeCell ref="BW75:BY75"/>
    <mergeCell ref="BZ75:CB75"/>
    <mergeCell ref="CC75:CE75"/>
    <mergeCell ref="AV76:AX76"/>
    <mergeCell ref="AY76:BA76"/>
    <mergeCell ref="BB76:BD76"/>
    <mergeCell ref="BE76:BG76"/>
    <mergeCell ref="BK78:BP78"/>
    <mergeCell ref="BW77:CB77"/>
    <mergeCell ref="CC77:CH77"/>
    <mergeCell ref="CI77:CN77"/>
    <mergeCell ref="CO77:CT77"/>
    <mergeCell ref="U78:Z78"/>
    <mergeCell ref="AA78:AF78"/>
    <mergeCell ref="AG78:AL78"/>
    <mergeCell ref="AM78:AR78"/>
    <mergeCell ref="AS78:AX78"/>
    <mergeCell ref="AY78:BD78"/>
    <mergeCell ref="BQ78:BV78"/>
    <mergeCell ref="BW78:CB78"/>
    <mergeCell ref="CC78:CH78"/>
    <mergeCell ref="CI78:CN78"/>
    <mergeCell ref="DD75:DF75"/>
    <mergeCell ref="U76:W76"/>
    <mergeCell ref="X76:Z76"/>
    <mergeCell ref="AA76:AC76"/>
    <mergeCell ref="AD76:AF76"/>
    <mergeCell ref="AG76:AI76"/>
    <mergeCell ref="BT76:BV76"/>
    <mergeCell ref="BW76:BY76"/>
    <mergeCell ref="BZ76:CB76"/>
    <mergeCell ref="CC76:CE76"/>
    <mergeCell ref="BH76:BJ76"/>
    <mergeCell ref="BK76:BM76"/>
    <mergeCell ref="BN76:BP76"/>
    <mergeCell ref="BQ76:BS76"/>
    <mergeCell ref="CR76:CT76"/>
    <mergeCell ref="CU76:CW76"/>
    <mergeCell ref="CX76:CZ76"/>
    <mergeCell ref="CU77:CZ77"/>
    <mergeCell ref="DA77:DF77"/>
    <mergeCell ref="CO78:CT78"/>
    <mergeCell ref="CU78:CZ78"/>
    <mergeCell ref="DA78:DF78"/>
    <mergeCell ref="W79:Z79"/>
    <mergeCell ref="AA79:AB79"/>
    <mergeCell ref="AC79:AF79"/>
    <mergeCell ref="AG79:AH79"/>
    <mergeCell ref="AI79:AL79"/>
    <mergeCell ref="AM79:AN79"/>
    <mergeCell ref="AO79:AR79"/>
    <mergeCell ref="BE79:BF79"/>
    <mergeCell ref="BG79:BJ79"/>
    <mergeCell ref="BK79:BL79"/>
    <mergeCell ref="BM79:BP79"/>
    <mergeCell ref="AS79:AT79"/>
    <mergeCell ref="AU79:AX79"/>
    <mergeCell ref="AY79:AZ79"/>
    <mergeCell ref="BA79:BD79"/>
    <mergeCell ref="DA79:DB79"/>
    <mergeCell ref="DC79:DF79"/>
    <mergeCell ref="U77:Z77"/>
    <mergeCell ref="AA77:AF77"/>
    <mergeCell ref="AG77:AL77"/>
    <mergeCell ref="AM77:AR77"/>
    <mergeCell ref="AS77:AX77"/>
    <mergeCell ref="AY77:BD77"/>
    <mergeCell ref="BE77:BJ77"/>
    <mergeCell ref="BK77:BP77"/>
    <mergeCell ref="BQ77:BV77"/>
    <mergeCell ref="BE78:BJ78"/>
    <mergeCell ref="AM80:AO81"/>
    <mergeCell ref="AP80:AR80"/>
    <mergeCell ref="CO79:CP79"/>
    <mergeCell ref="CQ79:CT79"/>
    <mergeCell ref="CU79:CV79"/>
    <mergeCell ref="CW79:CZ79"/>
    <mergeCell ref="CC79:CD79"/>
    <mergeCell ref="CE79:CH79"/>
    <mergeCell ref="CI79:CJ79"/>
    <mergeCell ref="CK79:CN79"/>
    <mergeCell ref="U80:W81"/>
    <mergeCell ref="X80:Z80"/>
    <mergeCell ref="AA80:AC81"/>
    <mergeCell ref="AD80:AF80"/>
    <mergeCell ref="AG80:AI81"/>
    <mergeCell ref="AJ80:AL80"/>
    <mergeCell ref="AS80:AU81"/>
    <mergeCell ref="AV80:AX80"/>
    <mergeCell ref="AY80:BA81"/>
    <mergeCell ref="BB80:BD80"/>
    <mergeCell ref="BQ79:BR79"/>
    <mergeCell ref="BS79:BV79"/>
    <mergeCell ref="BW79:BX79"/>
    <mergeCell ref="BY79:CB79"/>
    <mergeCell ref="CI80:CK81"/>
    <mergeCell ref="BQ80:BS81"/>
    <mergeCell ref="BT80:BV80"/>
    <mergeCell ref="BW80:BY81"/>
    <mergeCell ref="BZ80:CB80"/>
    <mergeCell ref="BE80:BG81"/>
    <mergeCell ref="BH80:BJ80"/>
    <mergeCell ref="BK80:BM81"/>
    <mergeCell ref="BN80:BP80"/>
    <mergeCell ref="CX80:CZ80"/>
    <mergeCell ref="DA80:DC81"/>
    <mergeCell ref="CR81:CT81"/>
    <mergeCell ref="CX81:CZ81"/>
    <mergeCell ref="CL80:CN80"/>
    <mergeCell ref="CO80:CQ81"/>
    <mergeCell ref="CL81:CN81"/>
    <mergeCell ref="BB81:BD81"/>
    <mergeCell ref="BH81:BJ81"/>
    <mergeCell ref="BN81:BP81"/>
    <mergeCell ref="BT81:BV81"/>
    <mergeCell ref="CR80:CT80"/>
    <mergeCell ref="CU80:CW81"/>
    <mergeCell ref="CF81:CH81"/>
    <mergeCell ref="CC80:CE81"/>
    <mergeCell ref="BZ81:CB81"/>
    <mergeCell ref="CF80:CH80"/>
    <mergeCell ref="BE83:BG83"/>
    <mergeCell ref="BH83:BJ83"/>
    <mergeCell ref="BK83:BM83"/>
    <mergeCell ref="BN83:BP83"/>
    <mergeCell ref="AS83:AU83"/>
    <mergeCell ref="AV83:AX83"/>
    <mergeCell ref="AY83:BA83"/>
    <mergeCell ref="BB83:BD83"/>
    <mergeCell ref="AM84:AO84"/>
    <mergeCell ref="AP84:AR84"/>
    <mergeCell ref="AY82:BD82"/>
    <mergeCell ref="BE82:BJ82"/>
    <mergeCell ref="BK82:BP82"/>
    <mergeCell ref="BQ82:BV82"/>
    <mergeCell ref="DD80:DF80"/>
    <mergeCell ref="X81:Z81"/>
    <mergeCell ref="AD81:AF81"/>
    <mergeCell ref="AJ81:AL81"/>
    <mergeCell ref="AP81:AR81"/>
    <mergeCell ref="AV81:AX81"/>
    <mergeCell ref="BW82:CB82"/>
    <mergeCell ref="CC82:CH82"/>
    <mergeCell ref="CI82:CN82"/>
    <mergeCell ref="CO82:CT82"/>
    <mergeCell ref="DD81:DF81"/>
    <mergeCell ref="U82:Z82"/>
    <mergeCell ref="AA82:AF82"/>
    <mergeCell ref="AG82:AL82"/>
    <mergeCell ref="AM82:AR82"/>
    <mergeCell ref="AS82:AX82"/>
    <mergeCell ref="CU82:CZ82"/>
    <mergeCell ref="DA82:DF82"/>
    <mergeCell ref="U84:W84"/>
    <mergeCell ref="X84:Z84"/>
    <mergeCell ref="AA84:AC84"/>
    <mergeCell ref="AD84:AF84"/>
    <mergeCell ref="AG84:AI84"/>
    <mergeCell ref="AJ84:AL84"/>
    <mergeCell ref="AS84:AU84"/>
    <mergeCell ref="AV84:AX84"/>
    <mergeCell ref="AY84:BA84"/>
    <mergeCell ref="BB84:BD84"/>
    <mergeCell ref="U83:W83"/>
    <mergeCell ref="X83:Z83"/>
    <mergeCell ref="AA83:AC83"/>
    <mergeCell ref="AD83:AF83"/>
    <mergeCell ref="AG83:AI83"/>
    <mergeCell ref="AJ83:AL83"/>
    <mergeCell ref="AM83:AO83"/>
    <mergeCell ref="AP83:AR83"/>
    <mergeCell ref="DA83:DC83"/>
    <mergeCell ref="DD83:DF83"/>
    <mergeCell ref="BQ83:BS83"/>
    <mergeCell ref="BT83:BV83"/>
    <mergeCell ref="BW83:BY83"/>
    <mergeCell ref="BZ83:CB83"/>
    <mergeCell ref="BQ84:BS84"/>
    <mergeCell ref="BT84:BV84"/>
    <mergeCell ref="BW84:BY84"/>
    <mergeCell ref="BZ84:CB84"/>
    <mergeCell ref="BE84:BG84"/>
    <mergeCell ref="BH84:BJ84"/>
    <mergeCell ref="BK84:BM84"/>
    <mergeCell ref="BN84:BP84"/>
    <mergeCell ref="CO84:CQ84"/>
    <mergeCell ref="CR84:CT84"/>
    <mergeCell ref="CU84:CW84"/>
    <mergeCell ref="CX84:CZ84"/>
    <mergeCell ref="CC84:CE84"/>
    <mergeCell ref="CF84:CH84"/>
    <mergeCell ref="CI84:CK84"/>
    <mergeCell ref="CL84:CN84"/>
    <mergeCell ref="DA84:DC84"/>
    <mergeCell ref="DD84:DF84"/>
    <mergeCell ref="CO83:CQ83"/>
    <mergeCell ref="CR83:CT83"/>
    <mergeCell ref="CU83:CW83"/>
    <mergeCell ref="CX83:CZ83"/>
    <mergeCell ref="CC83:CE83"/>
    <mergeCell ref="CF83:CH83"/>
    <mergeCell ref="CI83:CK83"/>
    <mergeCell ref="CL83:CN83"/>
    <mergeCell ref="CI85:CK85"/>
    <mergeCell ref="CL85:CN85"/>
    <mergeCell ref="U86:Z86"/>
    <mergeCell ref="AA86:AF86"/>
    <mergeCell ref="AG86:AL86"/>
    <mergeCell ref="AM86:AR86"/>
    <mergeCell ref="AS86:AX86"/>
    <mergeCell ref="AY86:BD86"/>
    <mergeCell ref="BQ86:BV86"/>
    <mergeCell ref="BW86:CB86"/>
    <mergeCell ref="CC86:CH86"/>
    <mergeCell ref="CI86:CN86"/>
    <mergeCell ref="U85:W85"/>
    <mergeCell ref="X85:Z85"/>
    <mergeCell ref="AA85:AC85"/>
    <mergeCell ref="AD85:AF85"/>
    <mergeCell ref="AG85:AI85"/>
    <mergeCell ref="AJ85:AL85"/>
    <mergeCell ref="AM85:AO85"/>
    <mergeCell ref="AP85:AR85"/>
    <mergeCell ref="BE85:BG85"/>
    <mergeCell ref="BH85:BJ85"/>
    <mergeCell ref="BK85:BM85"/>
    <mergeCell ref="BN85:BP85"/>
    <mergeCell ref="AS85:AU85"/>
    <mergeCell ref="AV85:AX85"/>
    <mergeCell ref="AY85:BA85"/>
    <mergeCell ref="BB85:BD85"/>
    <mergeCell ref="BE86:BJ86"/>
    <mergeCell ref="BK86:BP86"/>
    <mergeCell ref="DH1:DI2"/>
    <mergeCell ref="DH3:DH4"/>
    <mergeCell ref="DA85:DC85"/>
    <mergeCell ref="DD85:DF85"/>
    <mergeCell ref="BQ85:BS85"/>
    <mergeCell ref="BT85:BV85"/>
    <mergeCell ref="BW85:BY85"/>
    <mergeCell ref="BZ85:CB85"/>
    <mergeCell ref="CO86:CT86"/>
    <mergeCell ref="CU86:CZ86"/>
    <mergeCell ref="DA86:DF86"/>
    <mergeCell ref="U87:Z87"/>
    <mergeCell ref="AA87:AF87"/>
    <mergeCell ref="AG87:AL87"/>
    <mergeCell ref="AM87:AR87"/>
    <mergeCell ref="AS87:AX87"/>
    <mergeCell ref="AY87:BD87"/>
    <mergeCell ref="BE87:BJ87"/>
    <mergeCell ref="BK87:BP87"/>
    <mergeCell ref="CO87:CT87"/>
    <mergeCell ref="CU87:CZ87"/>
    <mergeCell ref="DA87:DF87"/>
    <mergeCell ref="BQ87:BV87"/>
    <mergeCell ref="BW87:CB87"/>
    <mergeCell ref="CC87:CH87"/>
    <mergeCell ref="CI87:CN87"/>
    <mergeCell ref="CO85:CQ85"/>
    <mergeCell ref="CR85:CT85"/>
    <mergeCell ref="CU85:CW85"/>
    <mergeCell ref="CX85:CZ85"/>
    <mergeCell ref="CC85:CE85"/>
    <mergeCell ref="CF85:CH85"/>
  </mergeCells>
  <phoneticPr fontId="0" type="noConversion"/>
  <conditionalFormatting sqref="DA8:DC14 I14:N67 R19:AC28 DA35:DC41 C8:E67 DA26:DC32 CU17:CW23 CO17:CQ31 BW14:CH31 CI17:CK31 CI14:CK14 CL14:CN31 CR14:CT31 CO14:CQ14 CU14:CW14 DA17:DC23 DA5:DC5 F5:H67 C5:E5 CU26:CW32 U70:DF87 BQ32:BS50 CX14:CZ59 CU35:CW59 DD5:DF59 DA44:DC50 BT32:BV58 BQ53:BS58 DA53:DC59 O32:BP67 BQ59:BV67 BW32:CT67 CU60:DF67">
    <cfRule type="expression" dxfId="3" priority="2" stopIfTrue="1">
      <formula>no_color</formula>
    </cfRule>
  </conditionalFormatting>
  <conditionalFormatting sqref="U16:X17 BQ51:BS52 CU33:CW34">
    <cfRule type="expression" dxfId="2" priority="3" stopIfTrue="1">
      <formula>no_color</formula>
    </cfRule>
  </conditionalFormatting>
  <conditionalFormatting sqref="C6:E7 DA6:DC7 DA15:DC16 CU15:CW16 CO15:CQ16 CI15:CK16 CU24:CW25 DA24:DC25 DA33:DC34 DA42:DC43 R16:T17">
    <cfRule type="expression" dxfId="1" priority="4" stopIfTrue="1">
      <formula>no_color</formula>
    </cfRule>
  </conditionalFormatting>
  <conditionalFormatting sqref="DA51:DC52">
    <cfRule type="expression" dxfId="0" priority="1" stopIfTrue="1">
      <formula>no_color</formula>
    </cfRule>
  </conditionalFormatting>
  <dataValidations count="1">
    <dataValidation type="list" allowBlank="1" showInputMessage="1" showErrorMessage="1" sqref="DH3:DH4" xr:uid="{00000000-0002-0000-0000-000000000000}">
      <formula1>"Yes,No"</formula1>
    </dataValidation>
  </dataValidations>
  <pageMargins left="0.25" right="0.25" top="0.25" bottom="0.25" header="0.51180555555555562" footer="0.51180555555555562"/>
  <pageSetup scale="59" firstPageNumber="0" orientation="landscape" horizontalDpi="300" verticalDpi="300" r:id="rId1"/>
  <headerFooter alignWithMargins="0"/>
  <ignoredErrors>
    <ignoredError sqref="Y5 CO21:CO28 BN83 AV12:AV28 A84:B84 D2:H4 AM14:AR21 R28 R5:R17 X14:X18 X28 R20 X20 R22 X22 R24 R26 X24:X26 AW14:AW28 Y14:AC28 D80:Q81 S5:T28 AD5:AL28 CF21:CF28 P11:P28 Q10:Q28 Q7:Q8 U14:W28 CL57:CL59 P5:P9 O5:O10 C3:C4 AP79:AR82 DB63:DF65 AH79:AH82 AU12:AU22 BZ21:BZ28 CG5:CG28 CH6:CH28 BW21:BW28 CC21:CC28 AS9:AS28 AS5:AS7 AT5 AX12:BI28 AU5 AV5 DA3:DA4 AX5:BI5 BE77 BX63:CB67 DA21:DA28 DA63:DA65 CC58:CC65 BE57:BE65 BH57:BH65 CJ63:CN65 BK57:BK65 BW63:BW65 CO58:CO59 BQ57:BQ59 BT57:BT58 CV63:CZ65 BW48:BW55 CI63:CI65 CU63:CU65 CC48:CC55 BB57:BB65 AV77 BT77 CO77 BH77 BQ77 C21:C28 AM57:AM65 AP57:AP65 R84:T86 CX57:CX59 BQ86 BZ77 X77 U77 CX77 BO68:BP77 AA77 BW77 CF77 BK77 CL77 AD77 CI77 CC77 AJ77 AG77 CU77 AP77 AM77 AZ68:BA77 BC68:BD77 AS77 CR77 BB77 AY77 BL68:BM77 BN77 R79:T82 A79:B82 A5:B77 A83:B83 R68:T77 R83:T83 AI80:AI82 AJ79:AL82 A78:B78 R78:T78 R87:T87 C68 A87 AG83 DB83:DF83 CV83:CZ83 DA83 CP83:CT83 CJ83:CN83 CI83 CD83:CH83 CC83 BX83:CB83 BR83:BV83 BL83:BM83 BF83:BJ83 BK83 BC83:BD83 AZ83:BA83 AT83:AX83 AY83 AN83:AR83 AS83 AH83:AL83 CO83 BQ83 BW83 BO83:BP83 CU83 AB83:AF83 AA83 V83:Z83 U83 BN78 AM83 BE83 BB78 BB87 BN87 BE79:BE82 AY86 AM79:AM82 AG86 U79:U82 U84:U86 V78:Z78 V87:Z87 AA79:AA82 DA48:DA55 AB78:AF78 AB87:AF87 CU79:CU82 CU84:CU86 BO78:BP78 BO87:BP87 BW79:BW82 BW84:BW86 BQ79:BQ82 BK86 CO79:CO82 CO84:CO86 AH78:AL78 AH87:AL87 AS79:AS82 AM86 AN78:AR78 AN87:AR87 AY79:AY82 AS86 AT78:AX78 AT87:AX87 AZ78:BA78 AZ87:BA87 BC78:BD78 BC87:BD87 BK79:BK82 BE86 BF78:BJ78 BF87:BJ87 BL78:BM78 BL87:BM87 BR78:BV78 BR87:BV87 BX78:CB78 BT86 CC79:CC82 CC84:CC86 CD78:CH78 CD84:CH86 CI79:CI82 CI84:CI86 CJ78:CN78 CJ87:CN87 CP78:CT78 CP87:CT87 DA79:DA82 DA84:DA85 CV78:CZ78 CV87:CZ87 DB78:DF78 DB87:DF87 AG79:AG82 AA86 DB79:DF82 CV79:CZ82 CP79:CT82 CJ79:CN82 CD79:CH82 BX79:CB82 BR79:BV82 BL79:BM82 BF79:BJ82 BC79:BD82 AZ79:BA82 AT79:AX82 BV5:BV27 AO80:AO82 BO79:BP82 AB79:AF82 V79:Z82 BB79:BB82 BN79:BN82 DB84:DF86 CV84:CZ86 CP84:CT86 CJ84:CN86 BN86 BL84:BM86 BB86 BC84:BD86 AZ84:BA86 AP86 AJ86 AD86 BO84:BP86 X86 L66:L67 BH86 AV86 CU87 AG87 AG78 DA87 DA78 U87 BB83 CI87 CI78 CD87:CH87 CC87 CC78 BX87:CB87 BQ87 CO87 BK87 BK78 AM87 BE87 AY87 AY78 AS87 AS78 CO78 BW87 BQ78 BW78 CU78 AA87 AA78 U78 AM78 BE78 D68:Q68 F21:F28 I5:I8 DD21:DD28 CI48:CI55 CR57:CR65 C57:C67 I57:I67 O48:O67 F57:F67 R48:R67 DD77 U57:U65 X57:X67 AA57:AA65 AD57:AD65 AG57:AG65 AJ57:AJ65 BF29:BG65 BI29:BJ65 AS57:AS65 AV57:AV65 DA58:DA59 O12:O27 I21:I28 BW5:BW8 L21:L28 CD5:CE28 CC5:CC8 CJ5:CK28 CI5:CI8 CM5:CN28 CI21:CI28 CO5:CO8 CL21:CL28 DE21:DF28 CU5:CU8 I1:CZ4 DB1:DF4 DA1 AY57:AY65 BS59 BW58:BW59 BN57:BN65 CI58:CI59 BZ57:BZ58 CU58:CU59 CF57:CF65 BR29:BR59 BH48:BH53 BX29:BX59 BJ5:BU5 AN79:AN82 BZ86 G5:H28 F5:F10 CR21:CR28 CX21:CX28 DD5:DD10 F12:F19 J5:K28 M5:N28 L5:L19 BX5:BY28 CA5:CB28 BZ5:BZ19 CF6:CF19 CL6:CL19 CP5:CQ28 CS5:CT28 CR5:CR19 CV5:CW28 CU21:CU28 CX5:CX19 DE5:DF19 DD12:DD19 CO48:CO56 DD48:DD59 CU48:CU56 M29:N67 BY29:BY58 CA29:CB58 CD29:CE65 CG29:CH65 CJ29:CK59 CM29:CN59 CP29:CQ65 CS29:CT65 CV29:CW59 CY29:CZ59 DB29:DC59 DE29:DF59 DD30:DD37 DD39:DD46 F30:F37 L30:L37 P29:Q67 S29:T67 R29:R37 V29:W67 Y29:Z67 X29:X37 AB29:AC65 AE29:AF65 AD29:AD37 AH29:AI65 AK29:AL65 AJ29:AJ37 AN29:AO65 AQ29:AR65 AP29:AP37 AT29:AU65 AW29:AX65 AV29:AV37 AZ29:BA65 BC29:BD65 BB29:BB37 BH29:BH37 BL29:BM65 BO29:BP65 BN29:BN37 BS29:BS58 BU29:BV58 BT29:BT37 BZ30:BZ37 CF30:CF37 CL30:CL37 CR30:CR37 CX30:CX37 F39:F46 L39:L46 R39:R46 X39:X46 AD39:AD46 AJ39:AJ46 AP39:AP46 AV39:AV46 BB39:BB46 BH39:BH46 BN39:BN46 BT39:BT46 BZ39:BZ46 CF39:CF46 CL39:CL46 CR39:CR46 CX39:CX46 F48:F55 L48:L55 V68:W77 Y68:Z77 X68:X75 AB68:AC77 AE68:AF77 AD68:AD75 AH68:AI77 AK68:AL77 AJ68:AJ75 AN68:AO77 AQ68:AR77 AP68:AP75 AT68:AU77 AW68:AX77 AV68:AV75 BB68:BB75 BF68:BG77 BI68:BJ77 BH68:BH75 BN68:BN75 BR68:BS77 BU68:BV77 BT68:BT75 BX68:BY77 CA68:CB77 BZ68:BZ75 CD68:CE77 CG68:CH77 CF68:CF75 CJ68:CK77 CM68:CN77 CL68:CL75 CP68:CQ77 CS68:CT77 CR68:CR75 CV68:CW77 CY68:CZ77 CX68:CX75 DB68:DC77 DE68:DF77 DD68:DD75 X48:X55 AD48:AD55 AJ48:AJ55 AP48:AP55 AV48:AV55 BB48:BB55 BH55 BN48:BN55 BT48:BT55 BZ48:BZ55 CF48:CF55 CL48:CL55 CR48:CR55 CX48:CX55 L57:L64 V84:W86 Y84:Z86 X84 AB84:AC86 AE84:AF86 AD84 AH84:AI86 AK84:AL86 AJ84 AN84:AO86 AQ84:AR86 AP84 AT84:AU86 AW84:AX86 AV84 BB84 BF84:BG86 BI84:BJ86 BH84 BN84 BR84:BS86 BU84:BV86 BT84 BX84:BY86 CA84:CB86 BZ84 D5:E28 C5:C10 CY5:CZ28 DB5:DC28 DA5:DA10 C12:C19 I10:I19 BW10:BW19 CC10:CC19 CI10:CI19 CO10:CO19 CU10:CU19 DA12:DA19 D29:E67 G29:H67 J29:K67 C30:C37 I30:I37 O30:O37 U30:U37 AA30:AA37 AG30:AG37 AM30:AM37 AS30:AS37 AY30:AY37 BE30:BE37 BK30:BK37 BQ30:BQ37 BW30:BW37 CC30:CC37 CI30:CI37 CO30:CO37 CU30:CU37 DA30:DA37 C39:C46 I39:I46 O39:O46 U39:U46 AA39:AA46 AG39:AG46 AM39:AM46 AS39:AS46 AY39:AY46 BE39:BE46 BK39:BK46 BQ39:BQ46 BW39:BW46 CC39:CC46 CI39:CI46 CO39:CO46 CU39:CU46 DA39:DA46 C48:C55 I48:I55 U48:U55 AA48:AA55 AG48:AG55 AM48:AM55 AS48:AS55 AY48:AY55 BE48:BE55 BK48:BK55 BQ48:BQ55 AA84 AG84 AM84 AS84 AY84 BE84 BK84 BQ84 U68:U75 AA68:AA75 AG68:AG75 AM68:AM75 AS68:AS75 AY68:AY75 BE68:BE75 BK68:BK75 BQ68:BQ75 BW68:BW75 CC68:CC75 CI68:CI75 CO68:CO75 CU68:CU75 DA68:DA75 DA77 BW67 CO61 CO63:CO65 CR67 CP67:CQ67 CS67:CT67 CO67 CJ67:CN67 CI67 DB67:DF67 DA67 CV67:CZ67 CU67 CC67 CF67 CD67:CE67 CG67:CH67 U67 AA67 AD67 AB67:AC67 AE67:AF67 AG67 AJ67 AH67:AI67 AK67:AL67 AM67 AP67 AN67:AO67 AQ67:AR67 AS67 AV67 AT67:AU67 AW67:AX67 BB67 AY67 AZ67:BA67 BC67:BD67 BE67 BH67 BF67:BG67 BI67:BJ67 BK67 BN67 BL67:BM67 BO67:BP67 BJ23:BU23 BK21:BM21 BN21:BU21 AM24:AR28 AM22:AP22 AR22 AM23:AP23 AR23 AU24:AU28 AT27 AT22 AT19:AT20 BJ20:BL20 BN20:BU20 BJ19:BM19 BJ16:BL16 BN16:BU16 BJ17:BL17 BN17:BU17 BJ18:BL18 BN18:BU18 BJ22:BL22 BN22:BU22 BJ26:BU28 BJ24:BL24 BN24:BU24 BN19:BU19 BJ25:BL25 BN25:BU25 BJ15:BS15 BU15 AT12:AT17 BJ12:BU14 BK6:BU11 A85:A8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1"/>
  <sheetViews>
    <sheetView tabSelected="1" workbookViewId="0">
      <pane xSplit="3" ySplit="1" topLeftCell="N99" activePane="bottomRight" state="frozen"/>
      <selection pane="topRight" activeCell="D1" sqref="D1"/>
      <selection pane="bottomLeft" activeCell="A2" sqref="A2"/>
      <selection pane="bottomRight" activeCell="L123" sqref="L123"/>
    </sheetView>
  </sheetViews>
  <sheetFormatPr defaultColWidth="9.1796875" defaultRowHeight="12" x14ac:dyDescent="0.3"/>
  <cols>
    <col min="1" max="1" width="7.453125" style="60" customWidth="1"/>
    <col min="2" max="2" width="13.54296875" style="60" customWidth="1"/>
    <col min="3" max="3" width="6.81640625" style="60" customWidth="1"/>
    <col min="4" max="4" width="8.7265625" style="60" customWidth="1"/>
    <col min="5" max="5" width="9.453125" style="60" hidden="1" customWidth="1"/>
    <col min="6" max="6" width="0" style="60" hidden="1" customWidth="1"/>
    <col min="7" max="7" width="10.1796875" style="60" bestFit="1" customWidth="1"/>
    <col min="8" max="8" width="14.7265625" style="60" bestFit="1" customWidth="1"/>
    <col min="9" max="9" width="8" style="60" bestFit="1" customWidth="1"/>
    <col min="10" max="10" width="11.7265625" style="60" bestFit="1" customWidth="1"/>
    <col min="11" max="11" width="6.453125" style="60" customWidth="1"/>
    <col min="12" max="12" width="19.54296875" style="60" customWidth="1"/>
    <col min="13" max="13" width="9.81640625" style="60" customWidth="1"/>
    <col min="14" max="14" width="11" style="60" customWidth="1"/>
    <col min="15" max="15" width="10.1796875" style="60" customWidth="1"/>
    <col min="16" max="17" width="9.81640625" style="60" customWidth="1"/>
    <col min="18" max="18" width="8.54296875" style="60" customWidth="1"/>
    <col min="19" max="19" width="7.54296875" style="60" customWidth="1"/>
    <col min="20" max="20" width="9" style="60" customWidth="1"/>
    <col min="21" max="21" width="10" style="60" customWidth="1"/>
    <col min="22" max="22" width="8.7265625" style="60" customWidth="1"/>
    <col min="23" max="23" width="9.453125" style="60" customWidth="1"/>
    <col min="24" max="24" width="9.1796875" style="60"/>
    <col min="25" max="25" width="8.81640625" style="60" bestFit="1" customWidth="1"/>
    <col min="26" max="27" width="10.453125" style="60" customWidth="1"/>
    <col min="28" max="28" width="14" style="60" customWidth="1"/>
    <col min="29" max="29" width="15.1796875" style="60" bestFit="1" customWidth="1"/>
    <col min="30" max="30" width="26.54296875" style="60" customWidth="1"/>
    <col min="31" max="16384" width="9.1796875" style="60"/>
  </cols>
  <sheetData>
    <row r="1" spans="1:31" s="62" customFormat="1" ht="48" x14ac:dyDescent="0.35">
      <c r="A1" s="61" t="s">
        <v>4</v>
      </c>
      <c r="B1" s="61" t="s">
        <v>14</v>
      </c>
      <c r="C1" s="61" t="s">
        <v>8</v>
      </c>
      <c r="D1" s="61" t="s">
        <v>1040</v>
      </c>
      <c r="E1" s="61" t="s">
        <v>625</v>
      </c>
      <c r="F1" s="61" t="s">
        <v>633</v>
      </c>
      <c r="G1" s="61" t="s">
        <v>1041</v>
      </c>
      <c r="H1" s="61" t="s">
        <v>626</v>
      </c>
      <c r="I1" s="61" t="s">
        <v>627</v>
      </c>
      <c r="J1" s="61" t="s">
        <v>628</v>
      </c>
      <c r="K1" s="61" t="s">
        <v>2</v>
      </c>
      <c r="L1" s="61" t="s">
        <v>1039</v>
      </c>
      <c r="M1" s="61" t="s">
        <v>629</v>
      </c>
      <c r="N1" s="61" t="s">
        <v>1042</v>
      </c>
      <c r="O1" s="61" t="s">
        <v>1043</v>
      </c>
      <c r="P1" s="61" t="s">
        <v>1044</v>
      </c>
      <c r="Q1" s="61" t="s">
        <v>1057</v>
      </c>
      <c r="R1" s="61" t="s">
        <v>1086</v>
      </c>
      <c r="S1" s="61" t="s">
        <v>1081</v>
      </c>
      <c r="T1" s="61" t="s">
        <v>1047</v>
      </c>
      <c r="U1" s="61" t="s">
        <v>1082</v>
      </c>
      <c r="V1" s="61" t="s">
        <v>1083</v>
      </c>
      <c r="W1" s="61" t="s">
        <v>1045</v>
      </c>
      <c r="X1" s="61" t="s">
        <v>1046</v>
      </c>
      <c r="Y1" s="61" t="s">
        <v>1056</v>
      </c>
      <c r="Z1" s="61" t="s">
        <v>1048</v>
      </c>
      <c r="AA1" s="61" t="s">
        <v>1049</v>
      </c>
      <c r="AB1" s="61" t="s">
        <v>1050</v>
      </c>
      <c r="AC1" s="61" t="s">
        <v>630</v>
      </c>
      <c r="AD1" s="61" t="s">
        <v>631</v>
      </c>
      <c r="AE1" s="61" t="s">
        <v>632</v>
      </c>
    </row>
    <row r="2" spans="1:31" x14ac:dyDescent="0.3">
      <c r="A2" s="60">
        <v>1</v>
      </c>
      <c r="B2" s="60" t="s">
        <v>13</v>
      </c>
      <c r="C2" s="60" t="s">
        <v>6</v>
      </c>
      <c r="D2" s="60">
        <v>1.0079400000000001</v>
      </c>
      <c r="F2" s="60" t="str">
        <f t="shared" ref="F2:F33" si="0">IF(E2="x","(","") &amp;D2&amp;IF(E2="x",")","")</f>
        <v>1.00794</v>
      </c>
      <c r="G2" s="60" t="s">
        <v>52</v>
      </c>
      <c r="H2" s="60" t="s">
        <v>634</v>
      </c>
      <c r="I2" s="60">
        <v>1</v>
      </c>
      <c r="J2" s="60" t="s">
        <v>635</v>
      </c>
      <c r="K2" s="60">
        <v>1</v>
      </c>
      <c r="L2" s="60" t="s">
        <v>636</v>
      </c>
      <c r="M2" s="60" t="s">
        <v>637</v>
      </c>
      <c r="N2" s="60">
        <v>13.5984</v>
      </c>
      <c r="O2" s="60">
        <v>-259.14</v>
      </c>
      <c r="P2" s="60">
        <v>-252.87</v>
      </c>
      <c r="Q2" s="60" t="s">
        <v>1058</v>
      </c>
      <c r="R2" s="60" t="s">
        <v>1087</v>
      </c>
      <c r="T2" s="60">
        <v>37</v>
      </c>
      <c r="U2" s="60">
        <v>53</v>
      </c>
      <c r="V2" s="60">
        <v>120</v>
      </c>
      <c r="W2" s="60">
        <v>2.2000000000000002</v>
      </c>
      <c r="X2" s="60">
        <v>8.9899999999999994E-2</v>
      </c>
      <c r="Y2" s="60">
        <v>72.8</v>
      </c>
      <c r="Z2" s="60">
        <v>0.18049999999999999</v>
      </c>
      <c r="AA2" s="60" t="e">
        <f>NA()</f>
        <v>#N/A</v>
      </c>
      <c r="AB2" s="60" t="s">
        <v>638</v>
      </c>
      <c r="AC2" s="60" t="s">
        <v>27</v>
      </c>
      <c r="AD2" s="60" t="s">
        <v>639</v>
      </c>
      <c r="AE2" s="60">
        <v>1766</v>
      </c>
    </row>
    <row r="3" spans="1:31" x14ac:dyDescent="0.3">
      <c r="A3" s="60">
        <v>2</v>
      </c>
      <c r="B3" s="60" t="s">
        <v>15</v>
      </c>
      <c r="C3" s="60" t="s">
        <v>9</v>
      </c>
      <c r="D3" s="60">
        <v>4.0026020000000004</v>
      </c>
      <c r="F3" s="60" t="str">
        <f t="shared" si="0"/>
        <v>4.002602</v>
      </c>
      <c r="G3" s="60" t="s">
        <v>52</v>
      </c>
      <c r="H3" s="60" t="s">
        <v>640</v>
      </c>
      <c r="I3" s="60">
        <v>18</v>
      </c>
      <c r="J3" s="60" t="s">
        <v>641</v>
      </c>
      <c r="K3" s="60">
        <v>1</v>
      </c>
      <c r="L3" s="60" t="s">
        <v>642</v>
      </c>
      <c r="M3" s="60" t="s">
        <v>643</v>
      </c>
      <c r="N3" s="60">
        <v>24.587399999999999</v>
      </c>
      <c r="O3" s="60" t="e">
        <f>NA()</f>
        <v>#N/A</v>
      </c>
      <c r="P3" s="60">
        <v>-268.93</v>
      </c>
      <c r="R3" s="60" t="s">
        <v>1088</v>
      </c>
      <c r="T3" s="60">
        <v>32</v>
      </c>
      <c r="U3" s="60">
        <v>31</v>
      </c>
      <c r="V3" s="60">
        <v>140</v>
      </c>
      <c r="W3" s="60" t="e">
        <f>NA()</f>
        <v>#N/A</v>
      </c>
      <c r="X3" s="60">
        <v>0.17849999999999999</v>
      </c>
      <c r="Y3" s="60" t="e">
        <f>NA()</f>
        <v>#N/A</v>
      </c>
      <c r="Z3" s="60">
        <v>0.15129999999999999</v>
      </c>
      <c r="AA3" s="60" t="e">
        <f>NA()</f>
        <v>#N/A</v>
      </c>
      <c r="AB3" s="60" t="s">
        <v>644</v>
      </c>
      <c r="AC3" s="60">
        <v>0</v>
      </c>
      <c r="AD3" s="60" t="s">
        <v>645</v>
      </c>
      <c r="AE3" s="60">
        <v>1895</v>
      </c>
    </row>
    <row r="4" spans="1:31" x14ac:dyDescent="0.3">
      <c r="A4" s="60">
        <v>3</v>
      </c>
      <c r="B4" s="60" t="s">
        <v>60</v>
      </c>
      <c r="C4" s="60" t="s">
        <v>36</v>
      </c>
      <c r="D4" s="60">
        <v>6.9409999999999998</v>
      </c>
      <c r="F4" s="60" t="str">
        <f t="shared" si="0"/>
        <v>6.941</v>
      </c>
      <c r="G4" s="60" t="s">
        <v>54</v>
      </c>
      <c r="H4" s="60" t="s">
        <v>646</v>
      </c>
      <c r="I4" s="60">
        <v>1</v>
      </c>
      <c r="J4" s="60" t="s">
        <v>635</v>
      </c>
      <c r="K4" s="60">
        <v>2</v>
      </c>
      <c r="L4" s="60" t="s">
        <v>647</v>
      </c>
      <c r="M4" s="60" t="s">
        <v>637</v>
      </c>
      <c r="N4" s="60">
        <v>5.3917000000000002</v>
      </c>
      <c r="O4" s="60">
        <v>180.54</v>
      </c>
      <c r="P4" s="60">
        <v>1342</v>
      </c>
      <c r="Q4" s="68" t="s">
        <v>1064</v>
      </c>
      <c r="R4" s="60" t="s">
        <v>1089</v>
      </c>
      <c r="S4" s="60">
        <v>152</v>
      </c>
      <c r="T4" s="60">
        <v>134</v>
      </c>
      <c r="U4" s="60">
        <v>167</v>
      </c>
      <c r="V4" s="60">
        <v>182</v>
      </c>
      <c r="W4" s="60">
        <v>0.98</v>
      </c>
      <c r="X4" s="60">
        <v>0.53500000000000003</v>
      </c>
      <c r="Y4" s="60">
        <v>59.6</v>
      </c>
      <c r="Z4" s="60">
        <v>85</v>
      </c>
      <c r="AA4" s="60">
        <v>9.3999999999999995E-8</v>
      </c>
      <c r="AB4" s="60" t="s">
        <v>648</v>
      </c>
      <c r="AC4" s="60" t="s">
        <v>649</v>
      </c>
      <c r="AD4" s="60" t="s">
        <v>650</v>
      </c>
      <c r="AE4" s="60">
        <v>1817</v>
      </c>
    </row>
    <row r="5" spans="1:31" x14ac:dyDescent="0.3">
      <c r="A5" s="60">
        <v>4</v>
      </c>
      <c r="B5" s="60" t="s">
        <v>61</v>
      </c>
      <c r="C5" s="60" t="s">
        <v>37</v>
      </c>
      <c r="D5" s="60">
        <v>9.0121819999999992</v>
      </c>
      <c r="F5" s="60" t="str">
        <f t="shared" si="0"/>
        <v>9.012182</v>
      </c>
      <c r="G5" s="60" t="s">
        <v>54</v>
      </c>
      <c r="H5" s="60" t="s">
        <v>651</v>
      </c>
      <c r="I5" s="60">
        <v>2</v>
      </c>
      <c r="J5" s="60" t="s">
        <v>652</v>
      </c>
      <c r="K5" s="60">
        <v>2</v>
      </c>
      <c r="L5" s="60" t="s">
        <v>653</v>
      </c>
      <c r="M5" s="60" t="s">
        <v>643</v>
      </c>
      <c r="N5" s="60">
        <v>9.3226999999999993</v>
      </c>
      <c r="O5" s="60">
        <v>1287</v>
      </c>
      <c r="P5" s="60">
        <v>2470</v>
      </c>
      <c r="Q5" s="68" t="s">
        <v>1063</v>
      </c>
      <c r="R5" s="60" t="s">
        <v>1221</v>
      </c>
      <c r="S5" s="60">
        <v>112</v>
      </c>
      <c r="T5" s="60">
        <v>90</v>
      </c>
      <c r="U5" s="60">
        <v>112</v>
      </c>
      <c r="V5" s="60">
        <v>153</v>
      </c>
      <c r="W5" s="60">
        <v>1.57</v>
      </c>
      <c r="X5" s="60">
        <v>1.8480000000000001</v>
      </c>
      <c r="Y5" s="60" t="e">
        <f>NA()</f>
        <v>#N/A</v>
      </c>
      <c r="Z5" s="60">
        <v>190</v>
      </c>
      <c r="AA5" s="60">
        <v>4.0000000000000001E-8</v>
      </c>
      <c r="AB5" s="60" t="s">
        <v>654</v>
      </c>
      <c r="AC5" s="60" t="s">
        <v>655</v>
      </c>
      <c r="AD5" s="60" t="s">
        <v>656</v>
      </c>
      <c r="AE5" s="60">
        <v>1797</v>
      </c>
    </row>
    <row r="6" spans="1:31" x14ac:dyDescent="0.3">
      <c r="A6" s="60">
        <v>5</v>
      </c>
      <c r="B6" s="60" t="s">
        <v>66</v>
      </c>
      <c r="C6" s="60" t="s">
        <v>41</v>
      </c>
      <c r="D6" s="60">
        <v>10.811</v>
      </c>
      <c r="F6" s="60" t="str">
        <f t="shared" si="0"/>
        <v>10.811</v>
      </c>
      <c r="G6" s="60" t="s">
        <v>54</v>
      </c>
      <c r="H6" s="60" t="s">
        <v>657</v>
      </c>
      <c r="I6" s="60">
        <v>13</v>
      </c>
      <c r="J6" s="60" t="s">
        <v>658</v>
      </c>
      <c r="K6" s="60">
        <v>2</v>
      </c>
      <c r="L6" s="60" t="s">
        <v>659</v>
      </c>
      <c r="M6" s="60" t="s">
        <v>660</v>
      </c>
      <c r="N6" s="60">
        <v>8.298</v>
      </c>
      <c r="O6" s="60">
        <v>2075</v>
      </c>
      <c r="P6" s="60">
        <v>4000</v>
      </c>
      <c r="Q6" s="60" t="s">
        <v>1073</v>
      </c>
      <c r="R6" s="60" t="s">
        <v>1093</v>
      </c>
      <c r="T6" s="60">
        <v>82</v>
      </c>
      <c r="U6" s="60">
        <v>87</v>
      </c>
      <c r="V6" s="60">
        <v>192</v>
      </c>
      <c r="W6" s="60">
        <v>2.04</v>
      </c>
      <c r="X6" s="60">
        <v>2.46</v>
      </c>
      <c r="Y6" s="60">
        <v>26.7</v>
      </c>
      <c r="Z6" s="60">
        <v>27</v>
      </c>
      <c r="AA6" s="60" t="s">
        <v>661</v>
      </c>
      <c r="AB6" s="60" t="s">
        <v>662</v>
      </c>
      <c r="AC6" s="60" t="s">
        <v>532</v>
      </c>
      <c r="AD6" s="60" t="s">
        <v>663</v>
      </c>
      <c r="AE6" s="60">
        <v>1808</v>
      </c>
    </row>
    <row r="7" spans="1:31" x14ac:dyDescent="0.3">
      <c r="A7" s="60">
        <v>6</v>
      </c>
      <c r="B7" s="60" t="s">
        <v>67</v>
      </c>
      <c r="C7" s="60" t="s">
        <v>43</v>
      </c>
      <c r="D7" s="60">
        <v>12.0107</v>
      </c>
      <c r="F7" s="60" t="str">
        <f t="shared" si="0"/>
        <v>12.0107</v>
      </c>
      <c r="G7" s="60" t="s">
        <v>54</v>
      </c>
      <c r="H7" s="60" t="s">
        <v>634</v>
      </c>
      <c r="I7" s="60">
        <v>14</v>
      </c>
      <c r="J7" s="60" t="s">
        <v>664</v>
      </c>
      <c r="K7" s="60">
        <v>2</v>
      </c>
      <c r="L7" s="60" t="s">
        <v>665</v>
      </c>
      <c r="M7" s="60" t="s">
        <v>666</v>
      </c>
      <c r="N7" s="60">
        <v>11.260300000000001</v>
      </c>
      <c r="O7" s="60">
        <v>3550</v>
      </c>
      <c r="P7" s="60">
        <v>4027</v>
      </c>
      <c r="Q7" s="60" t="s">
        <v>1058</v>
      </c>
      <c r="R7" s="60" t="s">
        <v>1094</v>
      </c>
      <c r="T7" s="60">
        <v>77</v>
      </c>
      <c r="U7" s="60">
        <v>67</v>
      </c>
      <c r="V7" s="60">
        <v>170</v>
      </c>
      <c r="W7" s="60">
        <v>2.5499999999999998</v>
      </c>
      <c r="X7" s="60">
        <v>2.2599999999999998</v>
      </c>
      <c r="Y7" s="60">
        <v>153.9</v>
      </c>
      <c r="Z7" s="60">
        <v>140</v>
      </c>
      <c r="AA7" s="60" t="s">
        <v>667</v>
      </c>
      <c r="AB7" s="60" t="s">
        <v>668</v>
      </c>
      <c r="AC7" s="60" t="s">
        <v>669</v>
      </c>
      <c r="AD7" s="60" t="s">
        <v>670</v>
      </c>
      <c r="AE7" s="60" t="s">
        <v>671</v>
      </c>
    </row>
    <row r="8" spans="1:31" x14ac:dyDescent="0.3">
      <c r="A8" s="60">
        <v>7</v>
      </c>
      <c r="B8" s="60" t="s">
        <v>68</v>
      </c>
      <c r="C8" s="60" t="s">
        <v>45</v>
      </c>
      <c r="D8" s="60">
        <v>14.0067</v>
      </c>
      <c r="F8" s="60" t="str">
        <f t="shared" si="0"/>
        <v>14.0067</v>
      </c>
      <c r="G8" s="60" t="s">
        <v>52</v>
      </c>
      <c r="H8" s="60" t="s">
        <v>634</v>
      </c>
      <c r="I8" s="60">
        <v>15</v>
      </c>
      <c r="J8" s="60" t="s">
        <v>672</v>
      </c>
      <c r="K8" s="60">
        <v>2</v>
      </c>
      <c r="L8" s="60" t="s">
        <v>673</v>
      </c>
      <c r="M8" s="60" t="s">
        <v>674</v>
      </c>
      <c r="N8" s="60">
        <v>14.5341</v>
      </c>
      <c r="O8" s="60">
        <v>-210.1</v>
      </c>
      <c r="P8" s="60">
        <v>-195.79</v>
      </c>
      <c r="Q8" s="60" t="s">
        <v>1058</v>
      </c>
      <c r="R8" s="60" t="s">
        <v>1095</v>
      </c>
      <c r="T8" s="60">
        <v>75</v>
      </c>
      <c r="U8" s="60">
        <v>56</v>
      </c>
      <c r="V8" s="60">
        <v>155</v>
      </c>
      <c r="W8" s="60">
        <v>3.04</v>
      </c>
      <c r="X8" s="60">
        <v>1.2509999999999999</v>
      </c>
      <c r="Y8" s="60">
        <v>7</v>
      </c>
      <c r="Z8" s="60">
        <v>2.5829999999999999E-2</v>
      </c>
      <c r="AA8" s="60" t="e">
        <f>NA()</f>
        <v>#N/A</v>
      </c>
      <c r="AB8" s="60" t="s">
        <v>675</v>
      </c>
      <c r="AC8" s="60" t="s">
        <v>676</v>
      </c>
      <c r="AD8" s="60" t="s">
        <v>677</v>
      </c>
      <c r="AE8" s="60">
        <v>1772</v>
      </c>
    </row>
    <row r="9" spans="1:31" x14ac:dyDescent="0.3">
      <c r="A9" s="60">
        <v>8</v>
      </c>
      <c r="B9" s="60" t="s">
        <v>69</v>
      </c>
      <c r="C9" s="60" t="s">
        <v>47</v>
      </c>
      <c r="D9" s="60">
        <v>15.9994</v>
      </c>
      <c r="F9" s="60" t="str">
        <f t="shared" si="0"/>
        <v>15.9994</v>
      </c>
      <c r="G9" s="60" t="s">
        <v>52</v>
      </c>
      <c r="H9" s="60" t="s">
        <v>634</v>
      </c>
      <c r="I9" s="60">
        <v>16</v>
      </c>
      <c r="J9" s="60" t="s">
        <v>678</v>
      </c>
      <c r="K9" s="60">
        <v>2</v>
      </c>
      <c r="L9" s="60" t="s">
        <v>679</v>
      </c>
      <c r="M9" s="60" t="s">
        <v>680</v>
      </c>
      <c r="N9" s="60">
        <v>13.6181</v>
      </c>
      <c r="O9" s="60">
        <v>-218.3</v>
      </c>
      <c r="P9" s="60">
        <v>-182.9</v>
      </c>
      <c r="Q9" s="60" t="s">
        <v>1061</v>
      </c>
      <c r="R9" s="60" t="s">
        <v>1096</v>
      </c>
      <c r="T9" s="60">
        <v>73</v>
      </c>
      <c r="U9" s="60">
        <v>48</v>
      </c>
      <c r="V9" s="60">
        <v>152</v>
      </c>
      <c r="W9" s="60">
        <v>3.44</v>
      </c>
      <c r="X9" s="60">
        <v>1.429</v>
      </c>
      <c r="Y9" s="60">
        <v>141</v>
      </c>
      <c r="Z9" s="60">
        <v>2.6579999999999999E-2</v>
      </c>
      <c r="AA9" s="60" t="e">
        <f>NA()</f>
        <v>#N/A</v>
      </c>
      <c r="AB9" s="60" t="s">
        <v>681</v>
      </c>
      <c r="AC9" s="60" t="s">
        <v>682</v>
      </c>
      <c r="AD9" s="60" t="s">
        <v>683</v>
      </c>
      <c r="AE9" s="60">
        <v>1774</v>
      </c>
    </row>
    <row r="10" spans="1:31" x14ac:dyDescent="0.3">
      <c r="A10" s="60">
        <v>9</v>
      </c>
      <c r="B10" s="60" t="s">
        <v>70</v>
      </c>
      <c r="C10" s="60" t="s">
        <v>49</v>
      </c>
      <c r="D10" s="60">
        <v>18.998403199999998</v>
      </c>
      <c r="F10" s="60" t="str">
        <f t="shared" si="0"/>
        <v>18.9984032</v>
      </c>
      <c r="G10" s="60" t="s">
        <v>52</v>
      </c>
      <c r="H10" s="60" t="s">
        <v>684</v>
      </c>
      <c r="I10" s="60">
        <v>17</v>
      </c>
      <c r="J10" s="60" t="s">
        <v>685</v>
      </c>
      <c r="K10" s="60">
        <v>2</v>
      </c>
      <c r="L10" s="60" t="s">
        <v>686</v>
      </c>
      <c r="M10" s="60" t="s">
        <v>687</v>
      </c>
      <c r="N10" s="60">
        <v>17.422799999999999</v>
      </c>
      <c r="O10" s="60">
        <v>-219.6</v>
      </c>
      <c r="P10" s="60">
        <v>-188.12</v>
      </c>
      <c r="Q10" s="60" t="s">
        <v>1061</v>
      </c>
      <c r="R10" s="60" t="s">
        <v>1097</v>
      </c>
      <c r="T10" s="60">
        <v>71</v>
      </c>
      <c r="U10" s="60">
        <v>42</v>
      </c>
      <c r="V10" s="60">
        <v>147</v>
      </c>
      <c r="W10" s="60">
        <v>3.98</v>
      </c>
      <c r="X10" s="60">
        <v>1.696</v>
      </c>
      <c r="Y10" s="60">
        <v>328</v>
      </c>
      <c r="Z10" s="60">
        <v>2.7699999999999999E-2</v>
      </c>
      <c r="AA10" s="60" t="e">
        <f>NA()</f>
        <v>#N/A</v>
      </c>
      <c r="AB10" s="60" t="s">
        <v>688</v>
      </c>
      <c r="AC10" s="60" t="s">
        <v>689</v>
      </c>
      <c r="AD10" s="60" t="s">
        <v>690</v>
      </c>
      <c r="AE10" s="60">
        <v>1886</v>
      </c>
    </row>
    <row r="11" spans="1:31" x14ac:dyDescent="0.3">
      <c r="A11" s="60">
        <v>10</v>
      </c>
      <c r="B11" s="60" t="s">
        <v>71</v>
      </c>
      <c r="C11" s="60" t="s">
        <v>51</v>
      </c>
      <c r="D11" s="60">
        <v>20.1797</v>
      </c>
      <c r="F11" s="60" t="str">
        <f t="shared" si="0"/>
        <v>20.1797</v>
      </c>
      <c r="G11" s="60" t="s">
        <v>52</v>
      </c>
      <c r="H11" s="60" t="s">
        <v>640</v>
      </c>
      <c r="I11" s="60">
        <v>18</v>
      </c>
      <c r="J11" s="60" t="s">
        <v>641</v>
      </c>
      <c r="K11" s="60">
        <v>2</v>
      </c>
      <c r="L11" s="60" t="s">
        <v>691</v>
      </c>
      <c r="M11" s="60" t="s">
        <v>643</v>
      </c>
      <c r="N11" s="60">
        <v>21.564499999999999</v>
      </c>
      <c r="O11" s="60">
        <v>-248.59</v>
      </c>
      <c r="P11" s="60">
        <v>-246.08</v>
      </c>
      <c r="Q11" s="60" t="s">
        <v>1065</v>
      </c>
      <c r="R11" s="60" t="s">
        <v>1098</v>
      </c>
      <c r="T11" s="60">
        <v>69</v>
      </c>
      <c r="U11" s="60">
        <v>38</v>
      </c>
      <c r="V11" s="60">
        <v>154</v>
      </c>
      <c r="W11" s="60" t="e">
        <f>NA()</f>
        <v>#N/A</v>
      </c>
      <c r="X11" s="60">
        <v>0.9</v>
      </c>
      <c r="Y11" s="60" t="e">
        <f>NA()</f>
        <v>#N/A</v>
      </c>
      <c r="Z11" s="60">
        <v>4.9099999999999998E-2</v>
      </c>
      <c r="AA11" s="60" t="e">
        <f>NA()</f>
        <v>#N/A</v>
      </c>
      <c r="AB11" s="60" t="s">
        <v>692</v>
      </c>
      <c r="AC11" s="60">
        <v>0</v>
      </c>
      <c r="AD11" s="60" t="s">
        <v>693</v>
      </c>
      <c r="AE11" s="60">
        <v>1898</v>
      </c>
    </row>
    <row r="12" spans="1:31" x14ac:dyDescent="0.3">
      <c r="A12" s="60">
        <v>11</v>
      </c>
      <c r="B12" s="60" t="s">
        <v>127</v>
      </c>
      <c r="C12" s="60" t="s">
        <v>112</v>
      </c>
      <c r="D12" s="60">
        <v>22.98977</v>
      </c>
      <c r="F12" s="60" t="str">
        <f t="shared" si="0"/>
        <v>22.98977</v>
      </c>
      <c r="G12" s="60" t="s">
        <v>54</v>
      </c>
      <c r="H12" s="60" t="s">
        <v>646</v>
      </c>
      <c r="I12" s="60">
        <v>1</v>
      </c>
      <c r="J12" s="60" t="s">
        <v>635</v>
      </c>
      <c r="K12" s="60">
        <v>3</v>
      </c>
      <c r="L12" s="60" t="s">
        <v>694</v>
      </c>
      <c r="M12" s="60" t="s">
        <v>637</v>
      </c>
      <c r="N12" s="60">
        <v>5.1391</v>
      </c>
      <c r="O12" s="60">
        <v>97.72</v>
      </c>
      <c r="P12" s="60">
        <v>883</v>
      </c>
      <c r="Q12" s="68" t="s">
        <v>1064</v>
      </c>
      <c r="R12" s="60" t="s">
        <v>1117</v>
      </c>
      <c r="S12" s="60">
        <v>186</v>
      </c>
      <c r="T12" s="60">
        <v>154</v>
      </c>
      <c r="U12" s="60">
        <v>190</v>
      </c>
      <c r="V12" s="60">
        <v>227</v>
      </c>
      <c r="W12" s="60">
        <v>0.93</v>
      </c>
      <c r="X12" s="60">
        <v>0.96799999999999997</v>
      </c>
      <c r="Y12" s="60">
        <v>52.8</v>
      </c>
      <c r="Z12" s="60">
        <v>140</v>
      </c>
      <c r="AA12" s="60">
        <v>4.6999999999999997E-8</v>
      </c>
      <c r="AB12" s="60" t="s">
        <v>695</v>
      </c>
      <c r="AC12" s="60" t="s">
        <v>649</v>
      </c>
      <c r="AD12" s="60" t="s">
        <v>696</v>
      </c>
      <c r="AE12" s="60">
        <v>1807</v>
      </c>
    </row>
    <row r="13" spans="1:31" x14ac:dyDescent="0.3">
      <c r="A13" s="60">
        <v>12</v>
      </c>
      <c r="B13" s="60" t="s">
        <v>128</v>
      </c>
      <c r="C13" s="60" t="s">
        <v>114</v>
      </c>
      <c r="D13" s="60">
        <v>24.305</v>
      </c>
      <c r="F13" s="60" t="str">
        <f t="shared" si="0"/>
        <v>24.305</v>
      </c>
      <c r="G13" s="60" t="s">
        <v>54</v>
      </c>
      <c r="H13" s="60" t="s">
        <v>651</v>
      </c>
      <c r="I13" s="60">
        <v>2</v>
      </c>
      <c r="J13" s="60" t="s">
        <v>652</v>
      </c>
      <c r="K13" s="60">
        <v>3</v>
      </c>
      <c r="L13" s="60" t="s">
        <v>697</v>
      </c>
      <c r="M13" s="60" t="s">
        <v>643</v>
      </c>
      <c r="N13" s="60">
        <v>7.6462000000000003</v>
      </c>
      <c r="O13" s="60">
        <v>650</v>
      </c>
      <c r="P13" s="60">
        <v>1090</v>
      </c>
      <c r="Q13" s="68" t="s">
        <v>1063</v>
      </c>
      <c r="R13" s="60" t="s">
        <v>1118</v>
      </c>
      <c r="S13" s="60">
        <v>160</v>
      </c>
      <c r="T13" s="60">
        <v>130</v>
      </c>
      <c r="U13" s="60">
        <v>145</v>
      </c>
      <c r="V13" s="60">
        <v>173</v>
      </c>
      <c r="W13" s="60">
        <v>1.31</v>
      </c>
      <c r="X13" s="60">
        <v>1.738</v>
      </c>
      <c r="Y13" s="60" t="e">
        <f>NA()</f>
        <v>#N/A</v>
      </c>
      <c r="Z13" s="60">
        <v>160</v>
      </c>
      <c r="AA13" s="60">
        <v>4.3999999999999997E-8</v>
      </c>
      <c r="AB13" s="60" t="s">
        <v>698</v>
      </c>
      <c r="AC13" s="60" t="s">
        <v>655</v>
      </c>
      <c r="AD13" s="60" t="s">
        <v>699</v>
      </c>
      <c r="AE13" s="60">
        <v>1755</v>
      </c>
    </row>
    <row r="14" spans="1:31" x14ac:dyDescent="0.3">
      <c r="A14" s="60">
        <v>13</v>
      </c>
      <c r="B14" s="60" t="s">
        <v>133</v>
      </c>
      <c r="C14" s="60" t="s">
        <v>118</v>
      </c>
      <c r="D14" s="60">
        <v>26.981538</v>
      </c>
      <c r="F14" s="60" t="str">
        <f t="shared" si="0"/>
        <v>26.981538</v>
      </c>
      <c r="G14" s="60" t="s">
        <v>54</v>
      </c>
      <c r="H14" s="60" t="s">
        <v>700</v>
      </c>
      <c r="I14" s="60">
        <v>13</v>
      </c>
      <c r="J14" s="60" t="s">
        <v>658</v>
      </c>
      <c r="K14" s="60">
        <v>3</v>
      </c>
      <c r="L14" s="60" t="s">
        <v>701</v>
      </c>
      <c r="M14" s="60" t="s">
        <v>660</v>
      </c>
      <c r="N14" s="60">
        <v>5.9858000000000002</v>
      </c>
      <c r="O14" s="60">
        <v>660.32</v>
      </c>
      <c r="P14" s="60">
        <v>2519</v>
      </c>
      <c r="Q14" s="68" t="s">
        <v>1065</v>
      </c>
      <c r="R14" s="60" t="s">
        <v>1105</v>
      </c>
      <c r="S14" s="60">
        <v>143</v>
      </c>
      <c r="T14" s="60">
        <v>118</v>
      </c>
      <c r="U14" s="60">
        <v>118</v>
      </c>
      <c r="V14" s="60">
        <v>184</v>
      </c>
      <c r="W14" s="60">
        <v>1.61</v>
      </c>
      <c r="X14" s="60">
        <v>2.7</v>
      </c>
      <c r="Y14" s="60">
        <v>42.5</v>
      </c>
      <c r="Z14" s="60">
        <v>235</v>
      </c>
      <c r="AA14" s="60">
        <v>2.6000000000000001E-8</v>
      </c>
      <c r="AB14" s="60" t="s">
        <v>702</v>
      </c>
      <c r="AC14" s="60" t="s">
        <v>532</v>
      </c>
      <c r="AD14" s="60" t="s">
        <v>703</v>
      </c>
      <c r="AE14" s="60">
        <v>1825</v>
      </c>
    </row>
    <row r="15" spans="1:31" x14ac:dyDescent="0.3">
      <c r="A15" s="60">
        <v>14</v>
      </c>
      <c r="B15" s="60" t="s">
        <v>134</v>
      </c>
      <c r="C15" s="60" t="s">
        <v>119</v>
      </c>
      <c r="D15" s="60">
        <v>28.0855</v>
      </c>
      <c r="F15" s="60" t="str">
        <f t="shared" si="0"/>
        <v>28.0855</v>
      </c>
      <c r="G15" s="60" t="s">
        <v>54</v>
      </c>
      <c r="H15" s="60" t="s">
        <v>657</v>
      </c>
      <c r="I15" s="60">
        <v>14</v>
      </c>
      <c r="J15" s="60" t="s">
        <v>664</v>
      </c>
      <c r="K15" s="60">
        <v>3</v>
      </c>
      <c r="L15" s="60" t="s">
        <v>704</v>
      </c>
      <c r="M15" s="60" t="s">
        <v>666</v>
      </c>
      <c r="N15" s="60">
        <v>8.1516999999999999</v>
      </c>
      <c r="O15" s="60">
        <v>1414</v>
      </c>
      <c r="P15" s="60">
        <v>2900</v>
      </c>
      <c r="Q15" s="60" t="s">
        <v>1059</v>
      </c>
      <c r="R15" s="60" t="s">
        <v>1106</v>
      </c>
      <c r="T15" s="60">
        <v>111</v>
      </c>
      <c r="U15" s="60">
        <v>111</v>
      </c>
      <c r="V15" s="60">
        <v>210</v>
      </c>
      <c r="W15" s="60">
        <v>1.9</v>
      </c>
      <c r="X15" s="60">
        <v>2.33</v>
      </c>
      <c r="Y15" s="60">
        <v>133.6</v>
      </c>
      <c r="Z15" s="60">
        <v>150</v>
      </c>
      <c r="AA15" s="60" t="s">
        <v>705</v>
      </c>
      <c r="AB15" s="60" t="s">
        <v>706</v>
      </c>
      <c r="AC15" s="60" t="s">
        <v>669</v>
      </c>
      <c r="AD15" s="60" t="s">
        <v>707</v>
      </c>
      <c r="AE15" s="60">
        <v>1824</v>
      </c>
    </row>
    <row r="16" spans="1:31" x14ac:dyDescent="0.3">
      <c r="A16" s="60">
        <v>15</v>
      </c>
      <c r="B16" s="60" t="s">
        <v>135</v>
      </c>
      <c r="C16" s="60" t="s">
        <v>120</v>
      </c>
      <c r="D16" s="60">
        <v>30.973610000000001</v>
      </c>
      <c r="F16" s="60" t="str">
        <f t="shared" si="0"/>
        <v>30.97361</v>
      </c>
      <c r="G16" s="60" t="s">
        <v>54</v>
      </c>
      <c r="H16" s="60" t="s">
        <v>634</v>
      </c>
      <c r="I16" s="60">
        <v>15</v>
      </c>
      <c r="J16" s="60" t="s">
        <v>672</v>
      </c>
      <c r="K16" s="60">
        <v>3</v>
      </c>
      <c r="L16" s="60" t="s">
        <v>708</v>
      </c>
      <c r="M16" s="60" t="s">
        <v>674</v>
      </c>
      <c r="N16" s="60">
        <v>10.486700000000001</v>
      </c>
      <c r="O16" s="60">
        <v>44.2</v>
      </c>
      <c r="P16" s="60">
        <v>280.5</v>
      </c>
      <c r="Q16" s="60" t="s">
        <v>1069</v>
      </c>
      <c r="R16" s="60" t="s">
        <v>1107</v>
      </c>
      <c r="T16" s="60">
        <v>106</v>
      </c>
      <c r="U16" s="60">
        <v>98</v>
      </c>
      <c r="V16" s="60">
        <v>180</v>
      </c>
      <c r="W16" s="60">
        <v>2.19</v>
      </c>
      <c r="X16" s="60">
        <v>1.823</v>
      </c>
      <c r="Y16" s="60">
        <v>72</v>
      </c>
      <c r="Z16" s="60">
        <v>0.23599999999999999</v>
      </c>
      <c r="AA16" s="60">
        <v>9.9999999999999995E-8</v>
      </c>
      <c r="AB16" s="60" t="s">
        <v>709</v>
      </c>
      <c r="AC16" s="60" t="s">
        <v>710</v>
      </c>
      <c r="AD16" s="60" t="s">
        <v>711</v>
      </c>
      <c r="AE16" s="60">
        <v>1669</v>
      </c>
    </row>
    <row r="17" spans="1:31" x14ac:dyDescent="0.3">
      <c r="A17" s="60">
        <v>16</v>
      </c>
      <c r="B17" s="60" t="s">
        <v>136</v>
      </c>
      <c r="C17" s="60" t="s">
        <v>121</v>
      </c>
      <c r="D17" s="60">
        <v>32.064999999999998</v>
      </c>
      <c r="F17" s="60" t="str">
        <f t="shared" si="0"/>
        <v>32.065</v>
      </c>
      <c r="G17" s="60" t="s">
        <v>54</v>
      </c>
      <c r="H17" s="60" t="s">
        <v>634</v>
      </c>
      <c r="I17" s="60">
        <v>16</v>
      </c>
      <c r="J17" s="60" t="s">
        <v>678</v>
      </c>
      <c r="K17" s="60">
        <v>3</v>
      </c>
      <c r="L17" s="60" t="s">
        <v>712</v>
      </c>
      <c r="M17" s="60" t="s">
        <v>680</v>
      </c>
      <c r="N17" s="60">
        <v>10.36</v>
      </c>
      <c r="O17" s="60">
        <v>115.21</v>
      </c>
      <c r="P17" s="60">
        <v>444.72</v>
      </c>
      <c r="Q17" s="60" t="s">
        <v>1072</v>
      </c>
      <c r="R17" s="60" t="s">
        <v>1108</v>
      </c>
      <c r="T17" s="60">
        <v>102</v>
      </c>
      <c r="U17" s="60">
        <v>88</v>
      </c>
      <c r="V17" s="60">
        <v>180</v>
      </c>
      <c r="W17" s="60">
        <v>2.58</v>
      </c>
      <c r="X17" s="60">
        <v>1.96</v>
      </c>
      <c r="Y17" s="60">
        <v>200</v>
      </c>
      <c r="Z17" s="60">
        <v>0.20499999999999999</v>
      </c>
      <c r="AA17" s="60" t="e">
        <f>NA()</f>
        <v>#N/A</v>
      </c>
      <c r="AB17" s="60" t="s">
        <v>713</v>
      </c>
      <c r="AC17" s="60" t="s">
        <v>714</v>
      </c>
      <c r="AD17" s="60" t="s">
        <v>670</v>
      </c>
      <c r="AE17" s="60" t="s">
        <v>671</v>
      </c>
    </row>
    <row r="18" spans="1:31" x14ac:dyDescent="0.3">
      <c r="A18" s="60">
        <v>17</v>
      </c>
      <c r="B18" s="60" t="s">
        <v>137</v>
      </c>
      <c r="C18" s="60" t="s">
        <v>122</v>
      </c>
      <c r="D18" s="60">
        <v>35.453000000000003</v>
      </c>
      <c r="F18" s="60" t="str">
        <f t="shared" si="0"/>
        <v>35.453</v>
      </c>
      <c r="G18" s="60" t="s">
        <v>52</v>
      </c>
      <c r="H18" s="60" t="s">
        <v>684</v>
      </c>
      <c r="I18" s="60">
        <v>17</v>
      </c>
      <c r="J18" s="60" t="s">
        <v>685</v>
      </c>
      <c r="K18" s="60">
        <v>3</v>
      </c>
      <c r="L18" s="60" t="s">
        <v>715</v>
      </c>
      <c r="M18" s="60" t="s">
        <v>687</v>
      </c>
      <c r="N18" s="60">
        <v>12.967599999999999</v>
      </c>
      <c r="O18" s="60">
        <v>-101.5</v>
      </c>
      <c r="P18" s="60">
        <v>-34.04</v>
      </c>
      <c r="Q18" s="60" t="s">
        <v>1066</v>
      </c>
      <c r="R18" s="60" t="s">
        <v>1109</v>
      </c>
      <c r="T18" s="60">
        <v>99</v>
      </c>
      <c r="U18" s="60">
        <v>79</v>
      </c>
      <c r="V18" s="60">
        <v>175</v>
      </c>
      <c r="W18" s="60">
        <v>3.16</v>
      </c>
      <c r="X18" s="60">
        <v>3.214</v>
      </c>
      <c r="Y18" s="60">
        <v>349</v>
      </c>
      <c r="Z18" s="60">
        <v>8.8999999999999999E-3</v>
      </c>
      <c r="AA18" s="60" t="e">
        <f>NA()</f>
        <v>#N/A</v>
      </c>
      <c r="AB18" s="60" t="s">
        <v>716</v>
      </c>
      <c r="AC18" s="60" t="s">
        <v>717</v>
      </c>
      <c r="AD18" s="60" t="s">
        <v>718</v>
      </c>
      <c r="AE18" s="60">
        <v>1774</v>
      </c>
    </row>
    <row r="19" spans="1:31" x14ac:dyDescent="0.3">
      <c r="A19" s="60">
        <v>18</v>
      </c>
      <c r="B19" s="60" t="s">
        <v>138</v>
      </c>
      <c r="C19" s="60" t="s">
        <v>123</v>
      </c>
      <c r="D19" s="60">
        <v>39.948</v>
      </c>
      <c r="F19" s="60" t="str">
        <f t="shared" si="0"/>
        <v>39.948</v>
      </c>
      <c r="G19" s="60" t="s">
        <v>52</v>
      </c>
      <c r="H19" s="60" t="s">
        <v>640</v>
      </c>
      <c r="I19" s="60">
        <v>18</v>
      </c>
      <c r="J19" s="60" t="s">
        <v>641</v>
      </c>
      <c r="K19" s="60">
        <v>3</v>
      </c>
      <c r="L19" s="60" t="s">
        <v>719</v>
      </c>
      <c r="M19" s="60" t="s">
        <v>643</v>
      </c>
      <c r="N19" s="60">
        <v>15.759600000000001</v>
      </c>
      <c r="O19" s="60">
        <v>-189.3</v>
      </c>
      <c r="P19" s="60">
        <v>-185.8</v>
      </c>
      <c r="Q19" s="60" t="s">
        <v>1065</v>
      </c>
      <c r="R19" s="60" t="s">
        <v>1110</v>
      </c>
      <c r="T19" s="60">
        <v>97</v>
      </c>
      <c r="U19" s="60">
        <v>71</v>
      </c>
      <c r="V19" s="60">
        <v>188</v>
      </c>
      <c r="W19" s="60" t="e">
        <f>NA()</f>
        <v>#N/A</v>
      </c>
      <c r="X19" s="60">
        <v>1.784</v>
      </c>
      <c r="Y19" s="60" t="e">
        <f>NA()</f>
        <v>#N/A</v>
      </c>
      <c r="Z19" s="60">
        <v>1.772E-2</v>
      </c>
      <c r="AA19" s="60" t="e">
        <f>NA()</f>
        <v>#N/A</v>
      </c>
      <c r="AB19" s="60" t="s">
        <v>720</v>
      </c>
      <c r="AC19" s="60">
        <v>0</v>
      </c>
      <c r="AD19" s="60" t="s">
        <v>721</v>
      </c>
      <c r="AE19" s="60">
        <v>1894</v>
      </c>
    </row>
    <row r="20" spans="1:31" x14ac:dyDescent="0.3">
      <c r="A20" s="60">
        <v>19</v>
      </c>
      <c r="B20" s="60" t="s">
        <v>210</v>
      </c>
      <c r="C20" s="60" t="s">
        <v>179</v>
      </c>
      <c r="D20" s="60">
        <v>39.098300000000002</v>
      </c>
      <c r="F20" s="60" t="str">
        <f t="shared" si="0"/>
        <v>39.0983</v>
      </c>
      <c r="G20" s="60" t="s">
        <v>54</v>
      </c>
      <c r="H20" s="60" t="s">
        <v>646</v>
      </c>
      <c r="I20" s="60">
        <v>1</v>
      </c>
      <c r="J20" s="60" t="s">
        <v>635</v>
      </c>
      <c r="K20" s="60">
        <v>4</v>
      </c>
      <c r="L20" s="60" t="s">
        <v>722</v>
      </c>
      <c r="M20" s="60" t="s">
        <v>637</v>
      </c>
      <c r="N20" s="60">
        <v>4.3407</v>
      </c>
      <c r="O20" s="60">
        <v>63.38</v>
      </c>
      <c r="P20" s="60">
        <v>759</v>
      </c>
      <c r="Q20" s="68" t="s">
        <v>1064</v>
      </c>
      <c r="R20" s="60" t="s">
        <v>1121</v>
      </c>
      <c r="S20" s="60">
        <v>227</v>
      </c>
      <c r="T20" s="60">
        <v>196</v>
      </c>
      <c r="U20" s="60">
        <v>243</v>
      </c>
      <c r="V20" s="60">
        <v>275</v>
      </c>
      <c r="W20" s="60">
        <v>0.82</v>
      </c>
      <c r="X20" s="60">
        <v>0.85599999999999998</v>
      </c>
      <c r="Y20" s="60">
        <v>48.4</v>
      </c>
      <c r="Z20" s="60">
        <v>100</v>
      </c>
      <c r="AA20" s="60">
        <v>7.0000000000000005E-8</v>
      </c>
      <c r="AB20" s="60" t="s">
        <v>723</v>
      </c>
      <c r="AC20" s="60" t="s">
        <v>649</v>
      </c>
      <c r="AD20" s="60" t="s">
        <v>696</v>
      </c>
      <c r="AE20" s="60">
        <v>1807</v>
      </c>
    </row>
    <row r="21" spans="1:31" x14ac:dyDescent="0.3">
      <c r="A21" s="60">
        <v>20</v>
      </c>
      <c r="B21" s="60" t="s">
        <v>211</v>
      </c>
      <c r="C21" s="60" t="s">
        <v>180</v>
      </c>
      <c r="D21" s="60">
        <v>40.078000000000003</v>
      </c>
      <c r="F21" s="60" t="str">
        <f t="shared" si="0"/>
        <v>40.078</v>
      </c>
      <c r="G21" s="60" t="s">
        <v>54</v>
      </c>
      <c r="H21" s="60" t="s">
        <v>651</v>
      </c>
      <c r="I21" s="60">
        <v>2</v>
      </c>
      <c r="J21" s="60" t="s">
        <v>652</v>
      </c>
      <c r="K21" s="60">
        <v>4</v>
      </c>
      <c r="L21" s="60" t="s">
        <v>724</v>
      </c>
      <c r="M21" s="60" t="s">
        <v>643</v>
      </c>
      <c r="N21" s="60">
        <v>6.1132</v>
      </c>
      <c r="O21" s="60">
        <v>842</v>
      </c>
      <c r="P21" s="60">
        <v>1484</v>
      </c>
      <c r="Q21" s="68" t="s">
        <v>1065</v>
      </c>
      <c r="R21" s="60" t="s">
        <v>1122</v>
      </c>
      <c r="S21" s="60">
        <v>197</v>
      </c>
      <c r="T21" s="60">
        <v>174</v>
      </c>
      <c r="U21" s="60">
        <v>194</v>
      </c>
      <c r="V21" s="60">
        <v>231</v>
      </c>
      <c r="W21" s="60">
        <v>1</v>
      </c>
      <c r="X21" s="60">
        <v>1.55</v>
      </c>
      <c r="Y21" s="60">
        <v>2.37</v>
      </c>
      <c r="Z21" s="60">
        <v>200</v>
      </c>
      <c r="AA21" s="60">
        <v>3.4E-8</v>
      </c>
      <c r="AB21" s="60" t="s">
        <v>725</v>
      </c>
      <c r="AC21" s="60" t="s">
        <v>655</v>
      </c>
      <c r="AD21" s="60" t="s">
        <v>696</v>
      </c>
      <c r="AE21" s="60">
        <v>1808</v>
      </c>
    </row>
    <row r="22" spans="1:31" x14ac:dyDescent="0.3">
      <c r="A22" s="60">
        <v>21</v>
      </c>
      <c r="B22" s="60" t="s">
        <v>212</v>
      </c>
      <c r="C22" s="60" t="s">
        <v>181</v>
      </c>
      <c r="D22" s="60">
        <v>44.955910000000003</v>
      </c>
      <c r="F22" s="60" t="str">
        <f t="shared" si="0"/>
        <v>44.95591</v>
      </c>
      <c r="G22" s="60" t="s">
        <v>54</v>
      </c>
      <c r="H22" s="60" t="s">
        <v>726</v>
      </c>
      <c r="I22" s="60">
        <v>3</v>
      </c>
      <c r="J22" s="60" t="s">
        <v>727</v>
      </c>
      <c r="K22" s="60">
        <v>4</v>
      </c>
      <c r="L22" s="60" t="s">
        <v>728</v>
      </c>
      <c r="M22" s="60" t="s">
        <v>729</v>
      </c>
      <c r="N22" s="60">
        <v>6.5614999999999997</v>
      </c>
      <c r="O22" s="60">
        <v>1541</v>
      </c>
      <c r="P22" s="60">
        <v>2830</v>
      </c>
      <c r="Q22" s="68" t="s">
        <v>1063</v>
      </c>
      <c r="R22" s="60" t="s">
        <v>1222</v>
      </c>
      <c r="S22" s="60">
        <v>162</v>
      </c>
      <c r="T22" s="60">
        <v>144</v>
      </c>
      <c r="U22" s="60">
        <v>184</v>
      </c>
      <c r="V22" s="60">
        <v>211</v>
      </c>
      <c r="W22" s="60">
        <v>1.36</v>
      </c>
      <c r="X22" s="60">
        <v>2.9849999999999999</v>
      </c>
      <c r="Y22" s="60">
        <v>18.100000000000001</v>
      </c>
      <c r="Z22" s="60">
        <v>16</v>
      </c>
      <c r="AA22" s="60">
        <v>5.5000000000000003E-7</v>
      </c>
      <c r="AB22" s="60" t="s">
        <v>730</v>
      </c>
      <c r="AC22" s="60" t="s">
        <v>532</v>
      </c>
      <c r="AD22" s="60" t="s">
        <v>731</v>
      </c>
      <c r="AE22" s="60">
        <v>1879</v>
      </c>
    </row>
    <row r="23" spans="1:31" x14ac:dyDescent="0.3">
      <c r="A23" s="60">
        <v>22</v>
      </c>
      <c r="B23" s="60" t="s">
        <v>213</v>
      </c>
      <c r="C23" s="60" t="s">
        <v>183</v>
      </c>
      <c r="D23" s="60">
        <v>47.866999999999997</v>
      </c>
      <c r="F23" s="60" t="str">
        <f t="shared" si="0"/>
        <v>47.867</v>
      </c>
      <c r="G23" s="60" t="s">
        <v>54</v>
      </c>
      <c r="H23" s="60" t="s">
        <v>726</v>
      </c>
      <c r="I23" s="60">
        <v>4</v>
      </c>
      <c r="J23" s="60" t="s">
        <v>732</v>
      </c>
      <c r="K23" s="60">
        <v>4</v>
      </c>
      <c r="L23" s="60" t="s">
        <v>733</v>
      </c>
      <c r="M23" s="60" t="s">
        <v>734</v>
      </c>
      <c r="N23" s="60">
        <v>6.8281000000000001</v>
      </c>
      <c r="O23" s="60">
        <v>1668</v>
      </c>
      <c r="P23" s="60">
        <v>3287</v>
      </c>
      <c r="Q23" s="68" t="s">
        <v>1063</v>
      </c>
      <c r="R23" s="60" t="s">
        <v>1223</v>
      </c>
      <c r="S23" s="60">
        <v>147</v>
      </c>
      <c r="T23" s="60">
        <v>136</v>
      </c>
      <c r="U23" s="60">
        <v>176</v>
      </c>
      <c r="V23" s="60" t="e">
        <f>NA()</f>
        <v>#N/A</v>
      </c>
      <c r="W23" s="60">
        <v>1.54</v>
      </c>
      <c r="X23" s="60">
        <v>4.5069999999999997</v>
      </c>
      <c r="Y23" s="60">
        <v>7.6</v>
      </c>
      <c r="Z23" s="60">
        <v>22</v>
      </c>
      <c r="AA23" s="60">
        <v>3.9999999999999998E-7</v>
      </c>
      <c r="AB23" s="60" t="s">
        <v>735</v>
      </c>
      <c r="AC23" s="60" t="s">
        <v>736</v>
      </c>
      <c r="AD23" s="60" t="s">
        <v>737</v>
      </c>
      <c r="AE23" s="60">
        <v>1791</v>
      </c>
    </row>
    <row r="24" spans="1:31" x14ac:dyDescent="0.3">
      <c r="A24" s="60">
        <v>23</v>
      </c>
      <c r="B24" s="60" t="s">
        <v>214</v>
      </c>
      <c r="C24" s="60" t="s">
        <v>185</v>
      </c>
      <c r="D24" s="60">
        <v>50.941499999999998</v>
      </c>
      <c r="F24" s="60" t="str">
        <f t="shared" si="0"/>
        <v>50.9415</v>
      </c>
      <c r="G24" s="60" t="s">
        <v>54</v>
      </c>
      <c r="H24" s="60" t="s">
        <v>726</v>
      </c>
      <c r="I24" s="60">
        <v>5</v>
      </c>
      <c r="J24" s="60" t="s">
        <v>738</v>
      </c>
      <c r="K24" s="60">
        <v>4</v>
      </c>
      <c r="L24" s="60" t="s">
        <v>739</v>
      </c>
      <c r="M24" s="60" t="s">
        <v>740</v>
      </c>
      <c r="N24" s="60">
        <v>6.7462</v>
      </c>
      <c r="O24" s="60">
        <v>1910</v>
      </c>
      <c r="P24" s="60">
        <v>3407</v>
      </c>
      <c r="Q24" s="68" t="s">
        <v>1064</v>
      </c>
      <c r="R24" s="60" t="s">
        <v>1148</v>
      </c>
      <c r="S24" s="60">
        <v>134</v>
      </c>
      <c r="T24" s="60">
        <v>125</v>
      </c>
      <c r="U24" s="60">
        <v>171</v>
      </c>
      <c r="V24" s="60" t="e">
        <f>NA()</f>
        <v>#N/A</v>
      </c>
      <c r="W24" s="60">
        <v>1.63</v>
      </c>
      <c r="X24" s="60">
        <v>6.11</v>
      </c>
      <c r="Y24" s="60">
        <v>50.6</v>
      </c>
      <c r="Z24" s="60">
        <v>31</v>
      </c>
      <c r="AA24" s="60">
        <v>1.9999999999999999E-7</v>
      </c>
      <c r="AB24" s="60" t="s">
        <v>741</v>
      </c>
      <c r="AC24" s="60" t="s">
        <v>742</v>
      </c>
      <c r="AD24" s="60" t="s">
        <v>743</v>
      </c>
      <c r="AE24" s="60">
        <v>1801</v>
      </c>
    </row>
    <row r="25" spans="1:31" x14ac:dyDescent="0.3">
      <c r="A25" s="60">
        <v>24</v>
      </c>
      <c r="B25" s="60" t="s">
        <v>215</v>
      </c>
      <c r="C25" s="60" t="s">
        <v>187</v>
      </c>
      <c r="D25" s="60">
        <v>51.996099999999998</v>
      </c>
      <c r="F25" s="60" t="str">
        <f t="shared" si="0"/>
        <v>51.9961</v>
      </c>
      <c r="G25" s="60" t="s">
        <v>54</v>
      </c>
      <c r="H25" s="60" t="s">
        <v>726</v>
      </c>
      <c r="I25" s="60">
        <v>6</v>
      </c>
      <c r="J25" s="60" t="s">
        <v>744</v>
      </c>
      <c r="K25" s="60">
        <v>4</v>
      </c>
      <c r="L25" s="60" t="s">
        <v>745</v>
      </c>
      <c r="M25" s="60" t="s">
        <v>746</v>
      </c>
      <c r="N25" s="60">
        <v>6.7664999999999997</v>
      </c>
      <c r="O25" s="60">
        <v>1907</v>
      </c>
      <c r="P25" s="60">
        <v>2671</v>
      </c>
      <c r="Q25" s="68" t="s">
        <v>1064</v>
      </c>
      <c r="R25" s="60" t="s">
        <v>1126</v>
      </c>
      <c r="S25" s="60">
        <v>128</v>
      </c>
      <c r="T25" s="60">
        <v>127</v>
      </c>
      <c r="U25" s="60">
        <v>166</v>
      </c>
      <c r="V25" s="60" t="e">
        <f>NA()</f>
        <v>#N/A</v>
      </c>
      <c r="W25" s="60">
        <v>1.66</v>
      </c>
      <c r="X25" s="60">
        <v>7.14</v>
      </c>
      <c r="Y25" s="60">
        <v>64.3</v>
      </c>
      <c r="Z25" s="60">
        <v>94</v>
      </c>
      <c r="AA25" s="60">
        <v>1.3E-7</v>
      </c>
      <c r="AB25" s="60" t="s">
        <v>747</v>
      </c>
      <c r="AC25" s="60" t="s">
        <v>748</v>
      </c>
      <c r="AD25" s="60" t="s">
        <v>749</v>
      </c>
      <c r="AE25" s="60">
        <v>1797</v>
      </c>
    </row>
    <row r="26" spans="1:31" x14ac:dyDescent="0.3">
      <c r="A26" s="60">
        <v>25</v>
      </c>
      <c r="B26" s="60" t="s">
        <v>216</v>
      </c>
      <c r="C26" s="60" t="s">
        <v>189</v>
      </c>
      <c r="D26" s="60">
        <v>54.938048999999999</v>
      </c>
      <c r="F26" s="60" t="str">
        <f t="shared" si="0"/>
        <v>54.938049</v>
      </c>
      <c r="G26" s="60" t="s">
        <v>54</v>
      </c>
      <c r="H26" s="60" t="s">
        <v>726</v>
      </c>
      <c r="I26" s="60">
        <v>7</v>
      </c>
      <c r="J26" s="60" t="s">
        <v>750</v>
      </c>
      <c r="K26" s="60">
        <v>4</v>
      </c>
      <c r="L26" s="60" t="s">
        <v>751</v>
      </c>
      <c r="M26" s="60" t="s">
        <v>752</v>
      </c>
      <c r="N26" s="60">
        <v>7.4340000000000002</v>
      </c>
      <c r="O26" s="60">
        <v>1246</v>
      </c>
      <c r="P26" s="60">
        <v>2061</v>
      </c>
      <c r="Q26" s="68" t="s">
        <v>1061</v>
      </c>
      <c r="R26" s="60" t="s">
        <v>1124</v>
      </c>
      <c r="S26" s="60">
        <v>127</v>
      </c>
      <c r="T26" s="60">
        <v>139</v>
      </c>
      <c r="U26" s="60">
        <v>161</v>
      </c>
      <c r="V26" s="60" t="e">
        <f>NA()</f>
        <v>#N/A</v>
      </c>
      <c r="W26" s="60">
        <v>1.55</v>
      </c>
      <c r="X26" s="60">
        <v>7.47</v>
      </c>
      <c r="Y26" s="60" t="e">
        <f>NA()</f>
        <v>#N/A</v>
      </c>
      <c r="Z26" s="60">
        <v>7.8</v>
      </c>
      <c r="AA26" s="60">
        <v>1.5999999999999999E-6</v>
      </c>
      <c r="AB26" s="60" t="s">
        <v>753</v>
      </c>
      <c r="AC26" s="60" t="s">
        <v>754</v>
      </c>
      <c r="AD26" s="60" t="s">
        <v>755</v>
      </c>
      <c r="AE26" s="60">
        <v>1774</v>
      </c>
    </row>
    <row r="27" spans="1:31" x14ac:dyDescent="0.3">
      <c r="A27" s="60">
        <v>26</v>
      </c>
      <c r="B27" s="60" t="s">
        <v>217</v>
      </c>
      <c r="C27" s="60" t="s">
        <v>191</v>
      </c>
      <c r="D27" s="60">
        <v>55.844999999999999</v>
      </c>
      <c r="F27" s="60" t="str">
        <f t="shared" si="0"/>
        <v>55.845</v>
      </c>
      <c r="G27" s="60" t="s">
        <v>54</v>
      </c>
      <c r="H27" s="60" t="s">
        <v>726</v>
      </c>
      <c r="I27" s="60">
        <v>8</v>
      </c>
      <c r="J27" s="60" t="s">
        <v>756</v>
      </c>
      <c r="K27" s="60">
        <v>4</v>
      </c>
      <c r="L27" s="60" t="s">
        <v>757</v>
      </c>
      <c r="M27" s="60" t="s">
        <v>758</v>
      </c>
      <c r="N27" s="60">
        <v>7.9024000000000001</v>
      </c>
      <c r="O27" s="60">
        <v>1538</v>
      </c>
      <c r="P27" s="60">
        <v>2861</v>
      </c>
      <c r="Q27" s="68" t="s">
        <v>1064</v>
      </c>
      <c r="R27" s="60" t="s">
        <v>1224</v>
      </c>
      <c r="S27" s="60">
        <v>126</v>
      </c>
      <c r="T27" s="60">
        <v>125</v>
      </c>
      <c r="U27" s="60">
        <v>156</v>
      </c>
      <c r="V27" s="60" t="e">
        <f>NA()</f>
        <v>#N/A</v>
      </c>
      <c r="W27" s="60">
        <v>1.83</v>
      </c>
      <c r="X27" s="60">
        <v>7.8739999999999997</v>
      </c>
      <c r="Y27" s="60">
        <v>15.7</v>
      </c>
      <c r="Z27" s="60">
        <v>80</v>
      </c>
      <c r="AA27" s="60">
        <v>9.6999999999999995E-8</v>
      </c>
      <c r="AB27" s="60" t="s">
        <v>759</v>
      </c>
      <c r="AC27" s="60" t="s">
        <v>760</v>
      </c>
      <c r="AD27" s="60" t="s">
        <v>670</v>
      </c>
      <c r="AE27" s="60" t="s">
        <v>671</v>
      </c>
    </row>
    <row r="28" spans="1:31" x14ac:dyDescent="0.3">
      <c r="A28" s="60">
        <v>27</v>
      </c>
      <c r="B28" s="60" t="s">
        <v>218</v>
      </c>
      <c r="C28" s="60" t="s">
        <v>193</v>
      </c>
      <c r="D28" s="60">
        <v>58.933199999999999</v>
      </c>
      <c r="F28" s="60" t="str">
        <f t="shared" si="0"/>
        <v>58.9332</v>
      </c>
      <c r="G28" s="60" t="s">
        <v>54</v>
      </c>
      <c r="H28" s="60" t="s">
        <v>726</v>
      </c>
      <c r="I28" s="60">
        <v>9</v>
      </c>
      <c r="J28" s="60" t="s">
        <v>756</v>
      </c>
      <c r="K28" s="60">
        <v>4</v>
      </c>
      <c r="L28" s="60" t="s">
        <v>761</v>
      </c>
      <c r="M28" s="60" t="s">
        <v>762</v>
      </c>
      <c r="N28" s="60">
        <v>7.8810000000000002</v>
      </c>
      <c r="O28" s="60">
        <v>1495</v>
      </c>
      <c r="P28" s="60">
        <v>2927</v>
      </c>
      <c r="Q28" s="68" t="s">
        <v>1063</v>
      </c>
      <c r="R28" s="60" t="s">
        <v>1123</v>
      </c>
      <c r="S28" s="60">
        <v>125</v>
      </c>
      <c r="T28" s="60">
        <v>126</v>
      </c>
      <c r="U28" s="60">
        <v>152</v>
      </c>
      <c r="V28" s="60" t="e">
        <f>NA()</f>
        <v>#N/A</v>
      </c>
      <c r="W28" s="60">
        <v>1.88</v>
      </c>
      <c r="X28" s="60">
        <v>8.9</v>
      </c>
      <c r="Y28" s="60">
        <v>63.7</v>
      </c>
      <c r="Z28" s="60">
        <v>100</v>
      </c>
      <c r="AA28" s="60">
        <v>5.9999999999999995E-8</v>
      </c>
      <c r="AB28" s="60" t="s">
        <v>763</v>
      </c>
      <c r="AC28" s="60" t="s">
        <v>760</v>
      </c>
      <c r="AD28" s="60" t="s">
        <v>764</v>
      </c>
      <c r="AE28" s="60">
        <v>1735</v>
      </c>
    </row>
    <row r="29" spans="1:31" x14ac:dyDescent="0.3">
      <c r="A29" s="60">
        <v>28</v>
      </c>
      <c r="B29" s="60" t="s">
        <v>219</v>
      </c>
      <c r="C29" s="60" t="s">
        <v>195</v>
      </c>
      <c r="D29" s="60">
        <v>58.693399999999997</v>
      </c>
      <c r="F29" s="60" t="str">
        <f t="shared" si="0"/>
        <v>58.6934</v>
      </c>
      <c r="G29" s="60" t="s">
        <v>54</v>
      </c>
      <c r="H29" s="60" t="s">
        <v>726</v>
      </c>
      <c r="I29" s="60">
        <v>10</v>
      </c>
      <c r="J29" s="60" t="s">
        <v>756</v>
      </c>
      <c r="K29" s="60">
        <v>4</v>
      </c>
      <c r="L29" s="60" t="s">
        <v>765</v>
      </c>
      <c r="M29" s="60" t="s">
        <v>766</v>
      </c>
      <c r="N29" s="60">
        <v>7.6398000000000001</v>
      </c>
      <c r="O29" s="60">
        <v>1455</v>
      </c>
      <c r="P29" s="60">
        <v>2913</v>
      </c>
      <c r="Q29" s="68" t="s">
        <v>1065</v>
      </c>
      <c r="R29" s="60" t="s">
        <v>1125</v>
      </c>
      <c r="S29" s="60">
        <v>124</v>
      </c>
      <c r="T29" s="60">
        <v>121</v>
      </c>
      <c r="U29" s="60">
        <v>149</v>
      </c>
      <c r="V29" s="60">
        <v>163</v>
      </c>
      <c r="W29" s="60">
        <v>1.91</v>
      </c>
      <c r="X29" s="60">
        <v>8.9079999999999995</v>
      </c>
      <c r="Y29" s="60">
        <v>112</v>
      </c>
      <c r="Z29" s="60">
        <v>91</v>
      </c>
      <c r="AA29" s="60">
        <v>7.0000000000000005E-8</v>
      </c>
      <c r="AB29" s="60" t="s">
        <v>767</v>
      </c>
      <c r="AC29" s="60" t="s">
        <v>760</v>
      </c>
      <c r="AD29" s="60" t="s">
        <v>768</v>
      </c>
      <c r="AE29" s="60">
        <v>1751</v>
      </c>
    </row>
    <row r="30" spans="1:31" x14ac:dyDescent="0.3">
      <c r="A30" s="60">
        <v>29</v>
      </c>
      <c r="B30" s="60" t="s">
        <v>220</v>
      </c>
      <c r="C30" s="60" t="s">
        <v>197</v>
      </c>
      <c r="D30" s="60">
        <v>63.545999999999999</v>
      </c>
      <c r="F30" s="60" t="str">
        <f t="shared" si="0"/>
        <v>63.546</v>
      </c>
      <c r="G30" s="60" t="s">
        <v>54</v>
      </c>
      <c r="H30" s="60" t="s">
        <v>726</v>
      </c>
      <c r="I30" s="60">
        <v>11</v>
      </c>
      <c r="J30" s="60" t="s">
        <v>769</v>
      </c>
      <c r="K30" s="60">
        <v>4</v>
      </c>
      <c r="L30" s="60" t="s">
        <v>770</v>
      </c>
      <c r="M30" s="60" t="s">
        <v>637</v>
      </c>
      <c r="N30" s="60">
        <v>7.7263999999999999</v>
      </c>
      <c r="O30" s="60">
        <v>1084.6199999999999</v>
      </c>
      <c r="P30" s="60">
        <v>2927</v>
      </c>
      <c r="Q30" s="68" t="s">
        <v>1065</v>
      </c>
      <c r="R30" s="60" t="s">
        <v>1126</v>
      </c>
      <c r="S30" s="60">
        <v>128</v>
      </c>
      <c r="T30" s="60">
        <v>138</v>
      </c>
      <c r="U30" s="60">
        <v>145</v>
      </c>
      <c r="V30" s="60">
        <v>140</v>
      </c>
      <c r="W30" s="60">
        <v>1.9</v>
      </c>
      <c r="X30" s="60">
        <v>8.92</v>
      </c>
      <c r="Y30" s="60">
        <v>118.4</v>
      </c>
      <c r="Z30" s="60">
        <v>400</v>
      </c>
      <c r="AA30" s="60">
        <v>1.7E-8</v>
      </c>
      <c r="AB30" s="60" t="s">
        <v>771</v>
      </c>
      <c r="AC30" s="60" t="s">
        <v>772</v>
      </c>
      <c r="AD30" s="60" t="s">
        <v>670</v>
      </c>
      <c r="AE30" s="60" t="s">
        <v>671</v>
      </c>
    </row>
    <row r="31" spans="1:31" x14ac:dyDescent="0.3">
      <c r="A31" s="60">
        <v>30</v>
      </c>
      <c r="B31" s="60" t="s">
        <v>221</v>
      </c>
      <c r="C31" s="60" t="s">
        <v>198</v>
      </c>
      <c r="D31" s="60">
        <v>65.409000000000006</v>
      </c>
      <c r="F31" s="60" t="str">
        <f t="shared" si="0"/>
        <v>65.409</v>
      </c>
      <c r="G31" s="60" t="s">
        <v>54</v>
      </c>
      <c r="H31" s="60" t="s">
        <v>726</v>
      </c>
      <c r="I31" s="60">
        <v>12</v>
      </c>
      <c r="J31" s="60" t="s">
        <v>773</v>
      </c>
      <c r="K31" s="60">
        <v>4</v>
      </c>
      <c r="L31" s="60" t="s">
        <v>774</v>
      </c>
      <c r="M31" s="60" t="s">
        <v>643</v>
      </c>
      <c r="N31" s="60">
        <v>9.3941999999999997</v>
      </c>
      <c r="O31" s="60">
        <v>419.53</v>
      </c>
      <c r="P31" s="60">
        <v>907</v>
      </c>
      <c r="Q31" s="68" t="s">
        <v>1062</v>
      </c>
      <c r="R31" s="60" t="s">
        <v>1148</v>
      </c>
      <c r="S31" s="60">
        <v>134</v>
      </c>
      <c r="T31" s="60">
        <v>131</v>
      </c>
      <c r="U31" s="60">
        <v>142</v>
      </c>
      <c r="V31" s="60">
        <v>139</v>
      </c>
      <c r="W31" s="60">
        <v>1.65</v>
      </c>
      <c r="X31" s="60">
        <v>7.14</v>
      </c>
      <c r="Y31" s="60" t="e">
        <f>NA()</f>
        <v>#N/A</v>
      </c>
      <c r="Z31" s="60">
        <v>120</v>
      </c>
      <c r="AA31" s="60">
        <v>5.8999999999999999E-8</v>
      </c>
      <c r="AB31" s="60" t="s">
        <v>775</v>
      </c>
      <c r="AC31" s="60" t="s">
        <v>655</v>
      </c>
      <c r="AD31" s="60" t="s">
        <v>670</v>
      </c>
      <c r="AE31" s="60" t="s">
        <v>671</v>
      </c>
    </row>
    <row r="32" spans="1:31" x14ac:dyDescent="0.3">
      <c r="A32" s="60">
        <v>31</v>
      </c>
      <c r="B32" s="60" t="s">
        <v>222</v>
      </c>
      <c r="C32" s="60" t="s">
        <v>199</v>
      </c>
      <c r="D32" s="60">
        <v>69.722999999999999</v>
      </c>
      <c r="F32" s="60" t="str">
        <f t="shared" si="0"/>
        <v>69.723</v>
      </c>
      <c r="G32" s="60" t="s">
        <v>54</v>
      </c>
      <c r="H32" s="60" t="s">
        <v>700</v>
      </c>
      <c r="I32" s="60">
        <v>13</v>
      </c>
      <c r="J32" s="60" t="s">
        <v>658</v>
      </c>
      <c r="K32" s="60">
        <v>4</v>
      </c>
      <c r="L32" s="60" t="s">
        <v>776</v>
      </c>
      <c r="M32" s="60" t="s">
        <v>660</v>
      </c>
      <c r="N32" s="60">
        <v>5.9992999999999999</v>
      </c>
      <c r="O32" s="60">
        <v>29.76</v>
      </c>
      <c r="P32" s="60">
        <v>2204</v>
      </c>
      <c r="Q32" s="68" t="s">
        <v>1068</v>
      </c>
      <c r="R32" s="60" t="s">
        <v>1177</v>
      </c>
      <c r="S32" s="60">
        <v>135</v>
      </c>
      <c r="T32" s="60">
        <v>126</v>
      </c>
      <c r="U32" s="60">
        <v>136</v>
      </c>
      <c r="V32" s="60">
        <v>187</v>
      </c>
      <c r="W32" s="60">
        <v>1.81</v>
      </c>
      <c r="X32" s="60">
        <v>5.9039999999999999</v>
      </c>
      <c r="Y32" s="60">
        <v>28.9</v>
      </c>
      <c r="Z32" s="60">
        <v>29</v>
      </c>
      <c r="AA32" s="60">
        <v>1.4000000000000001E-7</v>
      </c>
      <c r="AB32" s="60" t="s">
        <v>777</v>
      </c>
      <c r="AC32" s="60" t="s">
        <v>532</v>
      </c>
      <c r="AD32" s="60" t="s">
        <v>778</v>
      </c>
      <c r="AE32" s="60">
        <v>1875</v>
      </c>
    </row>
    <row r="33" spans="1:31" x14ac:dyDescent="0.3">
      <c r="A33" s="60">
        <v>32</v>
      </c>
      <c r="B33" s="60" t="s">
        <v>223</v>
      </c>
      <c r="C33" s="60" t="s">
        <v>201</v>
      </c>
      <c r="D33" s="60">
        <v>72.64</v>
      </c>
      <c r="F33" s="60" t="str">
        <f t="shared" si="0"/>
        <v>72.64</v>
      </c>
      <c r="G33" s="60" t="s">
        <v>54</v>
      </c>
      <c r="H33" s="60" t="s">
        <v>657</v>
      </c>
      <c r="I33" s="60">
        <v>14</v>
      </c>
      <c r="J33" s="60" t="s">
        <v>664</v>
      </c>
      <c r="K33" s="60">
        <v>4</v>
      </c>
      <c r="L33" s="60" t="s">
        <v>779</v>
      </c>
      <c r="M33" s="60" t="s">
        <v>666</v>
      </c>
      <c r="N33" s="60">
        <v>7.8994</v>
      </c>
      <c r="O33" s="60">
        <v>938.3</v>
      </c>
      <c r="P33" s="60">
        <v>2820</v>
      </c>
      <c r="Q33" s="60" t="s">
        <v>1061</v>
      </c>
      <c r="R33" s="60" t="s">
        <v>1127</v>
      </c>
      <c r="T33" s="60">
        <v>122</v>
      </c>
      <c r="U33" s="60">
        <v>125</v>
      </c>
      <c r="V33" s="60">
        <v>211</v>
      </c>
      <c r="W33" s="60">
        <v>2.0099999999999998</v>
      </c>
      <c r="X33" s="60">
        <v>5.3230000000000004</v>
      </c>
      <c r="Y33" s="60">
        <v>119</v>
      </c>
      <c r="Z33" s="60">
        <v>60</v>
      </c>
      <c r="AA33" s="60" t="s">
        <v>780</v>
      </c>
      <c r="AB33" s="60" t="s">
        <v>781</v>
      </c>
      <c r="AC33" s="60" t="s">
        <v>782</v>
      </c>
      <c r="AD33" s="60" t="s">
        <v>783</v>
      </c>
      <c r="AE33" s="60">
        <v>1886</v>
      </c>
    </row>
    <row r="34" spans="1:31" x14ac:dyDescent="0.3">
      <c r="A34" s="60">
        <v>33</v>
      </c>
      <c r="B34" s="60" t="s">
        <v>224</v>
      </c>
      <c r="C34" s="60" t="s">
        <v>203</v>
      </c>
      <c r="D34" s="60">
        <v>74.921599999999998</v>
      </c>
      <c r="F34" s="60" t="str">
        <f t="shared" ref="F34:F65" si="1">IF(E34="x","(","") &amp;D34&amp;IF(E34="x",")","")</f>
        <v>74.9216</v>
      </c>
      <c r="G34" s="60" t="s">
        <v>54</v>
      </c>
      <c r="H34" s="60" t="s">
        <v>657</v>
      </c>
      <c r="I34" s="60">
        <v>15</v>
      </c>
      <c r="J34" s="60" t="s">
        <v>672</v>
      </c>
      <c r="K34" s="60">
        <v>4</v>
      </c>
      <c r="L34" s="60" t="s">
        <v>784</v>
      </c>
      <c r="M34" s="60" t="s">
        <v>674</v>
      </c>
      <c r="N34" s="60">
        <v>9.7886000000000006</v>
      </c>
      <c r="O34" s="60">
        <v>817</v>
      </c>
      <c r="P34" s="60">
        <v>614</v>
      </c>
      <c r="Q34" s="60" t="s">
        <v>1073</v>
      </c>
      <c r="R34" s="60" t="s">
        <v>1128</v>
      </c>
      <c r="T34" s="60">
        <v>119</v>
      </c>
      <c r="U34" s="60">
        <v>114</v>
      </c>
      <c r="V34" s="60">
        <v>185</v>
      </c>
      <c r="W34" s="60">
        <v>2.1800000000000002</v>
      </c>
      <c r="X34" s="60">
        <v>5.7270000000000003</v>
      </c>
      <c r="Y34" s="60">
        <v>78</v>
      </c>
      <c r="Z34" s="60">
        <v>50</v>
      </c>
      <c r="AA34" s="60">
        <v>2.9999999999999999E-7</v>
      </c>
      <c r="AB34" s="60" t="s">
        <v>785</v>
      </c>
      <c r="AC34" s="60" t="s">
        <v>710</v>
      </c>
      <c r="AD34" s="60" t="s">
        <v>670</v>
      </c>
      <c r="AE34" s="60" t="s">
        <v>671</v>
      </c>
    </row>
    <row r="35" spans="1:31" x14ac:dyDescent="0.3">
      <c r="A35" s="60">
        <v>34</v>
      </c>
      <c r="B35" s="60" t="s">
        <v>225</v>
      </c>
      <c r="C35" s="60" t="s">
        <v>205</v>
      </c>
      <c r="D35" s="60">
        <v>78.959999999999994</v>
      </c>
      <c r="F35" s="60" t="str">
        <f t="shared" si="1"/>
        <v>78.96</v>
      </c>
      <c r="G35" s="60" t="s">
        <v>54</v>
      </c>
      <c r="H35" s="60" t="s">
        <v>634</v>
      </c>
      <c r="I35" s="60">
        <v>16</v>
      </c>
      <c r="J35" s="60" t="s">
        <v>678</v>
      </c>
      <c r="K35" s="60">
        <v>4</v>
      </c>
      <c r="L35" s="60" t="s">
        <v>786</v>
      </c>
      <c r="M35" s="60" t="s">
        <v>680</v>
      </c>
      <c r="N35" s="60">
        <v>9.7523999999999997</v>
      </c>
      <c r="O35" s="60">
        <v>221</v>
      </c>
      <c r="P35" s="60">
        <v>685</v>
      </c>
      <c r="Q35" s="60" t="s">
        <v>1062</v>
      </c>
      <c r="R35" s="60" t="s">
        <v>1129</v>
      </c>
      <c r="T35" s="60">
        <v>116</v>
      </c>
      <c r="U35" s="60">
        <v>103</v>
      </c>
      <c r="V35" s="60">
        <v>190</v>
      </c>
      <c r="W35" s="60">
        <v>2.5499999999999998</v>
      </c>
      <c r="X35" s="60">
        <v>4.819</v>
      </c>
      <c r="Y35" s="60">
        <v>195</v>
      </c>
      <c r="Z35" s="60">
        <v>0.52</v>
      </c>
      <c r="AA35" s="60" t="e">
        <f>NA()</f>
        <v>#N/A</v>
      </c>
      <c r="AB35" s="60" t="s">
        <v>787</v>
      </c>
      <c r="AC35" s="60" t="s">
        <v>714</v>
      </c>
      <c r="AD35" s="60" t="s">
        <v>707</v>
      </c>
      <c r="AE35" s="60">
        <v>1817</v>
      </c>
    </row>
    <row r="36" spans="1:31" x14ac:dyDescent="0.3">
      <c r="A36" s="60">
        <v>35</v>
      </c>
      <c r="B36" s="60" t="s">
        <v>226</v>
      </c>
      <c r="C36" s="60" t="s">
        <v>207</v>
      </c>
      <c r="D36" s="60">
        <v>79.903999999999996</v>
      </c>
      <c r="F36" s="60" t="str">
        <f t="shared" si="1"/>
        <v>79.904</v>
      </c>
      <c r="G36" s="60" t="s">
        <v>53</v>
      </c>
      <c r="H36" s="60" t="s">
        <v>684</v>
      </c>
      <c r="I36" s="60">
        <v>17</v>
      </c>
      <c r="J36" s="60" t="s">
        <v>685</v>
      </c>
      <c r="K36" s="60">
        <v>4</v>
      </c>
      <c r="L36" s="60" t="s">
        <v>788</v>
      </c>
      <c r="M36" s="60" t="s">
        <v>687</v>
      </c>
      <c r="N36" s="60">
        <v>11.813800000000001</v>
      </c>
      <c r="O36" s="60">
        <v>-7.3</v>
      </c>
      <c r="P36" s="60">
        <v>59</v>
      </c>
      <c r="Q36" s="60" t="s">
        <v>1066</v>
      </c>
      <c r="R36" s="60" t="s">
        <v>1130</v>
      </c>
      <c r="T36" s="60">
        <v>114</v>
      </c>
      <c r="U36" s="60">
        <v>94</v>
      </c>
      <c r="V36" s="60">
        <v>185</v>
      </c>
      <c r="W36" s="60">
        <v>2.96</v>
      </c>
      <c r="X36" s="60">
        <v>3.12</v>
      </c>
      <c r="Y36" s="60">
        <v>324.60000000000002</v>
      </c>
      <c r="Z36" s="60">
        <v>0.12</v>
      </c>
      <c r="AA36" s="60" t="e">
        <f>NA()</f>
        <v>#N/A</v>
      </c>
      <c r="AB36" s="60" t="s">
        <v>789</v>
      </c>
      <c r="AC36" s="60" t="s">
        <v>790</v>
      </c>
      <c r="AD36" s="60" t="s">
        <v>791</v>
      </c>
      <c r="AE36" s="60">
        <v>1826</v>
      </c>
    </row>
    <row r="37" spans="1:31" x14ac:dyDescent="0.3">
      <c r="A37" s="60">
        <v>36</v>
      </c>
      <c r="B37" s="60" t="s">
        <v>227</v>
      </c>
      <c r="C37" s="60" t="s">
        <v>209</v>
      </c>
      <c r="D37" s="60">
        <v>83.798000000000002</v>
      </c>
      <c r="F37" s="60" t="str">
        <f t="shared" si="1"/>
        <v>83.798</v>
      </c>
      <c r="G37" s="60" t="s">
        <v>52</v>
      </c>
      <c r="H37" s="60" t="s">
        <v>640</v>
      </c>
      <c r="I37" s="60">
        <v>18</v>
      </c>
      <c r="J37" s="60" t="s">
        <v>641</v>
      </c>
      <c r="K37" s="60">
        <v>4</v>
      </c>
      <c r="L37" s="60" t="s">
        <v>792</v>
      </c>
      <c r="M37" s="60" t="s">
        <v>643</v>
      </c>
      <c r="N37" s="60">
        <v>13.999599999999999</v>
      </c>
      <c r="O37" s="60">
        <v>-157.36000000000001</v>
      </c>
      <c r="P37" s="60">
        <v>-153.22</v>
      </c>
      <c r="Q37" s="60" t="s">
        <v>1065</v>
      </c>
      <c r="R37" s="60" t="s">
        <v>1220</v>
      </c>
      <c r="T37" s="60">
        <v>110</v>
      </c>
      <c r="U37" s="60">
        <v>88</v>
      </c>
      <c r="V37" s="60">
        <v>202</v>
      </c>
      <c r="W37" s="60">
        <v>3</v>
      </c>
      <c r="X37" s="60">
        <v>3.75</v>
      </c>
      <c r="Y37" s="60" t="e">
        <f>NA()</f>
        <v>#N/A</v>
      </c>
      <c r="Z37" s="60">
        <v>9.4299999999999991E-3</v>
      </c>
      <c r="AA37" s="60" t="e">
        <f>NA()</f>
        <v>#N/A</v>
      </c>
      <c r="AB37" s="60" t="s">
        <v>793</v>
      </c>
      <c r="AC37" s="60">
        <v>0</v>
      </c>
      <c r="AD37" s="60" t="s">
        <v>794</v>
      </c>
      <c r="AE37" s="60">
        <v>1898</v>
      </c>
    </row>
    <row r="38" spans="1:31" x14ac:dyDescent="0.3">
      <c r="A38" s="60">
        <v>37</v>
      </c>
      <c r="B38" s="60" t="s">
        <v>303</v>
      </c>
      <c r="C38" s="60" t="s">
        <v>271</v>
      </c>
      <c r="D38" s="60">
        <v>85.467799999999997</v>
      </c>
      <c r="F38" s="60" t="str">
        <f t="shared" si="1"/>
        <v>85.4678</v>
      </c>
      <c r="G38" s="60" t="s">
        <v>54</v>
      </c>
      <c r="H38" s="60" t="s">
        <v>646</v>
      </c>
      <c r="I38" s="60">
        <v>1</v>
      </c>
      <c r="J38" s="60" t="s">
        <v>635</v>
      </c>
      <c r="K38" s="60">
        <v>5</v>
      </c>
      <c r="L38" s="60" t="s">
        <v>795</v>
      </c>
      <c r="M38" s="60" t="s">
        <v>637</v>
      </c>
      <c r="N38" s="60">
        <v>4.1771000000000003</v>
      </c>
      <c r="O38" s="60">
        <v>39.31</v>
      </c>
      <c r="P38" s="60">
        <v>688</v>
      </c>
      <c r="Q38" s="68" t="s">
        <v>1064</v>
      </c>
      <c r="R38" s="60" t="s">
        <v>1142</v>
      </c>
      <c r="S38" s="60">
        <v>248</v>
      </c>
      <c r="T38" s="60">
        <v>211</v>
      </c>
      <c r="U38" s="60">
        <v>265</v>
      </c>
      <c r="V38" s="60">
        <v>303</v>
      </c>
      <c r="W38" s="60">
        <v>0.82</v>
      </c>
      <c r="X38" s="60">
        <v>1.532</v>
      </c>
      <c r="Y38" s="60">
        <v>46.9</v>
      </c>
      <c r="Z38" s="60">
        <v>58</v>
      </c>
      <c r="AA38" s="60">
        <v>1.1999999999999999E-7</v>
      </c>
      <c r="AB38" s="60" t="s">
        <v>796</v>
      </c>
      <c r="AC38" s="60" t="s">
        <v>649</v>
      </c>
      <c r="AD38" s="60" t="s">
        <v>797</v>
      </c>
      <c r="AE38" s="60">
        <v>1861</v>
      </c>
    </row>
    <row r="39" spans="1:31" x14ac:dyDescent="0.3">
      <c r="A39" s="60">
        <v>38</v>
      </c>
      <c r="B39" s="60" t="s">
        <v>304</v>
      </c>
      <c r="C39" s="60" t="s">
        <v>272</v>
      </c>
      <c r="D39" s="60">
        <v>87.62</v>
      </c>
      <c r="F39" s="60" t="str">
        <f t="shared" si="1"/>
        <v>87.62</v>
      </c>
      <c r="G39" s="60" t="s">
        <v>54</v>
      </c>
      <c r="H39" s="60" t="s">
        <v>651</v>
      </c>
      <c r="I39" s="60">
        <v>2</v>
      </c>
      <c r="J39" s="60" t="s">
        <v>652</v>
      </c>
      <c r="K39" s="60">
        <v>5</v>
      </c>
      <c r="L39" s="60" t="s">
        <v>798</v>
      </c>
      <c r="M39" s="60" t="s">
        <v>643</v>
      </c>
      <c r="N39" s="60">
        <v>5.6948999999999996</v>
      </c>
      <c r="O39" s="60">
        <v>777</v>
      </c>
      <c r="P39" s="60">
        <v>1382</v>
      </c>
      <c r="Q39" s="68" t="s">
        <v>1065</v>
      </c>
      <c r="R39" s="60" t="s">
        <v>1143</v>
      </c>
      <c r="S39" s="60">
        <v>215</v>
      </c>
      <c r="T39" s="60">
        <v>192</v>
      </c>
      <c r="U39" s="60">
        <v>219</v>
      </c>
      <c r="V39" s="60">
        <v>249</v>
      </c>
      <c r="W39" s="60">
        <v>0.95</v>
      </c>
      <c r="X39" s="60">
        <v>2.63</v>
      </c>
      <c r="Y39" s="60">
        <v>5.03</v>
      </c>
      <c r="Z39" s="60">
        <v>35</v>
      </c>
      <c r="AA39" s="60">
        <v>1.3E-7</v>
      </c>
      <c r="AB39" s="60" t="s">
        <v>799</v>
      </c>
      <c r="AC39" s="60" t="s">
        <v>655</v>
      </c>
      <c r="AD39" s="60" t="s">
        <v>800</v>
      </c>
      <c r="AE39" s="60">
        <v>1790</v>
      </c>
    </row>
    <row r="40" spans="1:31" x14ac:dyDescent="0.3">
      <c r="A40" s="60">
        <v>39</v>
      </c>
      <c r="B40" s="60" t="s">
        <v>305</v>
      </c>
      <c r="C40" s="60" t="s">
        <v>273</v>
      </c>
      <c r="D40" s="60">
        <v>88.905850000000001</v>
      </c>
      <c r="F40" s="60" t="str">
        <f t="shared" si="1"/>
        <v>88.90585</v>
      </c>
      <c r="G40" s="60" t="s">
        <v>54</v>
      </c>
      <c r="H40" s="60" t="s">
        <v>726</v>
      </c>
      <c r="I40" s="60">
        <v>3</v>
      </c>
      <c r="J40" s="60" t="s">
        <v>727</v>
      </c>
      <c r="K40" s="60">
        <v>5</v>
      </c>
      <c r="L40" s="60" t="s">
        <v>801</v>
      </c>
      <c r="M40" s="60" t="s">
        <v>729</v>
      </c>
      <c r="N40" s="60">
        <v>6.2172999999999998</v>
      </c>
      <c r="O40" s="60">
        <v>1526</v>
      </c>
      <c r="P40" s="60">
        <v>3345</v>
      </c>
      <c r="Q40" s="68" t="s">
        <v>1063</v>
      </c>
      <c r="R40" s="60" t="s">
        <v>1144</v>
      </c>
      <c r="S40" s="60">
        <v>180</v>
      </c>
      <c r="T40" s="60">
        <v>162</v>
      </c>
      <c r="U40" s="60">
        <v>212</v>
      </c>
      <c r="V40" s="60" t="e">
        <f>NA()</f>
        <v>#N/A</v>
      </c>
      <c r="W40" s="60">
        <v>1.22</v>
      </c>
      <c r="X40" s="60">
        <v>4.4720000000000004</v>
      </c>
      <c r="Y40" s="60">
        <v>29.6</v>
      </c>
      <c r="Z40" s="60">
        <v>17</v>
      </c>
      <c r="AA40" s="60">
        <v>5.6000000000000004E-7</v>
      </c>
      <c r="AB40" s="60" t="s">
        <v>802</v>
      </c>
      <c r="AC40" s="60" t="s">
        <v>532</v>
      </c>
      <c r="AD40" s="60" t="s">
        <v>803</v>
      </c>
      <c r="AE40" s="60">
        <v>1789</v>
      </c>
    </row>
    <row r="41" spans="1:31" x14ac:dyDescent="0.3">
      <c r="A41" s="60">
        <v>40</v>
      </c>
      <c r="B41" s="60" t="s">
        <v>306</v>
      </c>
      <c r="C41" s="60" t="s">
        <v>275</v>
      </c>
      <c r="D41" s="60">
        <v>91.224000000000004</v>
      </c>
      <c r="F41" s="60" t="str">
        <f t="shared" si="1"/>
        <v>91.224</v>
      </c>
      <c r="G41" s="60" t="s">
        <v>54</v>
      </c>
      <c r="H41" s="60" t="s">
        <v>726</v>
      </c>
      <c r="I41" s="60">
        <v>4</v>
      </c>
      <c r="J41" s="60" t="s">
        <v>732</v>
      </c>
      <c r="K41" s="60">
        <v>5</v>
      </c>
      <c r="L41" s="60" t="s">
        <v>804</v>
      </c>
      <c r="M41" s="60" t="s">
        <v>734</v>
      </c>
      <c r="N41" s="60">
        <v>6.6338999999999997</v>
      </c>
      <c r="O41" s="60">
        <v>1855</v>
      </c>
      <c r="P41" s="60">
        <v>4409</v>
      </c>
      <c r="Q41" s="68" t="s">
        <v>1063</v>
      </c>
      <c r="R41" s="60" t="s">
        <v>1118</v>
      </c>
      <c r="S41" s="60">
        <v>160</v>
      </c>
      <c r="T41" s="60">
        <v>148</v>
      </c>
      <c r="U41" s="60">
        <v>206</v>
      </c>
      <c r="V41" s="60" t="e">
        <f>NA()</f>
        <v>#N/A</v>
      </c>
      <c r="W41" s="60">
        <v>1.33</v>
      </c>
      <c r="X41" s="60">
        <v>6.5110000000000001</v>
      </c>
      <c r="Y41" s="60">
        <v>41.1</v>
      </c>
      <c r="Z41" s="60">
        <v>23</v>
      </c>
      <c r="AA41" s="60">
        <v>4.2E-7</v>
      </c>
      <c r="AB41" s="60" t="s">
        <v>805</v>
      </c>
      <c r="AC41" s="60" t="s">
        <v>339</v>
      </c>
      <c r="AD41" s="60" t="s">
        <v>806</v>
      </c>
      <c r="AE41" s="60">
        <v>1789</v>
      </c>
    </row>
    <row r="42" spans="1:31" x14ac:dyDescent="0.3">
      <c r="A42" s="60">
        <v>41</v>
      </c>
      <c r="B42" s="60" t="s">
        <v>307</v>
      </c>
      <c r="C42" s="60" t="s">
        <v>277</v>
      </c>
      <c r="D42" s="60">
        <v>92.906379999999999</v>
      </c>
      <c r="F42" s="60" t="str">
        <f t="shared" si="1"/>
        <v>92.90638</v>
      </c>
      <c r="G42" s="60" t="s">
        <v>54</v>
      </c>
      <c r="H42" s="60" t="s">
        <v>726</v>
      </c>
      <c r="I42" s="60">
        <v>5</v>
      </c>
      <c r="J42" s="60" t="s">
        <v>738</v>
      </c>
      <c r="K42" s="60">
        <v>5</v>
      </c>
      <c r="L42" s="60" t="s">
        <v>807</v>
      </c>
      <c r="M42" s="60" t="s">
        <v>808</v>
      </c>
      <c r="N42" s="60">
        <v>6.7588999999999997</v>
      </c>
      <c r="O42" s="60">
        <v>2477</v>
      </c>
      <c r="P42" s="60">
        <v>4744</v>
      </c>
      <c r="Q42" s="68" t="s">
        <v>1064</v>
      </c>
      <c r="R42" s="60" t="s">
        <v>1145</v>
      </c>
      <c r="S42" s="60">
        <v>146</v>
      </c>
      <c r="T42" s="60">
        <v>137</v>
      </c>
      <c r="U42" s="60">
        <v>198</v>
      </c>
      <c r="V42" s="60" t="e">
        <f>NA()</f>
        <v>#N/A</v>
      </c>
      <c r="W42" s="60">
        <v>1.6</v>
      </c>
      <c r="X42" s="60">
        <v>8.57</v>
      </c>
      <c r="Y42" s="60">
        <v>86.1</v>
      </c>
      <c r="Z42" s="60">
        <v>54</v>
      </c>
      <c r="AA42" s="60">
        <v>1.4999999999999999E-7</v>
      </c>
      <c r="AB42" s="60" t="s">
        <v>809</v>
      </c>
      <c r="AC42" s="60" t="s">
        <v>810</v>
      </c>
      <c r="AD42" s="60" t="s">
        <v>811</v>
      </c>
      <c r="AE42" s="60">
        <v>1801</v>
      </c>
    </row>
    <row r="43" spans="1:31" x14ac:dyDescent="0.3">
      <c r="A43" s="60">
        <v>42</v>
      </c>
      <c r="B43" s="60" t="s">
        <v>308</v>
      </c>
      <c r="C43" s="60" t="s">
        <v>279</v>
      </c>
      <c r="D43" s="60">
        <v>95.94</v>
      </c>
      <c r="F43" s="60" t="str">
        <f t="shared" si="1"/>
        <v>95.94</v>
      </c>
      <c r="G43" s="60" t="s">
        <v>54</v>
      </c>
      <c r="H43" s="60" t="s">
        <v>726</v>
      </c>
      <c r="I43" s="60">
        <v>6</v>
      </c>
      <c r="J43" s="60" t="s">
        <v>744</v>
      </c>
      <c r="K43" s="60">
        <v>5</v>
      </c>
      <c r="L43" s="60" t="s">
        <v>812</v>
      </c>
      <c r="M43" s="60" t="s">
        <v>746</v>
      </c>
      <c r="N43" s="60">
        <v>7.0923999999999996</v>
      </c>
      <c r="O43" s="60">
        <v>2623</v>
      </c>
      <c r="P43" s="60">
        <v>4639</v>
      </c>
      <c r="Q43" s="68" t="s">
        <v>1064</v>
      </c>
      <c r="R43" s="60" t="s">
        <v>1146</v>
      </c>
      <c r="S43" s="60">
        <v>139</v>
      </c>
      <c r="T43" s="60">
        <v>145</v>
      </c>
      <c r="U43" s="60">
        <v>190</v>
      </c>
      <c r="V43" s="60" t="e">
        <f>NA()</f>
        <v>#N/A</v>
      </c>
      <c r="W43" s="60">
        <v>2.16</v>
      </c>
      <c r="X43" s="60">
        <v>10.28</v>
      </c>
      <c r="Y43" s="60">
        <v>71.900000000000006</v>
      </c>
      <c r="Z43" s="60">
        <v>139</v>
      </c>
      <c r="AA43" s="60">
        <v>4.9999999999999998E-8</v>
      </c>
      <c r="AB43" s="60" t="s">
        <v>813</v>
      </c>
      <c r="AC43" s="60" t="s">
        <v>814</v>
      </c>
      <c r="AD43" s="60" t="s">
        <v>815</v>
      </c>
      <c r="AE43" s="60">
        <v>1778</v>
      </c>
    </row>
    <row r="44" spans="1:31" x14ac:dyDescent="0.3">
      <c r="A44" s="60">
        <v>43</v>
      </c>
      <c r="B44" s="60" t="s">
        <v>309</v>
      </c>
      <c r="C44" s="60" t="s">
        <v>281</v>
      </c>
      <c r="D44" s="60">
        <v>98</v>
      </c>
      <c r="E44" s="60" t="s">
        <v>816</v>
      </c>
      <c r="F44" s="60" t="str">
        <f t="shared" si="1"/>
        <v>(98)</v>
      </c>
      <c r="G44" s="60" t="s">
        <v>55</v>
      </c>
      <c r="H44" s="60" t="s">
        <v>726</v>
      </c>
      <c r="I44" s="60">
        <v>7</v>
      </c>
      <c r="J44" s="60" t="s">
        <v>750</v>
      </c>
      <c r="K44" s="60">
        <v>5</v>
      </c>
      <c r="L44" s="60" t="s">
        <v>817</v>
      </c>
      <c r="M44" s="60" t="s">
        <v>752</v>
      </c>
      <c r="N44" s="60">
        <v>7.28</v>
      </c>
      <c r="O44" s="60">
        <v>2157</v>
      </c>
      <c r="P44" s="60">
        <v>4265</v>
      </c>
      <c r="Q44" s="68" t="s">
        <v>1063</v>
      </c>
      <c r="R44" s="60" t="s">
        <v>1147</v>
      </c>
      <c r="S44" s="60">
        <v>136</v>
      </c>
      <c r="T44" s="60">
        <v>156</v>
      </c>
      <c r="U44" s="60">
        <v>183</v>
      </c>
      <c r="V44" s="60" t="e">
        <f>NA()</f>
        <v>#N/A</v>
      </c>
      <c r="W44" s="60">
        <v>1.9</v>
      </c>
      <c r="X44" s="60">
        <v>11.5</v>
      </c>
      <c r="Y44" s="60">
        <v>53</v>
      </c>
      <c r="Z44" s="60">
        <v>51</v>
      </c>
      <c r="AA44" s="60">
        <v>1.9999999999999999E-7</v>
      </c>
      <c r="AB44" s="60" t="s">
        <v>818</v>
      </c>
      <c r="AC44" s="60" t="s">
        <v>819</v>
      </c>
      <c r="AD44" s="60" t="s">
        <v>820</v>
      </c>
      <c r="AE44" s="60">
        <v>1937</v>
      </c>
    </row>
    <row r="45" spans="1:31" x14ac:dyDescent="0.3">
      <c r="A45" s="60">
        <v>44</v>
      </c>
      <c r="B45" s="60" t="s">
        <v>310</v>
      </c>
      <c r="C45" s="60" t="s">
        <v>283</v>
      </c>
      <c r="D45" s="60">
        <v>101.07</v>
      </c>
      <c r="F45" s="60" t="str">
        <f t="shared" si="1"/>
        <v>101.07</v>
      </c>
      <c r="G45" s="60" t="s">
        <v>54</v>
      </c>
      <c r="H45" s="60" t="s">
        <v>726</v>
      </c>
      <c r="I45" s="60">
        <v>8</v>
      </c>
      <c r="J45" s="60" t="s">
        <v>756</v>
      </c>
      <c r="K45" s="60">
        <v>5</v>
      </c>
      <c r="L45" s="60" t="s">
        <v>821</v>
      </c>
      <c r="M45" s="60" t="s">
        <v>822</v>
      </c>
      <c r="N45" s="60">
        <v>7.3605</v>
      </c>
      <c r="O45" s="60">
        <v>2334</v>
      </c>
      <c r="P45" s="60">
        <v>4150</v>
      </c>
      <c r="Q45" s="68" t="s">
        <v>1063</v>
      </c>
      <c r="R45" s="60" t="s">
        <v>1148</v>
      </c>
      <c r="S45" s="60">
        <v>134</v>
      </c>
      <c r="T45" s="60">
        <v>126</v>
      </c>
      <c r="U45" s="60">
        <v>178</v>
      </c>
      <c r="V45" s="60" t="e">
        <f>NA()</f>
        <v>#N/A</v>
      </c>
      <c r="W45" s="60">
        <v>2.2000000000000002</v>
      </c>
      <c r="X45" s="60">
        <v>12.37</v>
      </c>
      <c r="Y45" s="60">
        <v>101.3</v>
      </c>
      <c r="Z45" s="60">
        <v>120</v>
      </c>
      <c r="AA45" s="60">
        <v>7.1E-8</v>
      </c>
      <c r="AB45" s="60" t="s">
        <v>823</v>
      </c>
      <c r="AC45" s="60" t="s">
        <v>532</v>
      </c>
      <c r="AD45" s="60" t="s">
        <v>824</v>
      </c>
      <c r="AE45" s="60">
        <v>1844</v>
      </c>
    </row>
    <row r="46" spans="1:31" x14ac:dyDescent="0.3">
      <c r="A46" s="60">
        <v>45</v>
      </c>
      <c r="B46" s="60" t="s">
        <v>311</v>
      </c>
      <c r="C46" s="60" t="s">
        <v>285</v>
      </c>
      <c r="D46" s="60">
        <v>102.9055</v>
      </c>
      <c r="F46" s="60" t="str">
        <f t="shared" si="1"/>
        <v>102.9055</v>
      </c>
      <c r="G46" s="60" t="s">
        <v>54</v>
      </c>
      <c r="H46" s="60" t="s">
        <v>726</v>
      </c>
      <c r="I46" s="60">
        <v>9</v>
      </c>
      <c r="J46" s="60" t="s">
        <v>756</v>
      </c>
      <c r="K46" s="60">
        <v>5</v>
      </c>
      <c r="L46" s="60" t="s">
        <v>825</v>
      </c>
      <c r="M46" s="60" t="s">
        <v>762</v>
      </c>
      <c r="N46" s="60">
        <v>7.4588999999999999</v>
      </c>
      <c r="O46" s="60">
        <v>1964</v>
      </c>
      <c r="P46" s="60">
        <v>3695</v>
      </c>
      <c r="Q46" s="68" t="s">
        <v>1065</v>
      </c>
      <c r="R46" s="60" t="s">
        <v>1148</v>
      </c>
      <c r="S46" s="60">
        <v>134</v>
      </c>
      <c r="T46" s="60">
        <v>135</v>
      </c>
      <c r="U46" s="60">
        <v>173</v>
      </c>
      <c r="V46" s="60" t="e">
        <f>NA()</f>
        <v>#N/A</v>
      </c>
      <c r="W46" s="60">
        <v>2.2799999999999998</v>
      </c>
      <c r="X46" s="60">
        <v>12.45</v>
      </c>
      <c r="Y46" s="60">
        <v>109.7</v>
      </c>
      <c r="Z46" s="60">
        <v>150</v>
      </c>
      <c r="AA46" s="60">
        <v>4.3000000000000001E-8</v>
      </c>
      <c r="AB46" s="60" t="s">
        <v>826</v>
      </c>
      <c r="AC46" s="60" t="s">
        <v>532</v>
      </c>
      <c r="AD46" s="60" t="s">
        <v>827</v>
      </c>
      <c r="AE46" s="60">
        <v>1803</v>
      </c>
    </row>
    <row r="47" spans="1:31" x14ac:dyDescent="0.3">
      <c r="A47" s="60">
        <v>46</v>
      </c>
      <c r="B47" s="60" t="s">
        <v>312</v>
      </c>
      <c r="C47" s="60" t="s">
        <v>287</v>
      </c>
      <c r="D47" s="60">
        <v>106.42</v>
      </c>
      <c r="F47" s="60" t="str">
        <f t="shared" si="1"/>
        <v>106.42</v>
      </c>
      <c r="G47" s="60" t="s">
        <v>54</v>
      </c>
      <c r="H47" s="60" t="s">
        <v>726</v>
      </c>
      <c r="I47" s="60">
        <v>10</v>
      </c>
      <c r="J47" s="60" t="s">
        <v>756</v>
      </c>
      <c r="K47" s="60">
        <v>5</v>
      </c>
      <c r="L47" s="60" t="s">
        <v>828</v>
      </c>
      <c r="M47" s="60" t="s">
        <v>643</v>
      </c>
      <c r="N47" s="60">
        <v>8.3369</v>
      </c>
      <c r="O47" s="60">
        <v>1554.9</v>
      </c>
      <c r="P47" s="60">
        <v>2963</v>
      </c>
      <c r="Q47" s="68" t="s">
        <v>1065</v>
      </c>
      <c r="R47" s="60" t="s">
        <v>1149</v>
      </c>
      <c r="S47" s="60">
        <v>137</v>
      </c>
      <c r="T47" s="60">
        <v>131</v>
      </c>
      <c r="U47" s="60">
        <v>169</v>
      </c>
      <c r="V47" s="60">
        <v>163</v>
      </c>
      <c r="W47" s="60">
        <v>2.2000000000000002</v>
      </c>
      <c r="X47" s="60">
        <v>12.023</v>
      </c>
      <c r="Y47" s="60">
        <v>53.7</v>
      </c>
      <c r="Z47" s="60">
        <v>72</v>
      </c>
      <c r="AA47" s="60">
        <v>9.9999999999999995E-8</v>
      </c>
      <c r="AB47" s="60" t="s">
        <v>829</v>
      </c>
      <c r="AC47" s="60" t="s">
        <v>782</v>
      </c>
      <c r="AD47" s="60" t="s">
        <v>827</v>
      </c>
      <c r="AE47" s="60">
        <v>1803</v>
      </c>
    </row>
    <row r="48" spans="1:31" x14ac:dyDescent="0.3">
      <c r="A48" s="60">
        <v>47</v>
      </c>
      <c r="B48" s="60" t="s">
        <v>313</v>
      </c>
      <c r="C48" s="60" t="s">
        <v>289</v>
      </c>
      <c r="D48" s="60">
        <v>107.8682</v>
      </c>
      <c r="F48" s="60" t="str">
        <f t="shared" si="1"/>
        <v>107.8682</v>
      </c>
      <c r="G48" s="60" t="s">
        <v>54</v>
      </c>
      <c r="H48" s="60" t="s">
        <v>726</v>
      </c>
      <c r="I48" s="60">
        <v>11</v>
      </c>
      <c r="J48" s="60" t="s">
        <v>769</v>
      </c>
      <c r="K48" s="60">
        <v>5</v>
      </c>
      <c r="L48" s="60" t="s">
        <v>830</v>
      </c>
      <c r="M48" s="60" t="s">
        <v>637</v>
      </c>
      <c r="N48" s="60">
        <v>7.5762</v>
      </c>
      <c r="O48" s="60">
        <v>961.78</v>
      </c>
      <c r="P48" s="60">
        <v>2162</v>
      </c>
      <c r="Q48" s="68" t="s">
        <v>1065</v>
      </c>
      <c r="R48" s="60" t="s">
        <v>1150</v>
      </c>
      <c r="S48" s="60">
        <v>144</v>
      </c>
      <c r="T48" s="60">
        <v>153</v>
      </c>
      <c r="U48" s="60">
        <v>165</v>
      </c>
      <c r="V48" s="60">
        <v>172</v>
      </c>
      <c r="W48" s="60">
        <v>1.93</v>
      </c>
      <c r="X48" s="60">
        <v>10.49</v>
      </c>
      <c r="Y48" s="60">
        <v>125.6</v>
      </c>
      <c r="Z48" s="60">
        <v>430</v>
      </c>
      <c r="AA48" s="60">
        <v>1.6000000000000001E-8</v>
      </c>
      <c r="AB48" s="60" t="s">
        <v>831</v>
      </c>
      <c r="AC48" s="60" t="s">
        <v>649</v>
      </c>
      <c r="AD48" s="60" t="s">
        <v>670</v>
      </c>
      <c r="AE48" s="60" t="s">
        <v>671</v>
      </c>
    </row>
    <row r="49" spans="1:31" x14ac:dyDescent="0.3">
      <c r="A49" s="60">
        <v>48</v>
      </c>
      <c r="B49" s="60" t="s">
        <v>314</v>
      </c>
      <c r="C49" s="60" t="s">
        <v>291</v>
      </c>
      <c r="D49" s="60">
        <v>112.411</v>
      </c>
      <c r="F49" s="60" t="str">
        <f t="shared" si="1"/>
        <v>112.411</v>
      </c>
      <c r="G49" s="60" t="s">
        <v>54</v>
      </c>
      <c r="H49" s="60" t="s">
        <v>726</v>
      </c>
      <c r="I49" s="60">
        <v>12</v>
      </c>
      <c r="J49" s="60" t="s">
        <v>773</v>
      </c>
      <c r="K49" s="60">
        <v>5</v>
      </c>
      <c r="L49" s="60" t="s">
        <v>832</v>
      </c>
      <c r="M49" s="60" t="s">
        <v>643</v>
      </c>
      <c r="N49" s="60">
        <v>8.9938000000000002</v>
      </c>
      <c r="O49" s="60">
        <v>321.07</v>
      </c>
      <c r="P49" s="60">
        <v>767</v>
      </c>
      <c r="Q49" s="68" t="s">
        <v>1062</v>
      </c>
      <c r="R49" s="60" t="s">
        <v>1151</v>
      </c>
      <c r="S49" s="60">
        <v>151</v>
      </c>
      <c r="T49" s="60">
        <v>148</v>
      </c>
      <c r="U49" s="60">
        <v>161</v>
      </c>
      <c r="V49" s="60">
        <v>158</v>
      </c>
      <c r="W49" s="60">
        <v>1.69</v>
      </c>
      <c r="X49" s="60">
        <v>8.65</v>
      </c>
      <c r="Y49" s="60" t="e">
        <f>NA()</f>
        <v>#N/A</v>
      </c>
      <c r="Z49" s="60">
        <v>97</v>
      </c>
      <c r="AA49" s="60">
        <v>7.0000000000000005E-8</v>
      </c>
      <c r="AB49" s="60" t="s">
        <v>833</v>
      </c>
      <c r="AC49" s="60" t="s">
        <v>655</v>
      </c>
      <c r="AD49" s="60" t="s">
        <v>834</v>
      </c>
      <c r="AE49" s="60">
        <v>1817</v>
      </c>
    </row>
    <row r="50" spans="1:31" x14ac:dyDescent="0.3">
      <c r="A50" s="60">
        <v>49</v>
      </c>
      <c r="B50" s="60" t="s">
        <v>315</v>
      </c>
      <c r="C50" s="60" t="s">
        <v>292</v>
      </c>
      <c r="D50" s="60">
        <v>114.818</v>
      </c>
      <c r="F50" s="60" t="str">
        <f t="shared" si="1"/>
        <v>114.818</v>
      </c>
      <c r="G50" s="60" t="s">
        <v>54</v>
      </c>
      <c r="H50" s="60" t="s">
        <v>700</v>
      </c>
      <c r="I50" s="60">
        <v>13</v>
      </c>
      <c r="J50" s="60" t="s">
        <v>658</v>
      </c>
      <c r="K50" s="60">
        <v>5</v>
      </c>
      <c r="L50" s="60" t="s">
        <v>835</v>
      </c>
      <c r="M50" s="60" t="s">
        <v>660</v>
      </c>
      <c r="N50" s="60">
        <v>5.7864000000000004</v>
      </c>
      <c r="O50" s="60">
        <v>156.6</v>
      </c>
      <c r="P50" s="60">
        <v>2072</v>
      </c>
      <c r="Q50" s="68" t="s">
        <v>1074</v>
      </c>
      <c r="R50" s="60" t="s">
        <v>1152</v>
      </c>
      <c r="S50" s="60">
        <v>167</v>
      </c>
      <c r="T50" s="60">
        <v>144</v>
      </c>
      <c r="U50" s="60">
        <v>156</v>
      </c>
      <c r="V50" s="60">
        <v>193</v>
      </c>
      <c r="W50" s="60">
        <v>1.78</v>
      </c>
      <c r="X50" s="60">
        <v>7.31</v>
      </c>
      <c r="Y50" s="60">
        <v>28.9</v>
      </c>
      <c r="Z50" s="60">
        <v>82</v>
      </c>
      <c r="AA50" s="60">
        <v>8.0000000000000002E-8</v>
      </c>
      <c r="AB50" s="60" t="s">
        <v>836</v>
      </c>
      <c r="AC50" s="60" t="s">
        <v>532</v>
      </c>
      <c r="AD50" s="60" t="s">
        <v>837</v>
      </c>
      <c r="AE50" s="60">
        <v>1863</v>
      </c>
    </row>
    <row r="51" spans="1:31" x14ac:dyDescent="0.3">
      <c r="A51" s="60">
        <v>50</v>
      </c>
      <c r="B51" s="60" t="s">
        <v>316</v>
      </c>
      <c r="C51" s="60" t="s">
        <v>294</v>
      </c>
      <c r="D51" s="60">
        <v>118.71</v>
      </c>
      <c r="F51" s="60" t="str">
        <f t="shared" si="1"/>
        <v>118.71</v>
      </c>
      <c r="G51" s="60" t="s">
        <v>54</v>
      </c>
      <c r="H51" s="60" t="s">
        <v>700</v>
      </c>
      <c r="I51" s="60">
        <v>14</v>
      </c>
      <c r="J51" s="60" t="s">
        <v>664</v>
      </c>
      <c r="K51" s="60">
        <v>5</v>
      </c>
      <c r="L51" s="60" t="s">
        <v>838</v>
      </c>
      <c r="M51" s="60" t="s">
        <v>666</v>
      </c>
      <c r="N51" s="60">
        <v>7.3438999999999997</v>
      </c>
      <c r="O51" s="60">
        <v>231.93</v>
      </c>
      <c r="P51" s="60">
        <v>2602</v>
      </c>
      <c r="Q51" s="68" t="s">
        <v>1074</v>
      </c>
      <c r="R51" s="60" t="s">
        <v>1156</v>
      </c>
      <c r="T51" s="60">
        <v>141</v>
      </c>
      <c r="U51" s="60">
        <v>145</v>
      </c>
      <c r="V51" s="60">
        <v>217</v>
      </c>
      <c r="W51" s="60">
        <v>1.96</v>
      </c>
      <c r="X51" s="60">
        <v>7.31</v>
      </c>
      <c r="Y51" s="60">
        <v>107.3</v>
      </c>
      <c r="Z51" s="60">
        <v>67</v>
      </c>
      <c r="AA51" s="60">
        <v>1.1000000000000001E-7</v>
      </c>
      <c r="AB51" s="60" t="s">
        <v>839</v>
      </c>
      <c r="AC51" s="60" t="s">
        <v>782</v>
      </c>
      <c r="AD51" s="60" t="s">
        <v>670</v>
      </c>
      <c r="AE51" s="60" t="s">
        <v>671</v>
      </c>
    </row>
    <row r="52" spans="1:31" x14ac:dyDescent="0.3">
      <c r="A52" s="60">
        <v>51</v>
      </c>
      <c r="B52" s="60" t="s">
        <v>317</v>
      </c>
      <c r="C52" s="60" t="s">
        <v>296</v>
      </c>
      <c r="D52" s="60">
        <v>121.76</v>
      </c>
      <c r="F52" s="60" t="str">
        <f t="shared" si="1"/>
        <v>121.76</v>
      </c>
      <c r="G52" s="60" t="s">
        <v>54</v>
      </c>
      <c r="H52" s="60" t="s">
        <v>657</v>
      </c>
      <c r="I52" s="60">
        <v>15</v>
      </c>
      <c r="J52" s="60" t="s">
        <v>672</v>
      </c>
      <c r="K52" s="60">
        <v>5</v>
      </c>
      <c r="L52" s="60" t="s">
        <v>840</v>
      </c>
      <c r="M52" s="60" t="s">
        <v>674</v>
      </c>
      <c r="N52" s="60">
        <v>8.6083999999999996</v>
      </c>
      <c r="O52" s="60">
        <v>630.63</v>
      </c>
      <c r="P52" s="60">
        <v>1587</v>
      </c>
      <c r="Q52" s="68" t="s">
        <v>1067</v>
      </c>
      <c r="R52" s="60" t="s">
        <v>1155</v>
      </c>
      <c r="T52" s="60">
        <v>138</v>
      </c>
      <c r="U52" s="60">
        <v>133</v>
      </c>
      <c r="V52" s="60">
        <v>206</v>
      </c>
      <c r="W52" s="60">
        <v>2.0499999999999998</v>
      </c>
      <c r="X52" s="60">
        <v>6.6970000000000001</v>
      </c>
      <c r="Y52" s="60">
        <v>103.2</v>
      </c>
      <c r="Z52" s="60">
        <v>24</v>
      </c>
      <c r="AA52" s="60">
        <v>3.9999999999999998E-7</v>
      </c>
      <c r="AB52" s="60" t="s">
        <v>841</v>
      </c>
      <c r="AC52" s="60" t="s">
        <v>710</v>
      </c>
      <c r="AD52" s="60" t="s">
        <v>670</v>
      </c>
      <c r="AE52" s="60" t="s">
        <v>671</v>
      </c>
    </row>
    <row r="53" spans="1:31" x14ac:dyDescent="0.3">
      <c r="A53" s="60">
        <v>52</v>
      </c>
      <c r="B53" s="60" t="s">
        <v>318</v>
      </c>
      <c r="C53" s="60" t="s">
        <v>298</v>
      </c>
      <c r="D53" s="60">
        <v>127.6</v>
      </c>
      <c r="F53" s="60" t="str">
        <f t="shared" si="1"/>
        <v>127.6</v>
      </c>
      <c r="G53" s="60" t="s">
        <v>54</v>
      </c>
      <c r="H53" s="60" t="s">
        <v>657</v>
      </c>
      <c r="I53" s="60">
        <v>16</v>
      </c>
      <c r="J53" s="60" t="s">
        <v>678</v>
      </c>
      <c r="K53" s="60">
        <v>5</v>
      </c>
      <c r="L53" s="60" t="s">
        <v>842</v>
      </c>
      <c r="M53" s="60" t="s">
        <v>680</v>
      </c>
      <c r="N53" s="60">
        <v>9.0096000000000007</v>
      </c>
      <c r="O53" s="60">
        <v>449.51</v>
      </c>
      <c r="P53" s="60">
        <v>988</v>
      </c>
      <c r="Q53" s="60" t="s">
        <v>1058</v>
      </c>
      <c r="R53" s="60" t="s">
        <v>1153</v>
      </c>
      <c r="T53" s="60">
        <v>135</v>
      </c>
      <c r="U53" s="60">
        <v>123</v>
      </c>
      <c r="V53" s="60">
        <v>206</v>
      </c>
      <c r="W53" s="60">
        <v>2.1</v>
      </c>
      <c r="X53" s="60">
        <v>6.24</v>
      </c>
      <c r="Y53" s="60">
        <v>190.2</v>
      </c>
      <c r="Z53" s="60">
        <v>3</v>
      </c>
      <c r="AA53" s="60" t="s">
        <v>843</v>
      </c>
      <c r="AB53" s="60" t="s">
        <v>844</v>
      </c>
      <c r="AC53" s="60" t="s">
        <v>714</v>
      </c>
      <c r="AD53" s="60" t="s">
        <v>845</v>
      </c>
      <c r="AE53" s="60">
        <v>1782</v>
      </c>
    </row>
    <row r="54" spans="1:31" x14ac:dyDescent="0.3">
      <c r="A54" s="60">
        <v>53</v>
      </c>
      <c r="B54" s="60" t="s">
        <v>319</v>
      </c>
      <c r="C54" s="60" t="s">
        <v>300</v>
      </c>
      <c r="D54" s="60">
        <v>126.90447</v>
      </c>
      <c r="F54" s="60" t="str">
        <f t="shared" si="1"/>
        <v>126.90447</v>
      </c>
      <c r="G54" s="60" t="s">
        <v>54</v>
      </c>
      <c r="H54" s="60" t="s">
        <v>684</v>
      </c>
      <c r="I54" s="60">
        <v>17</v>
      </c>
      <c r="J54" s="60" t="s">
        <v>685</v>
      </c>
      <c r="K54" s="60">
        <v>5</v>
      </c>
      <c r="L54" s="60" t="s">
        <v>846</v>
      </c>
      <c r="M54" s="60" t="s">
        <v>687</v>
      </c>
      <c r="N54" s="60">
        <v>10.4513</v>
      </c>
      <c r="O54" s="60">
        <v>113.7</v>
      </c>
      <c r="P54" s="60">
        <v>184.3</v>
      </c>
      <c r="Q54" s="60" t="s">
        <v>1066</v>
      </c>
      <c r="R54" s="60" t="s">
        <v>1154</v>
      </c>
      <c r="T54" s="60">
        <v>133</v>
      </c>
      <c r="U54" s="60">
        <v>115</v>
      </c>
      <c r="V54" s="60">
        <v>198</v>
      </c>
      <c r="W54" s="60">
        <v>2.66</v>
      </c>
      <c r="X54" s="60">
        <v>4.9400000000000004</v>
      </c>
      <c r="Y54" s="60">
        <v>295.2</v>
      </c>
      <c r="Z54" s="60">
        <v>0.44900000000000001</v>
      </c>
      <c r="AA54" s="60" t="e">
        <f>NA()</f>
        <v>#N/A</v>
      </c>
      <c r="AB54" s="60" t="s">
        <v>847</v>
      </c>
      <c r="AC54" s="60" t="s">
        <v>717</v>
      </c>
      <c r="AD54" s="60" t="s">
        <v>848</v>
      </c>
      <c r="AE54" s="60">
        <v>1811</v>
      </c>
    </row>
    <row r="55" spans="1:31" x14ac:dyDescent="0.3">
      <c r="A55" s="60">
        <v>54</v>
      </c>
      <c r="B55" s="60" t="s">
        <v>320</v>
      </c>
      <c r="C55" s="60" t="s">
        <v>302</v>
      </c>
      <c r="D55" s="60">
        <v>131.29300000000001</v>
      </c>
      <c r="F55" s="60" t="str">
        <f t="shared" si="1"/>
        <v>131.293</v>
      </c>
      <c r="G55" s="60" t="s">
        <v>52</v>
      </c>
      <c r="H55" s="60" t="s">
        <v>640</v>
      </c>
      <c r="I55" s="60">
        <v>18</v>
      </c>
      <c r="J55" s="60" t="s">
        <v>641</v>
      </c>
      <c r="K55" s="60">
        <v>5</v>
      </c>
      <c r="L55" s="60" t="s">
        <v>849</v>
      </c>
      <c r="M55" s="60" t="s">
        <v>643</v>
      </c>
      <c r="N55" s="60">
        <v>12.129799999999999</v>
      </c>
      <c r="O55" s="60">
        <v>-111.8</v>
      </c>
      <c r="P55" s="60">
        <v>-108</v>
      </c>
      <c r="Q55" s="60" t="s">
        <v>1065</v>
      </c>
      <c r="R55" s="60" t="s">
        <v>1157</v>
      </c>
      <c r="T55" s="60">
        <v>130</v>
      </c>
      <c r="U55" s="60">
        <v>108</v>
      </c>
      <c r="V55" s="60">
        <v>216</v>
      </c>
      <c r="W55" s="60">
        <v>2.6</v>
      </c>
      <c r="X55" s="60">
        <v>5.9</v>
      </c>
      <c r="Y55" s="60" t="e">
        <f>NA()</f>
        <v>#N/A</v>
      </c>
      <c r="Z55" s="60">
        <v>5.6499999999999996E-3</v>
      </c>
      <c r="AA55" s="60" t="e">
        <f>NA()</f>
        <v>#N/A</v>
      </c>
      <c r="AB55" s="60" t="s">
        <v>850</v>
      </c>
      <c r="AC55" s="60">
        <v>0</v>
      </c>
      <c r="AD55" s="60" t="s">
        <v>851</v>
      </c>
      <c r="AE55" s="60">
        <v>1898</v>
      </c>
    </row>
    <row r="56" spans="1:31" x14ac:dyDescent="0.3">
      <c r="A56" s="60">
        <v>55</v>
      </c>
      <c r="B56" s="60" t="s">
        <v>389</v>
      </c>
      <c r="C56" s="60" t="s">
        <v>365</v>
      </c>
      <c r="D56" s="60">
        <v>132.90545</v>
      </c>
      <c r="F56" s="60" t="str">
        <f t="shared" si="1"/>
        <v>132.90545</v>
      </c>
      <c r="G56" s="60" t="s">
        <v>54</v>
      </c>
      <c r="H56" s="60" t="s">
        <v>646</v>
      </c>
      <c r="I56" s="60">
        <v>1</v>
      </c>
      <c r="J56" s="60" t="s">
        <v>635</v>
      </c>
      <c r="K56" s="60">
        <v>6</v>
      </c>
      <c r="L56" s="60" t="s">
        <v>852</v>
      </c>
      <c r="M56" s="60" t="s">
        <v>637</v>
      </c>
      <c r="N56" s="60">
        <v>3.8938999999999999</v>
      </c>
      <c r="O56" s="60">
        <v>28.44</v>
      </c>
      <c r="P56" s="60">
        <v>671</v>
      </c>
      <c r="Q56" s="68" t="s">
        <v>1064</v>
      </c>
      <c r="R56" s="60" t="s">
        <v>1174</v>
      </c>
      <c r="S56" s="60">
        <v>265</v>
      </c>
      <c r="T56" s="60">
        <v>225</v>
      </c>
      <c r="U56" s="60">
        <v>298</v>
      </c>
      <c r="V56" s="60">
        <v>343</v>
      </c>
      <c r="W56" s="60">
        <v>0.79</v>
      </c>
      <c r="X56" s="60">
        <v>1.879</v>
      </c>
      <c r="Y56" s="60">
        <v>45.5</v>
      </c>
      <c r="Z56" s="60">
        <v>36</v>
      </c>
      <c r="AA56" s="60">
        <v>1.9999999999999999E-7</v>
      </c>
      <c r="AB56" s="60" t="s">
        <v>853</v>
      </c>
      <c r="AC56" s="60" t="s">
        <v>649</v>
      </c>
      <c r="AD56" s="60" t="s">
        <v>854</v>
      </c>
      <c r="AE56" s="60">
        <v>1860</v>
      </c>
    </row>
    <row r="57" spans="1:31" x14ac:dyDescent="0.3">
      <c r="A57" s="60">
        <v>56</v>
      </c>
      <c r="B57" s="60" t="s">
        <v>390</v>
      </c>
      <c r="C57" s="60" t="s">
        <v>366</v>
      </c>
      <c r="D57" s="60">
        <v>137.327</v>
      </c>
      <c r="F57" s="60" t="str">
        <f t="shared" si="1"/>
        <v>137.327</v>
      </c>
      <c r="G57" s="60" t="s">
        <v>54</v>
      </c>
      <c r="H57" s="60" t="s">
        <v>651</v>
      </c>
      <c r="I57" s="60">
        <v>2</v>
      </c>
      <c r="J57" s="60" t="s">
        <v>652</v>
      </c>
      <c r="K57" s="60">
        <v>6</v>
      </c>
      <c r="L57" s="60" t="s">
        <v>855</v>
      </c>
      <c r="M57" s="60" t="s">
        <v>643</v>
      </c>
      <c r="N57" s="60">
        <v>5.2117000000000004</v>
      </c>
      <c r="O57" s="60">
        <v>727</v>
      </c>
      <c r="P57" s="60">
        <v>1870</v>
      </c>
      <c r="Q57" s="68" t="s">
        <v>1064</v>
      </c>
      <c r="R57" s="60" t="s">
        <v>1175</v>
      </c>
      <c r="S57" s="60">
        <v>222</v>
      </c>
      <c r="T57" s="60">
        <v>198</v>
      </c>
      <c r="U57" s="60">
        <v>253</v>
      </c>
      <c r="V57" s="60">
        <v>268</v>
      </c>
      <c r="W57" s="60">
        <v>0.89</v>
      </c>
      <c r="X57" s="60">
        <v>3.51</v>
      </c>
      <c r="Y57" s="60">
        <v>13.95</v>
      </c>
      <c r="Z57" s="60">
        <v>18</v>
      </c>
      <c r="AA57" s="60">
        <v>3.4999999999999998E-7</v>
      </c>
      <c r="AB57" s="60" t="s">
        <v>856</v>
      </c>
      <c r="AC57" s="60" t="s">
        <v>655</v>
      </c>
      <c r="AD57" s="60" t="s">
        <v>696</v>
      </c>
      <c r="AE57" s="60">
        <v>1808</v>
      </c>
    </row>
    <row r="58" spans="1:31" x14ac:dyDescent="0.3">
      <c r="A58" s="60">
        <v>57</v>
      </c>
      <c r="B58" s="60" t="s">
        <v>502</v>
      </c>
      <c r="C58" s="60" t="s">
        <v>474</v>
      </c>
      <c r="D58" s="60">
        <v>138.90549999999999</v>
      </c>
      <c r="F58" s="60" t="str">
        <f t="shared" si="1"/>
        <v>138.9055</v>
      </c>
      <c r="G58" s="60" t="s">
        <v>54</v>
      </c>
      <c r="H58" s="60" t="s">
        <v>857</v>
      </c>
      <c r="I58" s="60">
        <v>3</v>
      </c>
      <c r="J58" s="60" t="s">
        <v>463</v>
      </c>
      <c r="K58" s="60">
        <v>6</v>
      </c>
      <c r="L58" s="60" t="s">
        <v>858</v>
      </c>
      <c r="M58" s="60" t="s">
        <v>729</v>
      </c>
      <c r="N58" s="60">
        <v>5.5769000000000002</v>
      </c>
      <c r="O58" s="60">
        <v>920</v>
      </c>
      <c r="P58" s="60">
        <v>3464</v>
      </c>
      <c r="Q58" s="68" t="s">
        <v>1062</v>
      </c>
      <c r="R58" s="60" t="s">
        <v>1202</v>
      </c>
      <c r="S58" s="60">
        <v>187</v>
      </c>
      <c r="T58" s="60">
        <v>169</v>
      </c>
      <c r="U58" s="60" t="e">
        <f>NA()</f>
        <v>#N/A</v>
      </c>
      <c r="V58" s="60" t="e">
        <f>NA()</f>
        <v>#N/A</v>
      </c>
      <c r="W58" s="60">
        <v>1.1000000000000001</v>
      </c>
      <c r="X58" s="60">
        <v>6.1459999999999999</v>
      </c>
      <c r="Y58" s="60">
        <v>48</v>
      </c>
      <c r="Z58" s="60">
        <v>13</v>
      </c>
      <c r="AA58" s="60">
        <v>6.0999999999999998E-7</v>
      </c>
      <c r="AB58" s="60" t="s">
        <v>859</v>
      </c>
      <c r="AC58" s="60" t="s">
        <v>532</v>
      </c>
      <c r="AD58" s="60" t="s">
        <v>860</v>
      </c>
      <c r="AE58" s="60">
        <v>1839</v>
      </c>
    </row>
    <row r="59" spans="1:31" x14ac:dyDescent="0.3">
      <c r="A59" s="60">
        <v>58</v>
      </c>
      <c r="B59" s="60" t="s">
        <v>503</v>
      </c>
      <c r="C59" s="60" t="s">
        <v>476</v>
      </c>
      <c r="D59" s="60">
        <v>140.11600000000001</v>
      </c>
      <c r="F59" s="60" t="str">
        <f t="shared" si="1"/>
        <v>140.116</v>
      </c>
      <c r="G59" s="60" t="s">
        <v>54</v>
      </c>
      <c r="H59" s="60" t="s">
        <v>857</v>
      </c>
      <c r="I59" s="60">
        <v>101</v>
      </c>
      <c r="J59" s="60" t="s">
        <v>463</v>
      </c>
      <c r="K59" s="60">
        <v>6</v>
      </c>
      <c r="L59" s="60" t="s">
        <v>861</v>
      </c>
      <c r="M59" s="60" t="s">
        <v>862</v>
      </c>
      <c r="N59" s="60">
        <v>5.5387000000000004</v>
      </c>
      <c r="O59" s="60">
        <v>798</v>
      </c>
      <c r="P59" s="60">
        <v>3360</v>
      </c>
      <c r="Q59" s="68" t="s">
        <v>1065</v>
      </c>
      <c r="R59" s="60" t="s">
        <v>1203</v>
      </c>
      <c r="S59" s="60">
        <v>182</v>
      </c>
      <c r="T59" s="60" t="e">
        <f>NA()</f>
        <v>#N/A</v>
      </c>
      <c r="U59" s="60" t="e">
        <f>NA()</f>
        <v>#N/A</v>
      </c>
      <c r="V59" s="60" t="e">
        <f>NA()</f>
        <v>#N/A</v>
      </c>
      <c r="W59" s="60">
        <v>1.1200000000000001</v>
      </c>
      <c r="X59" s="60">
        <v>6.6890000000000001</v>
      </c>
      <c r="Y59" s="60">
        <v>50</v>
      </c>
      <c r="Z59" s="60">
        <v>11</v>
      </c>
      <c r="AA59" s="60">
        <v>7.4000000000000001E-7</v>
      </c>
      <c r="AB59" s="60" t="s">
        <v>863</v>
      </c>
      <c r="AC59" s="60" t="s">
        <v>864</v>
      </c>
      <c r="AD59" s="60" t="s">
        <v>865</v>
      </c>
      <c r="AE59" s="60">
        <v>1803</v>
      </c>
    </row>
    <row r="60" spans="1:31" x14ac:dyDescent="0.3">
      <c r="A60" s="60">
        <v>59</v>
      </c>
      <c r="B60" s="60" t="s">
        <v>504</v>
      </c>
      <c r="C60" s="60" t="s">
        <v>478</v>
      </c>
      <c r="D60" s="60">
        <v>140.90764999999999</v>
      </c>
      <c r="F60" s="60" t="str">
        <f t="shared" si="1"/>
        <v>140.90765</v>
      </c>
      <c r="G60" s="60" t="s">
        <v>54</v>
      </c>
      <c r="H60" s="60" t="s">
        <v>857</v>
      </c>
      <c r="I60" s="60">
        <v>101</v>
      </c>
      <c r="J60" s="60" t="s">
        <v>463</v>
      </c>
      <c r="K60" s="60">
        <v>6</v>
      </c>
      <c r="L60" s="60" t="s">
        <v>866</v>
      </c>
      <c r="M60" s="60" t="s">
        <v>867</v>
      </c>
      <c r="N60" s="60">
        <v>5.4729999999999999</v>
      </c>
      <c r="O60" s="60">
        <v>931</v>
      </c>
      <c r="P60" s="60">
        <v>3290</v>
      </c>
      <c r="Q60" s="68" t="s">
        <v>1062</v>
      </c>
      <c r="R60" s="60" t="s">
        <v>1203</v>
      </c>
      <c r="S60" s="60">
        <v>182</v>
      </c>
      <c r="T60" s="60" t="e">
        <f>NA()</f>
        <v>#N/A</v>
      </c>
      <c r="U60" s="60">
        <v>247</v>
      </c>
      <c r="V60" s="60" t="e">
        <f>NA()</f>
        <v>#N/A</v>
      </c>
      <c r="W60" s="60">
        <v>1.1299999999999999</v>
      </c>
      <c r="X60" s="60">
        <v>6.64</v>
      </c>
      <c r="Y60" s="60">
        <v>50</v>
      </c>
      <c r="Z60" s="60">
        <v>13</v>
      </c>
      <c r="AA60" s="60">
        <v>6.9999999999999997E-7</v>
      </c>
      <c r="AB60" s="60" t="s">
        <v>868</v>
      </c>
      <c r="AC60" s="60" t="s">
        <v>532</v>
      </c>
      <c r="AD60" s="60" t="s">
        <v>869</v>
      </c>
      <c r="AE60" s="60">
        <v>1885</v>
      </c>
    </row>
    <row r="61" spans="1:31" x14ac:dyDescent="0.3">
      <c r="A61" s="60">
        <v>60</v>
      </c>
      <c r="B61" s="60" t="s">
        <v>505</v>
      </c>
      <c r="C61" s="60" t="s">
        <v>480</v>
      </c>
      <c r="D61" s="60">
        <v>144.24</v>
      </c>
      <c r="F61" s="60" t="str">
        <f t="shared" si="1"/>
        <v>144.24</v>
      </c>
      <c r="G61" s="60" t="s">
        <v>54</v>
      </c>
      <c r="H61" s="60" t="s">
        <v>857</v>
      </c>
      <c r="I61" s="60">
        <v>101</v>
      </c>
      <c r="J61" s="60" t="s">
        <v>463</v>
      </c>
      <c r="K61" s="60">
        <v>6</v>
      </c>
      <c r="L61" s="60" t="s">
        <v>870</v>
      </c>
      <c r="M61" s="60" t="s">
        <v>871</v>
      </c>
      <c r="N61" s="60">
        <v>5.5250000000000004</v>
      </c>
      <c r="O61" s="60">
        <v>1021</v>
      </c>
      <c r="P61" s="60">
        <v>3100</v>
      </c>
      <c r="Q61" s="68" t="s">
        <v>1062</v>
      </c>
      <c r="R61" s="60" t="s">
        <v>1204</v>
      </c>
      <c r="S61" s="60">
        <v>181</v>
      </c>
      <c r="T61" s="60" t="e">
        <f>NA()</f>
        <v>#N/A</v>
      </c>
      <c r="U61" s="60">
        <v>206</v>
      </c>
      <c r="V61" s="60" t="e">
        <f>NA()</f>
        <v>#N/A</v>
      </c>
      <c r="W61" s="60">
        <v>1.1399999999999999</v>
      </c>
      <c r="X61" s="60">
        <v>7.01</v>
      </c>
      <c r="Y61" s="60">
        <v>50</v>
      </c>
      <c r="Z61" s="60">
        <v>17</v>
      </c>
      <c r="AA61" s="60">
        <v>6.4000000000000001E-7</v>
      </c>
      <c r="AB61" s="60" t="s">
        <v>872</v>
      </c>
      <c r="AC61" s="60" t="s">
        <v>532</v>
      </c>
      <c r="AD61" s="60" t="s">
        <v>869</v>
      </c>
      <c r="AE61" s="60">
        <v>1885</v>
      </c>
    </row>
    <row r="62" spans="1:31" x14ac:dyDescent="0.3">
      <c r="A62" s="60">
        <v>61</v>
      </c>
      <c r="B62" s="60" t="s">
        <v>506</v>
      </c>
      <c r="C62" s="60" t="s">
        <v>482</v>
      </c>
      <c r="D62" s="60">
        <v>145</v>
      </c>
      <c r="E62" s="60" t="s">
        <v>816</v>
      </c>
      <c r="F62" s="60" t="str">
        <f t="shared" si="1"/>
        <v>(145)</v>
      </c>
      <c r="G62" s="60" t="s">
        <v>55</v>
      </c>
      <c r="H62" s="60" t="s">
        <v>857</v>
      </c>
      <c r="I62" s="60">
        <v>101</v>
      </c>
      <c r="J62" s="60" t="s">
        <v>463</v>
      </c>
      <c r="K62" s="60">
        <v>6</v>
      </c>
      <c r="L62" s="60" t="s">
        <v>873</v>
      </c>
      <c r="M62" s="60" t="s">
        <v>874</v>
      </c>
      <c r="N62" s="60">
        <v>5.5819999999999999</v>
      </c>
      <c r="O62" s="60">
        <v>1100</v>
      </c>
      <c r="P62" s="60">
        <v>3000</v>
      </c>
      <c r="Q62" s="68" t="s">
        <v>1063</v>
      </c>
      <c r="R62" s="60" t="s">
        <v>1205</v>
      </c>
      <c r="S62" s="60">
        <v>183</v>
      </c>
      <c r="T62" s="60" t="e">
        <f>NA()</f>
        <v>#N/A</v>
      </c>
      <c r="U62" s="60">
        <v>205</v>
      </c>
      <c r="V62" s="60" t="e">
        <f>NA()</f>
        <v>#N/A</v>
      </c>
      <c r="W62" s="60" t="e">
        <f>NA()</f>
        <v>#N/A</v>
      </c>
      <c r="X62" s="60">
        <v>7.2640000000000002</v>
      </c>
      <c r="Y62" s="60">
        <v>50</v>
      </c>
      <c r="Z62" s="60">
        <v>15</v>
      </c>
      <c r="AA62" s="60">
        <v>7.5000000000000002E-7</v>
      </c>
      <c r="AB62" s="60" t="s">
        <v>875</v>
      </c>
      <c r="AC62" s="60" t="s">
        <v>532</v>
      </c>
      <c r="AD62" s="60" t="s">
        <v>876</v>
      </c>
      <c r="AE62" s="60">
        <v>1944</v>
      </c>
    </row>
    <row r="63" spans="1:31" x14ac:dyDescent="0.3">
      <c r="A63" s="60">
        <v>62</v>
      </c>
      <c r="B63" s="60" t="s">
        <v>507</v>
      </c>
      <c r="C63" s="60" t="s">
        <v>484</v>
      </c>
      <c r="D63" s="60">
        <v>150.36000000000001</v>
      </c>
      <c r="F63" s="60" t="str">
        <f t="shared" si="1"/>
        <v>150.36</v>
      </c>
      <c r="G63" s="60" t="s">
        <v>54</v>
      </c>
      <c r="H63" s="60" t="s">
        <v>857</v>
      </c>
      <c r="I63" s="60">
        <v>101</v>
      </c>
      <c r="J63" s="60" t="s">
        <v>463</v>
      </c>
      <c r="K63" s="60">
        <v>6</v>
      </c>
      <c r="L63" s="60" t="s">
        <v>877</v>
      </c>
      <c r="M63" s="60" t="s">
        <v>878</v>
      </c>
      <c r="N63" s="60">
        <v>5.6436999999999999</v>
      </c>
      <c r="O63" s="60">
        <v>1072</v>
      </c>
      <c r="P63" s="60">
        <v>1803</v>
      </c>
      <c r="Q63" s="68" t="s">
        <v>1062</v>
      </c>
      <c r="R63" s="60" t="s">
        <v>1144</v>
      </c>
      <c r="S63" s="60">
        <v>180</v>
      </c>
      <c r="T63" s="60" t="e">
        <f>NA()</f>
        <v>#N/A</v>
      </c>
      <c r="U63" s="60">
        <v>238</v>
      </c>
      <c r="V63" s="60" t="e">
        <f>NA()</f>
        <v>#N/A</v>
      </c>
      <c r="W63" s="60">
        <v>1.17</v>
      </c>
      <c r="X63" s="60">
        <v>7.3529999999999998</v>
      </c>
      <c r="Y63" s="60">
        <v>50</v>
      </c>
      <c r="Z63" s="60">
        <v>13</v>
      </c>
      <c r="AA63" s="60">
        <v>9.4E-7</v>
      </c>
      <c r="AB63" s="60" t="s">
        <v>879</v>
      </c>
      <c r="AC63" s="60" t="s">
        <v>760</v>
      </c>
      <c r="AD63" s="60" t="s">
        <v>778</v>
      </c>
      <c r="AE63" s="60">
        <v>1879</v>
      </c>
    </row>
    <row r="64" spans="1:31" x14ac:dyDescent="0.3">
      <c r="A64" s="60">
        <v>63</v>
      </c>
      <c r="B64" s="60" t="s">
        <v>508</v>
      </c>
      <c r="C64" s="60" t="s">
        <v>486</v>
      </c>
      <c r="D64" s="60">
        <v>151.964</v>
      </c>
      <c r="F64" s="60" t="str">
        <f t="shared" si="1"/>
        <v>151.964</v>
      </c>
      <c r="G64" s="60" t="s">
        <v>54</v>
      </c>
      <c r="H64" s="60" t="s">
        <v>857</v>
      </c>
      <c r="I64" s="60">
        <v>101</v>
      </c>
      <c r="J64" s="60" t="s">
        <v>463</v>
      </c>
      <c r="K64" s="60">
        <v>6</v>
      </c>
      <c r="L64" s="60" t="s">
        <v>880</v>
      </c>
      <c r="M64" s="60" t="s">
        <v>881</v>
      </c>
      <c r="N64" s="60">
        <v>5.6703999999999999</v>
      </c>
      <c r="O64" s="60">
        <v>822</v>
      </c>
      <c r="P64" s="60">
        <v>1527</v>
      </c>
      <c r="Q64" s="68" t="s">
        <v>1064</v>
      </c>
      <c r="R64" s="60" t="s">
        <v>1144</v>
      </c>
      <c r="S64" s="60">
        <v>180</v>
      </c>
      <c r="T64" s="60" t="e">
        <f>NA()</f>
        <v>#N/A</v>
      </c>
      <c r="U64" s="60">
        <v>231</v>
      </c>
      <c r="V64" s="60" t="e">
        <f>NA()</f>
        <v>#N/A</v>
      </c>
      <c r="W64" s="60" t="e">
        <f>NA()</f>
        <v>#N/A</v>
      </c>
      <c r="X64" s="60">
        <v>5.2439999999999998</v>
      </c>
      <c r="Y64" s="60">
        <v>50</v>
      </c>
      <c r="Z64" s="60">
        <v>14</v>
      </c>
      <c r="AA64" s="60">
        <v>8.9999999999999996E-7</v>
      </c>
      <c r="AB64" s="60" t="s">
        <v>882</v>
      </c>
      <c r="AC64" s="60" t="s">
        <v>760</v>
      </c>
      <c r="AD64" s="60" t="s">
        <v>883</v>
      </c>
      <c r="AE64" s="60">
        <v>1901</v>
      </c>
    </row>
    <row r="65" spans="1:31" x14ac:dyDescent="0.3">
      <c r="A65" s="60">
        <v>64</v>
      </c>
      <c r="B65" s="60" t="s">
        <v>509</v>
      </c>
      <c r="C65" s="60" t="s">
        <v>488</v>
      </c>
      <c r="D65" s="60">
        <v>157.25</v>
      </c>
      <c r="F65" s="60" t="str">
        <f t="shared" si="1"/>
        <v>157.25</v>
      </c>
      <c r="G65" s="60" t="s">
        <v>54</v>
      </c>
      <c r="H65" s="60" t="s">
        <v>857</v>
      </c>
      <c r="I65" s="60">
        <v>101</v>
      </c>
      <c r="J65" s="60" t="s">
        <v>463</v>
      </c>
      <c r="K65" s="60">
        <v>6</v>
      </c>
      <c r="L65" s="60" t="s">
        <v>884</v>
      </c>
      <c r="M65" s="60" t="s">
        <v>885</v>
      </c>
      <c r="N65" s="60">
        <v>6.1497999999999999</v>
      </c>
      <c r="O65" s="60">
        <v>1313</v>
      </c>
      <c r="P65" s="60">
        <v>3250</v>
      </c>
      <c r="Q65" s="68" t="s">
        <v>1063</v>
      </c>
      <c r="R65" s="60" t="s">
        <v>1144</v>
      </c>
      <c r="S65" s="60">
        <v>180</v>
      </c>
      <c r="T65" s="60" t="e">
        <f>NA()</f>
        <v>#N/A</v>
      </c>
      <c r="U65" s="60">
        <v>233</v>
      </c>
      <c r="V65" s="60" t="e">
        <f>NA()</f>
        <v>#N/A</v>
      </c>
      <c r="W65" s="60">
        <v>1.2</v>
      </c>
      <c r="X65" s="60">
        <v>7.9009999999999998</v>
      </c>
      <c r="Y65" s="60">
        <v>50</v>
      </c>
      <c r="Z65" s="60">
        <v>11</v>
      </c>
      <c r="AA65" s="60">
        <v>1.3E-6</v>
      </c>
      <c r="AB65" s="60" t="s">
        <v>886</v>
      </c>
      <c r="AC65" s="60" t="s">
        <v>532</v>
      </c>
      <c r="AD65" s="60" t="s">
        <v>887</v>
      </c>
      <c r="AE65" s="60">
        <v>1880</v>
      </c>
    </row>
    <row r="66" spans="1:31" x14ac:dyDescent="0.3">
      <c r="A66" s="60">
        <v>65</v>
      </c>
      <c r="B66" s="60" t="s">
        <v>510</v>
      </c>
      <c r="C66" s="60" t="s">
        <v>490</v>
      </c>
      <c r="D66" s="60">
        <v>158.92534000000001</v>
      </c>
      <c r="F66" s="60" t="str">
        <f t="shared" ref="F66:F97" si="2">IF(E66="x","(","") &amp;D66&amp;IF(E66="x",")","")</f>
        <v>158.92534</v>
      </c>
      <c r="G66" s="60" t="s">
        <v>54</v>
      </c>
      <c r="H66" s="60" t="s">
        <v>857</v>
      </c>
      <c r="I66" s="60">
        <v>101</v>
      </c>
      <c r="J66" s="60" t="s">
        <v>463</v>
      </c>
      <c r="K66" s="60">
        <v>6</v>
      </c>
      <c r="L66" s="60" t="s">
        <v>888</v>
      </c>
      <c r="M66" s="60" t="s">
        <v>889</v>
      </c>
      <c r="N66" s="60">
        <v>5.8638000000000003</v>
      </c>
      <c r="O66" s="60">
        <v>1356</v>
      </c>
      <c r="P66" s="60">
        <v>3230</v>
      </c>
      <c r="Q66" s="68" t="s">
        <v>1063</v>
      </c>
      <c r="R66" s="60" t="s">
        <v>1206</v>
      </c>
      <c r="S66" s="60">
        <v>177</v>
      </c>
      <c r="T66" s="60" t="e">
        <f>NA()</f>
        <v>#N/A</v>
      </c>
      <c r="U66" s="60">
        <v>225</v>
      </c>
      <c r="V66" s="60" t="e">
        <f>NA()</f>
        <v>#N/A</v>
      </c>
      <c r="W66" s="60" t="e">
        <f>NA()</f>
        <v>#N/A</v>
      </c>
      <c r="X66" s="60">
        <v>8.2189999999999994</v>
      </c>
      <c r="Y66" s="60">
        <v>50</v>
      </c>
      <c r="Z66" s="60">
        <v>11</v>
      </c>
      <c r="AA66" s="60">
        <v>1.1999999999999999E-6</v>
      </c>
      <c r="AB66" s="60" t="s">
        <v>890</v>
      </c>
      <c r="AC66" s="60" t="s">
        <v>532</v>
      </c>
      <c r="AD66" s="60" t="s">
        <v>860</v>
      </c>
      <c r="AE66" s="60">
        <v>1843</v>
      </c>
    </row>
    <row r="67" spans="1:31" x14ac:dyDescent="0.3">
      <c r="A67" s="60">
        <v>66</v>
      </c>
      <c r="B67" s="60" t="s">
        <v>511</v>
      </c>
      <c r="C67" s="60" t="s">
        <v>492</v>
      </c>
      <c r="D67" s="60">
        <v>162.5</v>
      </c>
      <c r="F67" s="60" t="str">
        <f t="shared" si="2"/>
        <v>162.5</v>
      </c>
      <c r="G67" s="60" t="s">
        <v>54</v>
      </c>
      <c r="H67" s="60" t="s">
        <v>857</v>
      </c>
      <c r="I67" s="60">
        <v>101</v>
      </c>
      <c r="J67" s="60" t="s">
        <v>463</v>
      </c>
      <c r="K67" s="60">
        <v>6</v>
      </c>
      <c r="L67" s="60" t="s">
        <v>891</v>
      </c>
      <c r="M67" s="60" t="s">
        <v>892</v>
      </c>
      <c r="N67" s="60">
        <v>5.9389000000000003</v>
      </c>
      <c r="O67" s="60">
        <v>1412</v>
      </c>
      <c r="P67" s="60">
        <v>2567</v>
      </c>
      <c r="Q67" s="68" t="s">
        <v>1063</v>
      </c>
      <c r="R67" s="60" t="s">
        <v>1207</v>
      </c>
      <c r="S67" s="60">
        <v>178</v>
      </c>
      <c r="T67" s="60" t="e">
        <f>NA()</f>
        <v>#N/A</v>
      </c>
      <c r="U67" s="60">
        <v>228</v>
      </c>
      <c r="V67" s="60" t="e">
        <f>NA()</f>
        <v>#N/A</v>
      </c>
      <c r="W67" s="60">
        <v>1.22</v>
      </c>
      <c r="X67" s="60">
        <v>8.5510000000000002</v>
      </c>
      <c r="Y67" s="60">
        <v>50</v>
      </c>
      <c r="Z67" s="60">
        <v>11</v>
      </c>
      <c r="AA67" s="60">
        <v>9.0999999999999997E-7</v>
      </c>
      <c r="AB67" s="60" t="s">
        <v>893</v>
      </c>
      <c r="AC67" s="60" t="s">
        <v>532</v>
      </c>
      <c r="AD67" s="60" t="s">
        <v>778</v>
      </c>
      <c r="AE67" s="60">
        <v>1886</v>
      </c>
    </row>
    <row r="68" spans="1:31" x14ac:dyDescent="0.3">
      <c r="A68" s="60">
        <v>67</v>
      </c>
      <c r="B68" s="60" t="s">
        <v>512</v>
      </c>
      <c r="C68" s="60" t="s">
        <v>494</v>
      </c>
      <c r="D68" s="60">
        <v>164.93031999999999</v>
      </c>
      <c r="F68" s="60" t="str">
        <f t="shared" si="2"/>
        <v>164.93032</v>
      </c>
      <c r="G68" s="60" t="s">
        <v>54</v>
      </c>
      <c r="H68" s="60" t="s">
        <v>857</v>
      </c>
      <c r="I68" s="60">
        <v>101</v>
      </c>
      <c r="J68" s="60" t="s">
        <v>463</v>
      </c>
      <c r="K68" s="60">
        <v>6</v>
      </c>
      <c r="L68" s="60" t="s">
        <v>894</v>
      </c>
      <c r="M68" s="60" t="s">
        <v>895</v>
      </c>
      <c r="N68" s="60">
        <v>6.0214999999999996</v>
      </c>
      <c r="O68" s="60">
        <v>1474</v>
      </c>
      <c r="P68" s="60">
        <v>2700</v>
      </c>
      <c r="Q68" s="68" t="s">
        <v>1063</v>
      </c>
      <c r="R68" s="60" t="s">
        <v>1208</v>
      </c>
      <c r="S68" s="60">
        <v>176</v>
      </c>
      <c r="T68" s="60" t="e">
        <f>NA()</f>
        <v>#N/A</v>
      </c>
      <c r="U68" s="60" t="e">
        <f>NA()</f>
        <v>#N/A</v>
      </c>
      <c r="V68" s="60" t="e">
        <f>NA()</f>
        <v>#N/A</v>
      </c>
      <c r="W68" s="60">
        <v>1.23</v>
      </c>
      <c r="X68" s="60">
        <v>8.7949999999999999</v>
      </c>
      <c r="Y68" s="60">
        <v>50</v>
      </c>
      <c r="Z68" s="60">
        <v>16</v>
      </c>
      <c r="AA68" s="60">
        <v>9.4E-7</v>
      </c>
      <c r="AB68" s="60" t="s">
        <v>896</v>
      </c>
      <c r="AC68" s="60" t="s">
        <v>532</v>
      </c>
      <c r="AD68" s="60" t="s">
        <v>897</v>
      </c>
      <c r="AE68" s="60">
        <v>1879</v>
      </c>
    </row>
    <row r="69" spans="1:31" x14ac:dyDescent="0.3">
      <c r="A69" s="60">
        <v>68</v>
      </c>
      <c r="B69" s="60" t="s">
        <v>513</v>
      </c>
      <c r="C69" s="60" t="s">
        <v>496</v>
      </c>
      <c r="D69" s="60">
        <v>167.25899999999999</v>
      </c>
      <c r="F69" s="60" t="str">
        <f t="shared" si="2"/>
        <v>167.259</v>
      </c>
      <c r="G69" s="60" t="s">
        <v>54</v>
      </c>
      <c r="H69" s="60" t="s">
        <v>857</v>
      </c>
      <c r="I69" s="60">
        <v>101</v>
      </c>
      <c r="J69" s="60" t="s">
        <v>463</v>
      </c>
      <c r="K69" s="60">
        <v>6</v>
      </c>
      <c r="L69" s="60" t="s">
        <v>898</v>
      </c>
      <c r="M69" s="60" t="s">
        <v>899</v>
      </c>
      <c r="N69" s="60">
        <v>6.1077000000000004</v>
      </c>
      <c r="O69" s="60">
        <v>1497</v>
      </c>
      <c r="P69" s="60">
        <v>2868</v>
      </c>
      <c r="Q69" s="68" t="s">
        <v>1063</v>
      </c>
      <c r="R69" s="60" t="s">
        <v>1208</v>
      </c>
      <c r="S69" s="60">
        <v>176</v>
      </c>
      <c r="T69" s="60" t="e">
        <f>NA()</f>
        <v>#N/A</v>
      </c>
      <c r="U69" s="60">
        <v>226</v>
      </c>
      <c r="V69" s="60" t="e">
        <f>NA()</f>
        <v>#N/A</v>
      </c>
      <c r="W69" s="60">
        <v>1.24</v>
      </c>
      <c r="X69" s="60">
        <v>9.0660000000000007</v>
      </c>
      <c r="Y69" s="60">
        <v>50</v>
      </c>
      <c r="Z69" s="60">
        <v>15</v>
      </c>
      <c r="AA69" s="60">
        <v>8.6000000000000002E-7</v>
      </c>
      <c r="AB69" s="60" t="s">
        <v>900</v>
      </c>
      <c r="AC69" s="60" t="s">
        <v>532</v>
      </c>
      <c r="AD69" s="60" t="s">
        <v>860</v>
      </c>
      <c r="AE69" s="60">
        <v>1842</v>
      </c>
    </row>
    <row r="70" spans="1:31" x14ac:dyDescent="0.3">
      <c r="A70" s="60">
        <v>69</v>
      </c>
      <c r="B70" s="60" t="s">
        <v>514</v>
      </c>
      <c r="C70" s="60" t="s">
        <v>498</v>
      </c>
      <c r="D70" s="60">
        <v>168.93421000000001</v>
      </c>
      <c r="F70" s="60" t="str">
        <f t="shared" si="2"/>
        <v>168.93421</v>
      </c>
      <c r="G70" s="60" t="s">
        <v>54</v>
      </c>
      <c r="H70" s="60" t="s">
        <v>857</v>
      </c>
      <c r="I70" s="60">
        <v>101</v>
      </c>
      <c r="J70" s="60" t="s">
        <v>463</v>
      </c>
      <c r="K70" s="60">
        <v>6</v>
      </c>
      <c r="L70" s="60" t="s">
        <v>901</v>
      </c>
      <c r="M70" s="60" t="s">
        <v>902</v>
      </c>
      <c r="N70" s="60">
        <v>6.1843000000000004</v>
      </c>
      <c r="O70" s="60">
        <v>1545</v>
      </c>
      <c r="P70" s="60">
        <v>1950</v>
      </c>
      <c r="Q70" s="68" t="s">
        <v>1063</v>
      </c>
      <c r="R70" s="60" t="s">
        <v>1208</v>
      </c>
      <c r="S70" s="60">
        <v>176</v>
      </c>
      <c r="T70" s="60" t="e">
        <f>NA()</f>
        <v>#N/A</v>
      </c>
      <c r="U70" s="60">
        <v>222</v>
      </c>
      <c r="V70" s="60" t="e">
        <f>NA()</f>
        <v>#N/A</v>
      </c>
      <c r="W70" s="60">
        <v>1.25</v>
      </c>
      <c r="X70" s="60">
        <v>9.3209999999999997</v>
      </c>
      <c r="Y70" s="60">
        <v>50</v>
      </c>
      <c r="Z70" s="60">
        <v>17</v>
      </c>
      <c r="AA70" s="60">
        <v>6.9999999999999997E-7</v>
      </c>
      <c r="AB70" s="60" t="s">
        <v>903</v>
      </c>
      <c r="AC70" s="60" t="s">
        <v>532</v>
      </c>
      <c r="AD70" s="60" t="s">
        <v>904</v>
      </c>
      <c r="AE70" s="60">
        <v>1879</v>
      </c>
    </row>
    <row r="71" spans="1:31" x14ac:dyDescent="0.3">
      <c r="A71" s="60">
        <v>70</v>
      </c>
      <c r="B71" s="60" t="s">
        <v>515</v>
      </c>
      <c r="C71" s="60" t="s">
        <v>500</v>
      </c>
      <c r="D71" s="60">
        <v>173.04</v>
      </c>
      <c r="F71" s="60" t="str">
        <f t="shared" si="2"/>
        <v>173.04</v>
      </c>
      <c r="G71" s="60" t="s">
        <v>54</v>
      </c>
      <c r="H71" s="60" t="s">
        <v>857</v>
      </c>
      <c r="I71" s="60">
        <v>101</v>
      </c>
      <c r="J71" s="60" t="s">
        <v>463</v>
      </c>
      <c r="K71" s="60">
        <v>6</v>
      </c>
      <c r="L71" s="60" t="s">
        <v>905</v>
      </c>
      <c r="M71" s="60" t="s">
        <v>643</v>
      </c>
      <c r="N71" s="60">
        <v>6.2542</v>
      </c>
      <c r="O71" s="60">
        <v>819</v>
      </c>
      <c r="P71" s="60">
        <v>1196</v>
      </c>
      <c r="Q71" s="68" t="s">
        <v>1065</v>
      </c>
      <c r="R71" s="60" t="s">
        <v>1208</v>
      </c>
      <c r="S71" s="60">
        <v>176</v>
      </c>
      <c r="T71" s="60" t="e">
        <f>NA()</f>
        <v>#N/A</v>
      </c>
      <c r="U71" s="60">
        <v>222</v>
      </c>
      <c r="V71" s="60" t="e">
        <f>NA()</f>
        <v>#N/A</v>
      </c>
      <c r="W71" s="60" t="e">
        <f>NA()</f>
        <v>#N/A</v>
      </c>
      <c r="X71" s="60">
        <v>6.57</v>
      </c>
      <c r="Y71" s="60">
        <v>50</v>
      </c>
      <c r="Z71" s="60">
        <v>39</v>
      </c>
      <c r="AA71" s="60">
        <v>2.8000000000000002E-7</v>
      </c>
      <c r="AB71" s="60" t="s">
        <v>906</v>
      </c>
      <c r="AC71" s="60" t="s">
        <v>760</v>
      </c>
      <c r="AD71" s="60" t="s">
        <v>907</v>
      </c>
      <c r="AE71" s="60">
        <v>1878</v>
      </c>
    </row>
    <row r="72" spans="1:31" x14ac:dyDescent="0.3">
      <c r="A72" s="60">
        <v>71</v>
      </c>
      <c r="B72" s="60" t="s">
        <v>516</v>
      </c>
      <c r="C72" s="60" t="s">
        <v>501</v>
      </c>
      <c r="D72" s="60">
        <v>174.96700000000001</v>
      </c>
      <c r="F72" s="60" t="str">
        <f t="shared" si="2"/>
        <v>174.967</v>
      </c>
      <c r="G72" s="60" t="s">
        <v>54</v>
      </c>
      <c r="H72" s="60" t="s">
        <v>857</v>
      </c>
      <c r="I72" s="60">
        <v>101</v>
      </c>
      <c r="J72" s="60" t="s">
        <v>463</v>
      </c>
      <c r="K72" s="60">
        <v>6</v>
      </c>
      <c r="L72" s="60" t="s">
        <v>908</v>
      </c>
      <c r="M72" s="60" t="s">
        <v>729</v>
      </c>
      <c r="N72" s="60">
        <v>5.4259000000000004</v>
      </c>
      <c r="O72" s="60">
        <v>1663</v>
      </c>
      <c r="P72" s="60">
        <v>3402</v>
      </c>
      <c r="Q72" s="68" t="s">
        <v>1063</v>
      </c>
      <c r="R72" s="60" t="s">
        <v>1195</v>
      </c>
      <c r="S72" s="60">
        <v>174</v>
      </c>
      <c r="T72" s="60">
        <v>160</v>
      </c>
      <c r="U72" s="60">
        <v>217</v>
      </c>
      <c r="V72" s="60" t="e">
        <f>NA()</f>
        <v>#N/A</v>
      </c>
      <c r="W72" s="60">
        <v>1.27</v>
      </c>
      <c r="X72" s="60">
        <v>9.8409999999999993</v>
      </c>
      <c r="Y72" s="60">
        <v>50</v>
      </c>
      <c r="Z72" s="60">
        <v>16</v>
      </c>
      <c r="AA72" s="60">
        <v>5.6000000000000004E-7</v>
      </c>
      <c r="AB72" s="60" t="s">
        <v>909</v>
      </c>
      <c r="AC72" s="60" t="s">
        <v>532</v>
      </c>
      <c r="AD72" s="60" t="s">
        <v>910</v>
      </c>
      <c r="AE72" s="60">
        <v>1907</v>
      </c>
    </row>
    <row r="73" spans="1:31" x14ac:dyDescent="0.3">
      <c r="A73" s="60">
        <v>72</v>
      </c>
      <c r="B73" s="60" t="s">
        <v>391</v>
      </c>
      <c r="C73" s="60" t="s">
        <v>367</v>
      </c>
      <c r="D73" s="60">
        <v>178.49</v>
      </c>
      <c r="F73" s="60" t="str">
        <f t="shared" si="2"/>
        <v>178.49</v>
      </c>
      <c r="G73" s="60" t="s">
        <v>54</v>
      </c>
      <c r="H73" s="60" t="s">
        <v>726</v>
      </c>
      <c r="I73" s="60">
        <v>4</v>
      </c>
      <c r="J73" s="60" t="s">
        <v>732</v>
      </c>
      <c r="K73" s="60">
        <v>6</v>
      </c>
      <c r="L73" s="60" t="s">
        <v>911</v>
      </c>
      <c r="M73" s="60" t="s">
        <v>734</v>
      </c>
      <c r="N73" s="60">
        <v>6.8250999999999999</v>
      </c>
      <c r="O73" s="60">
        <v>2233</v>
      </c>
      <c r="P73" s="60">
        <v>4603</v>
      </c>
      <c r="Q73" s="68" t="s">
        <v>1063</v>
      </c>
      <c r="R73" s="60" t="s">
        <v>1176</v>
      </c>
      <c r="S73" s="60">
        <v>159</v>
      </c>
      <c r="T73" s="60">
        <v>150</v>
      </c>
      <c r="U73" s="60">
        <v>208</v>
      </c>
      <c r="V73" s="60" t="e">
        <f>NA()</f>
        <v>#N/A</v>
      </c>
      <c r="W73" s="60">
        <v>1.3</v>
      </c>
      <c r="X73" s="60">
        <v>13.31</v>
      </c>
      <c r="Y73" s="60">
        <v>0</v>
      </c>
      <c r="Z73" s="60">
        <v>23</v>
      </c>
      <c r="AA73" s="60">
        <v>2.9999999999999999E-7</v>
      </c>
      <c r="AB73" s="60" t="s">
        <v>912</v>
      </c>
      <c r="AC73" s="60" t="s">
        <v>339</v>
      </c>
      <c r="AD73" s="60" t="s">
        <v>913</v>
      </c>
      <c r="AE73" s="60">
        <v>1923</v>
      </c>
    </row>
    <row r="74" spans="1:31" x14ac:dyDescent="0.3">
      <c r="A74" s="60">
        <v>73</v>
      </c>
      <c r="B74" s="60" t="s">
        <v>392</v>
      </c>
      <c r="C74" s="60" t="s">
        <v>369</v>
      </c>
      <c r="D74" s="60">
        <v>180.9479</v>
      </c>
      <c r="F74" s="60" t="str">
        <f t="shared" si="2"/>
        <v>180.9479</v>
      </c>
      <c r="G74" s="60" t="s">
        <v>54</v>
      </c>
      <c r="H74" s="60" t="s">
        <v>726</v>
      </c>
      <c r="I74" s="60">
        <v>5</v>
      </c>
      <c r="J74" s="60" t="s">
        <v>738</v>
      </c>
      <c r="K74" s="60">
        <v>6</v>
      </c>
      <c r="L74" s="60" t="s">
        <v>914</v>
      </c>
      <c r="M74" s="60" t="s">
        <v>740</v>
      </c>
      <c r="N74" s="60">
        <v>7.5495999999999999</v>
      </c>
      <c r="O74" s="60">
        <v>3017</v>
      </c>
      <c r="P74" s="60">
        <v>5458</v>
      </c>
      <c r="Q74" s="68" t="s">
        <v>1064</v>
      </c>
      <c r="R74" s="60" t="s">
        <v>1145</v>
      </c>
      <c r="S74" s="60">
        <v>146</v>
      </c>
      <c r="T74" s="60">
        <v>138</v>
      </c>
      <c r="U74" s="60">
        <v>200</v>
      </c>
      <c r="V74" s="60" t="e">
        <f>NA()</f>
        <v>#N/A</v>
      </c>
      <c r="W74" s="60">
        <v>1.5</v>
      </c>
      <c r="X74" s="60">
        <v>16.649999999999999</v>
      </c>
      <c r="Y74" s="60">
        <v>31</v>
      </c>
      <c r="Z74" s="60">
        <v>57</v>
      </c>
      <c r="AA74" s="60">
        <v>1.3E-7</v>
      </c>
      <c r="AB74" s="60" t="s">
        <v>915</v>
      </c>
      <c r="AC74" s="60" t="s">
        <v>916</v>
      </c>
      <c r="AD74" s="60" t="s">
        <v>917</v>
      </c>
      <c r="AE74" s="60">
        <v>1802</v>
      </c>
    </row>
    <row r="75" spans="1:31" x14ac:dyDescent="0.3">
      <c r="A75" s="60">
        <v>74</v>
      </c>
      <c r="B75" s="60" t="s">
        <v>393</v>
      </c>
      <c r="C75" s="60" t="s">
        <v>371</v>
      </c>
      <c r="D75" s="60">
        <v>183.84</v>
      </c>
      <c r="F75" s="60" t="str">
        <f t="shared" si="2"/>
        <v>183.84</v>
      </c>
      <c r="G75" s="60" t="s">
        <v>54</v>
      </c>
      <c r="H75" s="60" t="s">
        <v>726</v>
      </c>
      <c r="I75" s="60">
        <v>6</v>
      </c>
      <c r="J75" s="60" t="s">
        <v>744</v>
      </c>
      <c r="K75" s="60">
        <v>6</v>
      </c>
      <c r="L75" s="60" t="s">
        <v>918</v>
      </c>
      <c r="M75" s="60" t="s">
        <v>919</v>
      </c>
      <c r="N75" s="60">
        <v>7.8639999999999999</v>
      </c>
      <c r="O75" s="60">
        <v>3422</v>
      </c>
      <c r="P75" s="60">
        <v>5555</v>
      </c>
      <c r="Q75" s="68" t="s">
        <v>1064</v>
      </c>
      <c r="R75" s="60" t="s">
        <v>1146</v>
      </c>
      <c r="S75" s="60">
        <v>139</v>
      </c>
      <c r="T75" s="60">
        <v>146</v>
      </c>
      <c r="U75" s="60">
        <v>193</v>
      </c>
      <c r="V75" s="60" t="e">
        <f>NA()</f>
        <v>#N/A</v>
      </c>
      <c r="W75" s="60">
        <v>2.36</v>
      </c>
      <c r="X75" s="60">
        <v>19.25</v>
      </c>
      <c r="Y75" s="60">
        <v>78.599999999999994</v>
      </c>
      <c r="Z75" s="60">
        <v>170</v>
      </c>
      <c r="AA75" s="60">
        <v>4.9999999999999998E-8</v>
      </c>
      <c r="AB75" s="60" t="s">
        <v>920</v>
      </c>
      <c r="AC75" s="60" t="s">
        <v>814</v>
      </c>
      <c r="AD75" s="60" t="s">
        <v>921</v>
      </c>
      <c r="AE75" s="60">
        <v>1783</v>
      </c>
    </row>
    <row r="76" spans="1:31" x14ac:dyDescent="0.3">
      <c r="A76" s="60">
        <v>75</v>
      </c>
      <c r="B76" s="60" t="s">
        <v>394</v>
      </c>
      <c r="C76" s="60" t="s">
        <v>373</v>
      </c>
      <c r="D76" s="60">
        <v>186.20699999999999</v>
      </c>
      <c r="F76" s="60" t="str">
        <f t="shared" si="2"/>
        <v>186.207</v>
      </c>
      <c r="G76" s="60" t="s">
        <v>54</v>
      </c>
      <c r="H76" s="60" t="s">
        <v>726</v>
      </c>
      <c r="I76" s="60">
        <v>7</v>
      </c>
      <c r="J76" s="60" t="s">
        <v>750</v>
      </c>
      <c r="K76" s="60">
        <v>6</v>
      </c>
      <c r="L76" s="60" t="s">
        <v>922</v>
      </c>
      <c r="M76" s="60" t="s">
        <v>752</v>
      </c>
      <c r="N76" s="60">
        <v>7.8334999999999999</v>
      </c>
      <c r="O76" s="60">
        <v>3186</v>
      </c>
      <c r="P76" s="60">
        <v>5596</v>
      </c>
      <c r="Q76" s="68" t="s">
        <v>1063</v>
      </c>
      <c r="R76" s="60" t="s">
        <v>1149</v>
      </c>
      <c r="S76" s="60">
        <v>137</v>
      </c>
      <c r="T76" s="60">
        <v>159</v>
      </c>
      <c r="U76" s="60">
        <v>188</v>
      </c>
      <c r="V76" s="60" t="e">
        <f>NA()</f>
        <v>#N/A</v>
      </c>
      <c r="W76" s="60">
        <v>1.9</v>
      </c>
      <c r="X76" s="60">
        <v>21.02</v>
      </c>
      <c r="Y76" s="60">
        <v>14.5</v>
      </c>
      <c r="Z76" s="60">
        <v>48</v>
      </c>
      <c r="AA76" s="60">
        <v>1.8E-7</v>
      </c>
      <c r="AB76" s="60" t="s">
        <v>923</v>
      </c>
      <c r="AC76" s="60" t="s">
        <v>924</v>
      </c>
      <c r="AD76" s="60" t="s">
        <v>925</v>
      </c>
      <c r="AE76" s="60">
        <v>1925</v>
      </c>
    </row>
    <row r="77" spans="1:31" x14ac:dyDescent="0.3">
      <c r="A77" s="60">
        <v>76</v>
      </c>
      <c r="B77" s="60" t="s">
        <v>395</v>
      </c>
      <c r="C77" s="60" t="s">
        <v>375</v>
      </c>
      <c r="D77" s="60">
        <v>190.23</v>
      </c>
      <c r="F77" s="60" t="str">
        <f t="shared" si="2"/>
        <v>190.23</v>
      </c>
      <c r="G77" s="60" t="s">
        <v>54</v>
      </c>
      <c r="H77" s="60" t="s">
        <v>726</v>
      </c>
      <c r="I77" s="60">
        <v>8</v>
      </c>
      <c r="J77" s="60" t="s">
        <v>756</v>
      </c>
      <c r="K77" s="60">
        <v>6</v>
      </c>
      <c r="L77" s="60" t="s">
        <v>926</v>
      </c>
      <c r="M77" s="60" t="s">
        <v>758</v>
      </c>
      <c r="N77" s="60">
        <v>8.4382000000000001</v>
      </c>
      <c r="O77" s="60">
        <v>3033</v>
      </c>
      <c r="P77" s="60">
        <v>5012</v>
      </c>
      <c r="Q77" s="68" t="s">
        <v>1063</v>
      </c>
      <c r="R77" s="60" t="s">
        <v>1177</v>
      </c>
      <c r="S77" s="60">
        <v>135</v>
      </c>
      <c r="T77" s="60">
        <v>128</v>
      </c>
      <c r="U77" s="60">
        <v>185</v>
      </c>
      <c r="V77" s="60" t="e">
        <f>NA()</f>
        <v>#N/A</v>
      </c>
      <c r="W77" s="60">
        <v>2.2000000000000002</v>
      </c>
      <c r="X77" s="60">
        <v>22.61</v>
      </c>
      <c r="Y77" s="60">
        <v>106.1</v>
      </c>
      <c r="Z77" s="60">
        <v>88</v>
      </c>
      <c r="AA77" s="60">
        <v>8.0999999999999997E-8</v>
      </c>
      <c r="AB77" s="60" t="s">
        <v>927</v>
      </c>
      <c r="AC77" s="60" t="s">
        <v>864</v>
      </c>
      <c r="AD77" s="60" t="s">
        <v>928</v>
      </c>
      <c r="AE77" s="60">
        <v>1803</v>
      </c>
    </row>
    <row r="78" spans="1:31" x14ac:dyDescent="0.3">
      <c r="A78" s="60">
        <v>77</v>
      </c>
      <c r="B78" s="60" t="s">
        <v>396</v>
      </c>
      <c r="C78" s="60" t="s">
        <v>377</v>
      </c>
      <c r="D78" s="60">
        <v>192.21700000000001</v>
      </c>
      <c r="F78" s="60" t="str">
        <f t="shared" si="2"/>
        <v>192.217</v>
      </c>
      <c r="G78" s="60" t="s">
        <v>54</v>
      </c>
      <c r="H78" s="60" t="s">
        <v>726</v>
      </c>
      <c r="I78" s="60">
        <v>9</v>
      </c>
      <c r="J78" s="60" t="s">
        <v>756</v>
      </c>
      <c r="K78" s="60">
        <v>6</v>
      </c>
      <c r="L78" s="60" t="s">
        <v>929</v>
      </c>
      <c r="M78" s="60" t="s">
        <v>762</v>
      </c>
      <c r="N78" s="60">
        <v>8.9670000000000005</v>
      </c>
      <c r="O78" s="60">
        <v>2466</v>
      </c>
      <c r="P78" s="60">
        <v>4428</v>
      </c>
      <c r="Q78" s="68" t="s">
        <v>1065</v>
      </c>
      <c r="R78" s="60" t="s">
        <v>1147</v>
      </c>
      <c r="S78" s="60">
        <v>136</v>
      </c>
      <c r="T78" s="60">
        <v>137</v>
      </c>
      <c r="U78" s="60">
        <v>180</v>
      </c>
      <c r="V78" s="60" t="e">
        <f>NA()</f>
        <v>#N/A</v>
      </c>
      <c r="W78" s="60">
        <v>2.2000000000000002</v>
      </c>
      <c r="X78" s="60">
        <v>22.65</v>
      </c>
      <c r="Y78" s="60">
        <v>151</v>
      </c>
      <c r="Z78" s="60">
        <v>150</v>
      </c>
      <c r="AA78" s="60">
        <v>4.6999999999999997E-8</v>
      </c>
      <c r="AB78" s="60" t="s">
        <v>930</v>
      </c>
      <c r="AC78" s="60" t="s">
        <v>864</v>
      </c>
      <c r="AD78" s="60" t="s">
        <v>928</v>
      </c>
      <c r="AE78" s="60">
        <v>1803</v>
      </c>
    </row>
    <row r="79" spans="1:31" x14ac:dyDescent="0.3">
      <c r="A79" s="60">
        <v>78</v>
      </c>
      <c r="B79" s="60" t="s">
        <v>397</v>
      </c>
      <c r="C79" s="60" t="s">
        <v>379</v>
      </c>
      <c r="D79" s="60">
        <v>195.078</v>
      </c>
      <c r="F79" s="60" t="str">
        <f t="shared" si="2"/>
        <v>195.078</v>
      </c>
      <c r="G79" s="60" t="s">
        <v>54</v>
      </c>
      <c r="H79" s="60" t="s">
        <v>726</v>
      </c>
      <c r="I79" s="60">
        <v>10</v>
      </c>
      <c r="J79" s="60" t="s">
        <v>756</v>
      </c>
      <c r="K79" s="60">
        <v>6</v>
      </c>
      <c r="L79" s="60" t="s">
        <v>931</v>
      </c>
      <c r="M79" s="60" t="s">
        <v>932</v>
      </c>
      <c r="N79" s="60">
        <v>8.9588000000000001</v>
      </c>
      <c r="O79" s="60">
        <v>1768.3</v>
      </c>
      <c r="P79" s="60">
        <v>3825</v>
      </c>
      <c r="Q79" s="68" t="s">
        <v>1065</v>
      </c>
      <c r="R79" s="60" t="s">
        <v>1146</v>
      </c>
      <c r="S79" s="60">
        <v>139</v>
      </c>
      <c r="T79" s="60">
        <v>128</v>
      </c>
      <c r="U79" s="60">
        <v>177</v>
      </c>
      <c r="V79" s="60">
        <v>175</v>
      </c>
      <c r="W79" s="60">
        <v>2.2799999999999998</v>
      </c>
      <c r="X79" s="60">
        <v>21.09</v>
      </c>
      <c r="Y79" s="60">
        <v>205.3</v>
      </c>
      <c r="Z79" s="60">
        <v>72</v>
      </c>
      <c r="AA79" s="60">
        <v>1.1000000000000001E-7</v>
      </c>
      <c r="AB79" s="60" t="s">
        <v>933</v>
      </c>
      <c r="AC79" s="60" t="s">
        <v>782</v>
      </c>
      <c r="AD79" s="60" t="s">
        <v>934</v>
      </c>
      <c r="AE79" s="60">
        <v>1735</v>
      </c>
    </row>
    <row r="80" spans="1:31" x14ac:dyDescent="0.3">
      <c r="A80" s="60">
        <v>79</v>
      </c>
      <c r="B80" s="60" t="s">
        <v>398</v>
      </c>
      <c r="C80" s="60" t="s">
        <v>381</v>
      </c>
      <c r="D80" s="60">
        <v>196.96655000000001</v>
      </c>
      <c r="F80" s="60" t="str">
        <f t="shared" si="2"/>
        <v>196.96655</v>
      </c>
      <c r="G80" s="60" t="s">
        <v>54</v>
      </c>
      <c r="H80" s="60" t="s">
        <v>726</v>
      </c>
      <c r="I80" s="60">
        <v>11</v>
      </c>
      <c r="J80" s="60" t="s">
        <v>769</v>
      </c>
      <c r="K80" s="60">
        <v>6</v>
      </c>
      <c r="L80" s="60" t="s">
        <v>935</v>
      </c>
      <c r="M80" s="60" t="s">
        <v>637</v>
      </c>
      <c r="N80" s="60">
        <v>9.2255000000000003</v>
      </c>
      <c r="O80" s="60">
        <v>1064.18</v>
      </c>
      <c r="P80" s="60">
        <v>2856</v>
      </c>
      <c r="Q80" s="68" t="s">
        <v>1065</v>
      </c>
      <c r="R80" s="60" t="s">
        <v>1150</v>
      </c>
      <c r="S80" s="60">
        <v>144</v>
      </c>
      <c r="T80" s="60">
        <v>144</v>
      </c>
      <c r="U80" s="60">
        <v>174</v>
      </c>
      <c r="V80" s="60">
        <v>166</v>
      </c>
      <c r="W80" s="60">
        <v>2.54</v>
      </c>
      <c r="X80" s="60">
        <v>19.3</v>
      </c>
      <c r="Y80" s="60">
        <v>222.8</v>
      </c>
      <c r="Z80" s="60">
        <v>320</v>
      </c>
      <c r="AA80" s="60">
        <v>2.1999999999999998E-8</v>
      </c>
      <c r="AB80" s="60" t="s">
        <v>936</v>
      </c>
      <c r="AC80" s="60" t="s">
        <v>937</v>
      </c>
      <c r="AD80" s="60" t="s">
        <v>670</v>
      </c>
      <c r="AE80" s="60" t="s">
        <v>671</v>
      </c>
    </row>
    <row r="81" spans="1:31" x14ac:dyDescent="0.3">
      <c r="A81" s="60">
        <v>80</v>
      </c>
      <c r="B81" s="60" t="s">
        <v>399</v>
      </c>
      <c r="C81" s="60" t="s">
        <v>382</v>
      </c>
      <c r="D81" s="60">
        <v>200.59</v>
      </c>
      <c r="F81" s="60" t="str">
        <f t="shared" si="2"/>
        <v>200.59</v>
      </c>
      <c r="G81" s="60" t="s">
        <v>53</v>
      </c>
      <c r="H81" s="60" t="s">
        <v>726</v>
      </c>
      <c r="I81" s="60">
        <v>12</v>
      </c>
      <c r="J81" s="60" t="s">
        <v>773</v>
      </c>
      <c r="K81" s="60">
        <v>6</v>
      </c>
      <c r="L81" s="60" t="s">
        <v>938</v>
      </c>
      <c r="M81" s="60" t="s">
        <v>643</v>
      </c>
      <c r="N81" s="60">
        <v>10.4375</v>
      </c>
      <c r="O81" s="60">
        <v>-38.83</v>
      </c>
      <c r="P81" s="60">
        <v>356.73</v>
      </c>
      <c r="Q81" s="68" t="s">
        <v>1067</v>
      </c>
      <c r="R81" s="60" t="s">
        <v>1151</v>
      </c>
      <c r="S81" s="60">
        <v>151</v>
      </c>
      <c r="T81" s="60">
        <v>149</v>
      </c>
      <c r="U81" s="60">
        <v>171</v>
      </c>
      <c r="V81" s="60">
        <v>155</v>
      </c>
      <c r="W81" s="60">
        <v>2</v>
      </c>
      <c r="X81" s="60">
        <v>13.534000000000001</v>
      </c>
      <c r="Y81" s="60" t="e">
        <f>NA()</f>
        <v>#N/A</v>
      </c>
      <c r="Z81" s="60">
        <v>8.3000000000000007</v>
      </c>
      <c r="AA81" s="60">
        <v>9.5999999999999991E-7</v>
      </c>
      <c r="AB81" s="60" t="s">
        <v>939</v>
      </c>
      <c r="AC81" s="60" t="s">
        <v>772</v>
      </c>
      <c r="AD81" s="60" t="s">
        <v>670</v>
      </c>
      <c r="AE81" s="60" t="s">
        <v>671</v>
      </c>
    </row>
    <row r="82" spans="1:31" x14ac:dyDescent="0.3">
      <c r="A82" s="60">
        <v>81</v>
      </c>
      <c r="B82" s="60" t="s">
        <v>400</v>
      </c>
      <c r="C82" s="60" t="s">
        <v>383</v>
      </c>
      <c r="D82" s="60">
        <v>204.38329999999999</v>
      </c>
      <c r="F82" s="60" t="str">
        <f t="shared" si="2"/>
        <v>204.3833</v>
      </c>
      <c r="G82" s="60" t="s">
        <v>54</v>
      </c>
      <c r="H82" s="60" t="s">
        <v>700</v>
      </c>
      <c r="I82" s="60">
        <v>13</v>
      </c>
      <c r="J82" s="60" t="s">
        <v>658</v>
      </c>
      <c r="K82" s="60">
        <v>6</v>
      </c>
      <c r="L82" s="60" t="s">
        <v>1033</v>
      </c>
      <c r="M82" s="60" t="s">
        <v>940</v>
      </c>
      <c r="N82" s="60">
        <v>6.1082000000000001</v>
      </c>
      <c r="O82" s="60">
        <v>304</v>
      </c>
      <c r="P82" s="60">
        <v>1473</v>
      </c>
      <c r="Q82" s="68" t="s">
        <v>1063</v>
      </c>
      <c r="R82" s="60" t="s">
        <v>1178</v>
      </c>
      <c r="S82" s="60">
        <v>170</v>
      </c>
      <c r="T82" s="60">
        <v>148</v>
      </c>
      <c r="U82" s="60">
        <v>156</v>
      </c>
      <c r="V82" s="60">
        <v>196</v>
      </c>
      <c r="W82" s="60">
        <v>1.62</v>
      </c>
      <c r="X82" s="60">
        <v>11.85</v>
      </c>
      <c r="Y82" s="60">
        <v>19.2</v>
      </c>
      <c r="Z82" s="60">
        <v>46</v>
      </c>
      <c r="AA82" s="60">
        <v>1.4999999999999999E-7</v>
      </c>
      <c r="AB82" s="60" t="s">
        <v>941</v>
      </c>
      <c r="AC82" s="60" t="s">
        <v>937</v>
      </c>
      <c r="AD82" s="60" t="s">
        <v>942</v>
      </c>
      <c r="AE82" s="60">
        <v>1861</v>
      </c>
    </row>
    <row r="83" spans="1:31" x14ac:dyDescent="0.3">
      <c r="A83" s="60">
        <v>82</v>
      </c>
      <c r="B83" s="60" t="s">
        <v>401</v>
      </c>
      <c r="C83" s="60" t="s">
        <v>384</v>
      </c>
      <c r="D83" s="60">
        <v>207.2</v>
      </c>
      <c r="F83" s="60" t="str">
        <f t="shared" si="2"/>
        <v>207.2</v>
      </c>
      <c r="G83" s="60" t="s">
        <v>54</v>
      </c>
      <c r="H83" s="60" t="s">
        <v>700</v>
      </c>
      <c r="I83" s="60">
        <v>14</v>
      </c>
      <c r="J83" s="60" t="s">
        <v>664</v>
      </c>
      <c r="K83" s="60">
        <v>6</v>
      </c>
      <c r="L83" s="60" t="s">
        <v>1034</v>
      </c>
      <c r="M83" s="60" t="s">
        <v>666</v>
      </c>
      <c r="N83" s="60">
        <v>7.4166999999999996</v>
      </c>
      <c r="O83" s="60">
        <v>327.45999999999998</v>
      </c>
      <c r="P83" s="60">
        <v>1749</v>
      </c>
      <c r="Q83" s="68" t="s">
        <v>1065</v>
      </c>
      <c r="R83" s="60" t="s">
        <v>1179</v>
      </c>
      <c r="S83" s="60">
        <v>175</v>
      </c>
      <c r="T83" s="60">
        <v>147</v>
      </c>
      <c r="U83" s="60">
        <v>154</v>
      </c>
      <c r="V83" s="60">
        <v>202</v>
      </c>
      <c r="W83" s="60">
        <v>2.33</v>
      </c>
      <c r="X83" s="60">
        <v>11.34</v>
      </c>
      <c r="Y83" s="60">
        <v>35.1</v>
      </c>
      <c r="Z83" s="60">
        <v>35</v>
      </c>
      <c r="AA83" s="60">
        <v>2.1E-7</v>
      </c>
      <c r="AB83" s="60" t="s">
        <v>943</v>
      </c>
      <c r="AC83" s="60" t="s">
        <v>782</v>
      </c>
      <c r="AD83" s="60" t="s">
        <v>670</v>
      </c>
      <c r="AE83" s="60" t="s">
        <v>671</v>
      </c>
    </row>
    <row r="84" spans="1:31" x14ac:dyDescent="0.3">
      <c r="A84" s="60">
        <v>83</v>
      </c>
      <c r="B84" s="60" t="s">
        <v>402</v>
      </c>
      <c r="C84" s="60" t="s">
        <v>385</v>
      </c>
      <c r="D84" s="60">
        <v>208.98038</v>
      </c>
      <c r="F84" s="60" t="str">
        <f t="shared" si="2"/>
        <v>208.98038</v>
      </c>
      <c r="G84" s="60" t="s">
        <v>54</v>
      </c>
      <c r="H84" s="60" t="s">
        <v>700</v>
      </c>
      <c r="I84" s="60">
        <v>15</v>
      </c>
      <c r="J84" s="60" t="s">
        <v>672</v>
      </c>
      <c r="K84" s="60">
        <v>6</v>
      </c>
      <c r="L84" s="60" t="s">
        <v>1035</v>
      </c>
      <c r="M84" s="60" t="s">
        <v>944</v>
      </c>
      <c r="N84" s="60">
        <v>7.2854999999999999</v>
      </c>
      <c r="O84" s="60">
        <v>271.3</v>
      </c>
      <c r="P84" s="60">
        <v>1564</v>
      </c>
      <c r="Q84" s="68" t="s">
        <v>1067</v>
      </c>
      <c r="R84" s="60" t="s">
        <v>1180</v>
      </c>
      <c r="T84" s="60">
        <v>146</v>
      </c>
      <c r="U84" s="60">
        <v>143</v>
      </c>
      <c r="V84" s="60">
        <v>207</v>
      </c>
      <c r="W84" s="60">
        <v>2.02</v>
      </c>
      <c r="X84" s="60">
        <v>9.7799999999999994</v>
      </c>
      <c r="Y84" s="60">
        <v>91.2</v>
      </c>
      <c r="Z84" s="60">
        <v>8</v>
      </c>
      <c r="AA84" s="60">
        <v>1.3E-6</v>
      </c>
      <c r="AB84" s="60" t="s">
        <v>945</v>
      </c>
      <c r="AC84" s="60" t="s">
        <v>810</v>
      </c>
      <c r="AD84" s="60" t="s">
        <v>946</v>
      </c>
      <c r="AE84" s="60" t="s">
        <v>671</v>
      </c>
    </row>
    <row r="85" spans="1:31" x14ac:dyDescent="0.3">
      <c r="A85" s="60">
        <v>84</v>
      </c>
      <c r="B85" s="60" t="s">
        <v>403</v>
      </c>
      <c r="C85" s="60" t="s">
        <v>386</v>
      </c>
      <c r="D85" s="60">
        <v>209</v>
      </c>
      <c r="E85" s="60" t="s">
        <v>816</v>
      </c>
      <c r="F85" s="60" t="str">
        <f t="shared" si="2"/>
        <v>(209)</v>
      </c>
      <c r="G85" s="60" t="s">
        <v>54</v>
      </c>
      <c r="H85" s="60" t="s">
        <v>1273</v>
      </c>
      <c r="I85" s="60">
        <v>16</v>
      </c>
      <c r="J85" s="60" t="s">
        <v>678</v>
      </c>
      <c r="K85" s="60">
        <v>6</v>
      </c>
      <c r="L85" s="60" t="s">
        <v>1036</v>
      </c>
      <c r="M85" s="60" t="s">
        <v>680</v>
      </c>
      <c r="N85" s="60">
        <v>8.4139999999999997</v>
      </c>
      <c r="O85" s="60">
        <v>254</v>
      </c>
      <c r="P85" s="60">
        <v>962</v>
      </c>
      <c r="Q85" s="68" t="s">
        <v>1061</v>
      </c>
      <c r="T85" s="60" t="e">
        <f>NA()</f>
        <v>#N/A</v>
      </c>
      <c r="U85" s="60">
        <v>135</v>
      </c>
      <c r="V85" s="60">
        <v>197</v>
      </c>
      <c r="W85" s="60">
        <v>2</v>
      </c>
      <c r="X85" s="60">
        <v>9.1959999999999997</v>
      </c>
      <c r="Y85" s="60">
        <v>183.3</v>
      </c>
      <c r="Z85" s="60" t="e">
        <f>NA()</f>
        <v>#N/A</v>
      </c>
      <c r="AA85" s="60">
        <v>4.3000000000000001E-7</v>
      </c>
      <c r="AB85" s="60" t="s">
        <v>947</v>
      </c>
      <c r="AC85" s="60" t="s">
        <v>782</v>
      </c>
      <c r="AD85" s="60" t="s">
        <v>948</v>
      </c>
      <c r="AE85" s="60">
        <v>1898</v>
      </c>
    </row>
    <row r="86" spans="1:31" x14ac:dyDescent="0.3">
      <c r="A86" s="60">
        <v>85</v>
      </c>
      <c r="B86" s="60" t="s">
        <v>404</v>
      </c>
      <c r="C86" s="60" t="s">
        <v>387</v>
      </c>
      <c r="D86" s="60">
        <v>210</v>
      </c>
      <c r="E86" s="60" t="s">
        <v>816</v>
      </c>
      <c r="F86" s="60" t="str">
        <f t="shared" si="2"/>
        <v>(210)</v>
      </c>
      <c r="G86" s="60" t="s">
        <v>54</v>
      </c>
      <c r="H86" s="60" t="s">
        <v>657</v>
      </c>
      <c r="I86" s="60">
        <v>17</v>
      </c>
      <c r="J86" s="60" t="s">
        <v>685</v>
      </c>
      <c r="K86" s="60">
        <v>6</v>
      </c>
      <c r="L86" s="60" t="s">
        <v>1037</v>
      </c>
      <c r="M86" s="60" t="s">
        <v>949</v>
      </c>
      <c r="N86" s="60" t="e">
        <f>NA()</f>
        <v>#N/A</v>
      </c>
      <c r="O86" s="60">
        <v>302</v>
      </c>
      <c r="P86" s="60" t="e">
        <f>NA()</f>
        <v>#N/A</v>
      </c>
      <c r="T86" s="60" t="e">
        <f>NA()</f>
        <v>#N/A</v>
      </c>
      <c r="U86" s="60" t="e">
        <f>NA()</f>
        <v>#N/A</v>
      </c>
      <c r="V86" s="60">
        <v>202</v>
      </c>
      <c r="W86" s="60">
        <v>2.2000000000000002</v>
      </c>
      <c r="X86" s="60" t="e">
        <f>NA()</f>
        <v>#N/A</v>
      </c>
      <c r="Y86" s="60">
        <v>270.10000000000002</v>
      </c>
      <c r="Z86" s="60">
        <v>2</v>
      </c>
      <c r="AA86" s="60" t="e">
        <f>NA()</f>
        <v>#N/A</v>
      </c>
      <c r="AB86" s="60" t="s">
        <v>950</v>
      </c>
      <c r="AD86" s="60" t="s">
        <v>951</v>
      </c>
      <c r="AE86" s="60">
        <v>1940</v>
      </c>
    </row>
    <row r="87" spans="1:31" x14ac:dyDescent="0.3">
      <c r="A87" s="60">
        <v>86</v>
      </c>
      <c r="B87" s="60" t="s">
        <v>405</v>
      </c>
      <c r="C87" s="60" t="s">
        <v>388</v>
      </c>
      <c r="D87" s="60">
        <v>222</v>
      </c>
      <c r="E87" s="60" t="s">
        <v>816</v>
      </c>
      <c r="F87" s="60" t="str">
        <f t="shared" si="2"/>
        <v>(222)</v>
      </c>
      <c r="G87" s="60" t="s">
        <v>52</v>
      </c>
      <c r="H87" s="60" t="s">
        <v>640</v>
      </c>
      <c r="I87" s="60">
        <v>18</v>
      </c>
      <c r="J87" s="60" t="s">
        <v>641</v>
      </c>
      <c r="K87" s="60">
        <v>6</v>
      </c>
      <c r="L87" s="60" t="s">
        <v>1038</v>
      </c>
      <c r="M87" s="60" t="s">
        <v>643</v>
      </c>
      <c r="N87" s="60">
        <v>10.7485</v>
      </c>
      <c r="O87" s="60">
        <v>-71</v>
      </c>
      <c r="P87" s="60">
        <v>-61.7</v>
      </c>
      <c r="R87" s="60" t="s">
        <v>1181</v>
      </c>
      <c r="T87" s="60">
        <v>145</v>
      </c>
      <c r="U87" s="60">
        <v>120</v>
      </c>
      <c r="V87" s="60">
        <v>220</v>
      </c>
      <c r="W87" s="60" t="e">
        <f>NA()</f>
        <v>#N/A</v>
      </c>
      <c r="X87" s="60">
        <v>9.73</v>
      </c>
      <c r="Y87" s="60" t="e">
        <f>NA()</f>
        <v>#N/A</v>
      </c>
      <c r="Z87" s="60">
        <v>3.6099999999999999E-3</v>
      </c>
      <c r="AA87" s="60" t="e">
        <f>NA()</f>
        <v>#N/A</v>
      </c>
      <c r="AB87" s="60" t="s">
        <v>952</v>
      </c>
      <c r="AC87" s="60">
        <v>0</v>
      </c>
      <c r="AD87" s="60" t="s">
        <v>953</v>
      </c>
      <c r="AE87" s="60">
        <v>1900</v>
      </c>
    </row>
    <row r="88" spans="1:31" x14ac:dyDescent="0.3">
      <c r="A88" s="60">
        <v>87</v>
      </c>
      <c r="B88" s="60" t="s">
        <v>449</v>
      </c>
      <c r="C88" s="60" t="s">
        <v>436</v>
      </c>
      <c r="D88" s="60">
        <v>223</v>
      </c>
      <c r="E88" s="60" t="s">
        <v>816</v>
      </c>
      <c r="F88" s="60" t="str">
        <f t="shared" si="2"/>
        <v>(223)</v>
      </c>
      <c r="G88" s="60" t="s">
        <v>54</v>
      </c>
      <c r="H88" s="60" t="s">
        <v>646</v>
      </c>
      <c r="I88" s="60">
        <v>1</v>
      </c>
      <c r="J88" s="60" t="s">
        <v>635</v>
      </c>
      <c r="K88" s="60">
        <v>7</v>
      </c>
      <c r="L88" s="60" t="s">
        <v>954</v>
      </c>
      <c r="M88" s="60" t="s">
        <v>637</v>
      </c>
      <c r="N88" s="60">
        <v>4.0727000000000002</v>
      </c>
      <c r="O88" s="60" t="e">
        <f>NA()</f>
        <v>#N/A</v>
      </c>
      <c r="P88" s="60" t="e">
        <f>NA()</f>
        <v>#N/A</v>
      </c>
      <c r="T88" s="60" t="e">
        <f>NA()</f>
        <v>#N/A</v>
      </c>
      <c r="U88" s="60" t="e">
        <f>NA()</f>
        <v>#N/A</v>
      </c>
      <c r="V88" s="60">
        <v>348</v>
      </c>
      <c r="W88" s="60">
        <v>0.7</v>
      </c>
      <c r="X88" s="60" t="e">
        <f>NA()</f>
        <v>#N/A</v>
      </c>
      <c r="Y88" s="60" t="e">
        <f>NA()</f>
        <v>#N/A</v>
      </c>
      <c r="Z88" s="60" t="e">
        <f>NA()</f>
        <v>#N/A</v>
      </c>
      <c r="AA88" s="60" t="e">
        <f>NA()</f>
        <v>#N/A</v>
      </c>
      <c r="AB88" s="60" t="s">
        <v>955</v>
      </c>
      <c r="AC88" s="60" t="s">
        <v>649</v>
      </c>
      <c r="AD88" s="60" t="s">
        <v>956</v>
      </c>
      <c r="AE88" s="60">
        <v>1939</v>
      </c>
    </row>
    <row r="89" spans="1:31" x14ac:dyDescent="0.3">
      <c r="A89" s="60">
        <v>88</v>
      </c>
      <c r="B89" s="60" t="s">
        <v>450</v>
      </c>
      <c r="C89" s="60" t="s">
        <v>437</v>
      </c>
      <c r="D89" s="60">
        <v>226</v>
      </c>
      <c r="E89" s="60" t="s">
        <v>816</v>
      </c>
      <c r="F89" s="60" t="str">
        <f t="shared" si="2"/>
        <v>(226)</v>
      </c>
      <c r="G89" s="60" t="s">
        <v>54</v>
      </c>
      <c r="H89" s="60" t="s">
        <v>651</v>
      </c>
      <c r="I89" s="60">
        <v>2</v>
      </c>
      <c r="J89" s="60" t="s">
        <v>652</v>
      </c>
      <c r="K89" s="60">
        <v>7</v>
      </c>
      <c r="L89" s="60" t="s">
        <v>957</v>
      </c>
      <c r="M89" s="60" t="s">
        <v>643</v>
      </c>
      <c r="N89" s="60">
        <v>5.2784000000000004</v>
      </c>
      <c r="O89" s="60">
        <v>700</v>
      </c>
      <c r="P89" s="60">
        <v>1737</v>
      </c>
      <c r="Q89" s="68" t="s">
        <v>1064</v>
      </c>
      <c r="T89" s="60" t="e">
        <f>NA()</f>
        <v>#N/A</v>
      </c>
      <c r="U89" s="60" t="e">
        <f>NA()</f>
        <v>#N/A</v>
      </c>
      <c r="V89" s="60">
        <v>283</v>
      </c>
      <c r="W89" s="60">
        <v>0.9</v>
      </c>
      <c r="X89" s="60">
        <v>5</v>
      </c>
      <c r="Y89" s="60" t="e">
        <f>NA()</f>
        <v>#N/A</v>
      </c>
      <c r="Z89" s="60">
        <v>19</v>
      </c>
      <c r="AA89" s="60">
        <v>9.9999999999999995E-7</v>
      </c>
      <c r="AB89" s="60" t="s">
        <v>958</v>
      </c>
      <c r="AC89" s="60" t="s">
        <v>655</v>
      </c>
      <c r="AD89" s="60" t="s">
        <v>948</v>
      </c>
      <c r="AE89" s="60">
        <v>1898</v>
      </c>
    </row>
    <row r="90" spans="1:31" x14ac:dyDescent="0.3">
      <c r="A90" s="60">
        <v>89</v>
      </c>
      <c r="B90" s="60" t="s">
        <v>564</v>
      </c>
      <c r="C90" s="60" t="s">
        <v>545</v>
      </c>
      <c r="D90" s="60">
        <v>227</v>
      </c>
      <c r="E90" s="60" t="s">
        <v>816</v>
      </c>
      <c r="F90" s="60" t="str">
        <f t="shared" si="2"/>
        <v>(227)</v>
      </c>
      <c r="G90" s="60" t="s">
        <v>54</v>
      </c>
      <c r="H90" s="60" t="s">
        <v>857</v>
      </c>
      <c r="I90" s="60">
        <v>3</v>
      </c>
      <c r="J90" s="60" t="s">
        <v>533</v>
      </c>
      <c r="K90" s="60">
        <v>7</v>
      </c>
      <c r="L90" s="60" t="s">
        <v>959</v>
      </c>
      <c r="M90" s="60" t="s">
        <v>729</v>
      </c>
      <c r="N90" s="60">
        <v>5.17</v>
      </c>
      <c r="O90" s="60">
        <v>1050</v>
      </c>
      <c r="P90" s="60">
        <v>3200</v>
      </c>
      <c r="Q90" s="68" t="s">
        <v>1065</v>
      </c>
      <c r="T90" s="60" t="e">
        <f>NA()</f>
        <v>#N/A</v>
      </c>
      <c r="U90" s="60" t="e">
        <f>NA()</f>
        <v>#N/A</v>
      </c>
      <c r="V90" s="60" t="e">
        <f>NA()</f>
        <v>#N/A</v>
      </c>
      <c r="W90" s="60">
        <v>1.1000000000000001</v>
      </c>
      <c r="X90" s="60">
        <v>10.07</v>
      </c>
      <c r="Y90" s="60" t="e">
        <f>NA()</f>
        <v>#N/A</v>
      </c>
      <c r="Z90" s="60">
        <v>12</v>
      </c>
      <c r="AA90" s="60" t="e">
        <f>NA()</f>
        <v>#N/A</v>
      </c>
      <c r="AB90" s="60" t="s">
        <v>960</v>
      </c>
      <c r="AC90" s="60" t="s">
        <v>532</v>
      </c>
      <c r="AD90" s="60" t="s">
        <v>961</v>
      </c>
      <c r="AE90" s="60">
        <v>1899</v>
      </c>
    </row>
    <row r="91" spans="1:31" x14ac:dyDescent="0.3">
      <c r="A91" s="60">
        <v>90</v>
      </c>
      <c r="B91" s="60" t="s">
        <v>565</v>
      </c>
      <c r="C91" s="60" t="s">
        <v>546</v>
      </c>
      <c r="D91" s="60">
        <v>232.03809999999999</v>
      </c>
      <c r="F91" s="60" t="str">
        <f t="shared" si="2"/>
        <v>232.0381</v>
      </c>
      <c r="G91" s="60" t="s">
        <v>54</v>
      </c>
      <c r="H91" s="60" t="s">
        <v>857</v>
      </c>
      <c r="I91" s="60">
        <v>102</v>
      </c>
      <c r="J91" s="60" t="s">
        <v>533</v>
      </c>
      <c r="K91" s="60">
        <v>7</v>
      </c>
      <c r="L91" s="60" t="s">
        <v>962</v>
      </c>
      <c r="M91" s="60" t="s">
        <v>734</v>
      </c>
      <c r="N91" s="60">
        <v>6.3067000000000002</v>
      </c>
      <c r="O91" s="60">
        <v>1750</v>
      </c>
      <c r="P91" s="60">
        <v>4820</v>
      </c>
      <c r="Q91" s="68" t="s">
        <v>1065</v>
      </c>
      <c r="R91" s="60" t="s">
        <v>1190</v>
      </c>
      <c r="S91" s="60">
        <v>179</v>
      </c>
      <c r="T91" s="60" t="e">
        <f>NA()</f>
        <v>#N/A</v>
      </c>
      <c r="U91" s="60" t="e">
        <f>NA()</f>
        <v>#N/A</v>
      </c>
      <c r="V91" s="60" t="e">
        <f>NA()</f>
        <v>#N/A</v>
      </c>
      <c r="W91" s="60">
        <v>1.3</v>
      </c>
      <c r="X91" s="60">
        <v>11.724</v>
      </c>
      <c r="Y91" s="60" t="e">
        <f>NA()</f>
        <v>#N/A</v>
      </c>
      <c r="Z91" s="60">
        <v>54</v>
      </c>
      <c r="AA91" s="60">
        <v>1.4999999999999999E-7</v>
      </c>
      <c r="AB91" s="60" t="s">
        <v>963</v>
      </c>
      <c r="AC91" s="60" t="s">
        <v>339</v>
      </c>
      <c r="AD91" s="60" t="s">
        <v>707</v>
      </c>
      <c r="AE91" s="60">
        <v>1829</v>
      </c>
    </row>
    <row r="92" spans="1:31" x14ac:dyDescent="0.3">
      <c r="A92" s="60">
        <v>91</v>
      </c>
      <c r="B92" s="60" t="s">
        <v>566</v>
      </c>
      <c r="C92" s="60" t="s">
        <v>547</v>
      </c>
      <c r="D92" s="60">
        <v>231.03587999999999</v>
      </c>
      <c r="F92" s="60" t="str">
        <f t="shared" si="2"/>
        <v>231.03588</v>
      </c>
      <c r="G92" s="60" t="s">
        <v>54</v>
      </c>
      <c r="H92" s="60" t="s">
        <v>857</v>
      </c>
      <c r="I92" s="60">
        <v>102</v>
      </c>
      <c r="J92" s="60" t="s">
        <v>533</v>
      </c>
      <c r="K92" s="60">
        <v>7</v>
      </c>
      <c r="L92" s="60" t="s">
        <v>964</v>
      </c>
      <c r="M92" s="60" t="s">
        <v>965</v>
      </c>
      <c r="N92" s="60">
        <v>5.89</v>
      </c>
      <c r="O92" s="60">
        <v>1572</v>
      </c>
      <c r="P92" s="60">
        <v>4000</v>
      </c>
      <c r="Q92" s="68" t="s">
        <v>1060</v>
      </c>
      <c r="R92" s="60" t="s">
        <v>1191</v>
      </c>
      <c r="S92" s="60">
        <v>163</v>
      </c>
      <c r="T92" s="60" t="e">
        <f>NA()</f>
        <v>#N/A</v>
      </c>
      <c r="U92" s="60" t="e">
        <f>NA()</f>
        <v>#N/A</v>
      </c>
      <c r="V92" s="60" t="e">
        <f>NA()</f>
        <v>#N/A</v>
      </c>
      <c r="W92" s="60">
        <v>1.5</v>
      </c>
      <c r="X92" s="60">
        <v>15.37</v>
      </c>
      <c r="Y92" s="60" t="e">
        <f>NA()</f>
        <v>#N/A</v>
      </c>
      <c r="Z92" s="60">
        <v>47</v>
      </c>
      <c r="AA92" s="60">
        <v>1.8E-7</v>
      </c>
      <c r="AB92" s="60" t="s">
        <v>966</v>
      </c>
      <c r="AC92" s="60" t="s">
        <v>967</v>
      </c>
      <c r="AD92" s="60" t="s">
        <v>968</v>
      </c>
      <c r="AE92" s="60">
        <v>1913</v>
      </c>
    </row>
    <row r="93" spans="1:31" x14ac:dyDescent="0.3">
      <c r="A93" s="60">
        <v>92</v>
      </c>
      <c r="B93" s="60" t="s">
        <v>567</v>
      </c>
      <c r="C93" s="60" t="s">
        <v>549</v>
      </c>
      <c r="D93" s="60">
        <v>238.02891</v>
      </c>
      <c r="F93" s="60" t="str">
        <f t="shared" si="2"/>
        <v>238.02891</v>
      </c>
      <c r="G93" s="60" t="s">
        <v>54</v>
      </c>
      <c r="H93" s="60" t="s">
        <v>857</v>
      </c>
      <c r="I93" s="60">
        <v>102</v>
      </c>
      <c r="J93" s="60" t="s">
        <v>533</v>
      </c>
      <c r="K93" s="60">
        <v>7</v>
      </c>
      <c r="L93" s="60" t="s">
        <v>969</v>
      </c>
      <c r="M93" s="60" t="s">
        <v>970</v>
      </c>
      <c r="N93" s="60">
        <v>6.1940999999999997</v>
      </c>
      <c r="O93" s="60">
        <v>1135</v>
      </c>
      <c r="P93" s="60">
        <v>3927</v>
      </c>
      <c r="Q93" s="68" t="s">
        <v>1066</v>
      </c>
      <c r="R93" s="60" t="s">
        <v>1192</v>
      </c>
      <c r="S93" s="60">
        <v>156</v>
      </c>
      <c r="T93" s="60" t="e">
        <f>NA()</f>
        <v>#N/A</v>
      </c>
      <c r="U93" s="60" t="e">
        <f>NA()</f>
        <v>#N/A</v>
      </c>
      <c r="V93" s="60">
        <v>186</v>
      </c>
      <c r="W93" s="60">
        <v>1.38</v>
      </c>
      <c r="X93" s="60">
        <v>19.05</v>
      </c>
      <c r="Y93" s="60" t="e">
        <f>NA()</f>
        <v>#N/A</v>
      </c>
      <c r="Z93" s="60">
        <v>27</v>
      </c>
      <c r="AA93" s="60">
        <v>2.8000000000000002E-7</v>
      </c>
      <c r="AB93" s="60" t="s">
        <v>971</v>
      </c>
      <c r="AC93" s="60" t="s">
        <v>972</v>
      </c>
      <c r="AD93" s="60" t="s">
        <v>806</v>
      </c>
      <c r="AE93" s="60">
        <v>1789</v>
      </c>
    </row>
    <row r="94" spans="1:31" x14ac:dyDescent="0.3">
      <c r="A94" s="60">
        <v>93</v>
      </c>
      <c r="B94" s="60" t="s">
        <v>568</v>
      </c>
      <c r="C94" s="60" t="s">
        <v>551</v>
      </c>
      <c r="D94" s="60">
        <v>237</v>
      </c>
      <c r="E94" s="60" t="s">
        <v>816</v>
      </c>
      <c r="F94" s="60" t="str">
        <f t="shared" si="2"/>
        <v>(237)</v>
      </c>
      <c r="G94" s="60" t="s">
        <v>55</v>
      </c>
      <c r="H94" s="60" t="s">
        <v>857</v>
      </c>
      <c r="I94" s="60">
        <v>102</v>
      </c>
      <c r="J94" s="60" t="s">
        <v>533</v>
      </c>
      <c r="K94" s="60">
        <v>7</v>
      </c>
      <c r="L94" s="60" t="s">
        <v>973</v>
      </c>
      <c r="M94" s="60" t="s">
        <v>974</v>
      </c>
      <c r="N94" s="60">
        <v>6.2656999999999998</v>
      </c>
      <c r="O94" s="60">
        <v>644</v>
      </c>
      <c r="P94" s="60">
        <v>4000</v>
      </c>
      <c r="Q94" s="68" t="s">
        <v>1071</v>
      </c>
      <c r="R94" s="60" t="s">
        <v>1193</v>
      </c>
      <c r="S94" s="60">
        <v>155</v>
      </c>
      <c r="T94" s="60" t="e">
        <f>NA()</f>
        <v>#N/A</v>
      </c>
      <c r="U94" s="60" t="e">
        <f>NA()</f>
        <v>#N/A</v>
      </c>
      <c r="V94" s="60" t="e">
        <f>NA()</f>
        <v>#N/A</v>
      </c>
      <c r="W94" s="60">
        <v>1.36</v>
      </c>
      <c r="X94" s="60">
        <v>20.45</v>
      </c>
      <c r="Y94" s="60" t="e">
        <f>NA()</f>
        <v>#N/A</v>
      </c>
      <c r="Z94" s="60">
        <v>6</v>
      </c>
      <c r="AA94" s="60">
        <v>1.1999999999999999E-6</v>
      </c>
      <c r="AB94" s="60" t="s">
        <v>975</v>
      </c>
      <c r="AC94" s="60" t="s">
        <v>972</v>
      </c>
      <c r="AD94" s="60" t="s">
        <v>976</v>
      </c>
      <c r="AE94" s="60">
        <v>1940</v>
      </c>
    </row>
    <row r="95" spans="1:31" x14ac:dyDescent="0.3">
      <c r="A95" s="60">
        <v>94</v>
      </c>
      <c r="B95" s="60" t="s">
        <v>569</v>
      </c>
      <c r="C95" s="60" t="s">
        <v>553</v>
      </c>
      <c r="D95" s="60">
        <v>244</v>
      </c>
      <c r="E95" s="60" t="s">
        <v>816</v>
      </c>
      <c r="F95" s="60" t="str">
        <f t="shared" si="2"/>
        <v>(244)</v>
      </c>
      <c r="G95" s="60" t="s">
        <v>55</v>
      </c>
      <c r="H95" s="60" t="s">
        <v>857</v>
      </c>
      <c r="I95" s="60">
        <v>102</v>
      </c>
      <c r="J95" s="60" t="s">
        <v>533</v>
      </c>
      <c r="K95" s="60">
        <v>7</v>
      </c>
      <c r="L95" s="60" t="s">
        <v>977</v>
      </c>
      <c r="M95" s="60" t="s">
        <v>878</v>
      </c>
      <c r="N95" s="63">
        <v>6.0259999999999998</v>
      </c>
      <c r="O95" s="60">
        <v>640</v>
      </c>
      <c r="P95" s="60">
        <v>3230</v>
      </c>
      <c r="Q95" s="68" t="s">
        <v>1070</v>
      </c>
      <c r="R95" s="60" t="s">
        <v>1176</v>
      </c>
      <c r="S95" s="60">
        <v>159</v>
      </c>
      <c r="T95" s="60" t="e">
        <f>NA()</f>
        <v>#N/A</v>
      </c>
      <c r="U95" s="60" t="e">
        <f>NA()</f>
        <v>#N/A</v>
      </c>
      <c r="V95" s="60" t="e">
        <f>NA()</f>
        <v>#N/A</v>
      </c>
      <c r="W95" s="60">
        <v>1.28</v>
      </c>
      <c r="X95" s="60">
        <v>19.815999999999999</v>
      </c>
      <c r="Y95" s="60" t="e">
        <f>NA()</f>
        <v>#N/A</v>
      </c>
      <c r="Z95" s="60">
        <v>6</v>
      </c>
      <c r="AA95" s="60">
        <v>1.5E-6</v>
      </c>
      <c r="AB95" s="60" t="s">
        <v>978</v>
      </c>
      <c r="AC95" s="60" t="s">
        <v>972</v>
      </c>
      <c r="AD95" s="60" t="s">
        <v>979</v>
      </c>
      <c r="AE95" s="60">
        <v>1940</v>
      </c>
    </row>
    <row r="96" spans="1:31" x14ac:dyDescent="0.3">
      <c r="A96" s="60">
        <v>95</v>
      </c>
      <c r="B96" s="60" t="s">
        <v>570</v>
      </c>
      <c r="C96" s="60" t="s">
        <v>554</v>
      </c>
      <c r="D96" s="60">
        <v>243</v>
      </c>
      <c r="E96" s="60" t="s">
        <v>816</v>
      </c>
      <c r="F96" s="60" t="str">
        <f t="shared" si="2"/>
        <v>(243)</v>
      </c>
      <c r="G96" s="60" t="s">
        <v>55</v>
      </c>
      <c r="H96" s="60" t="s">
        <v>857</v>
      </c>
      <c r="I96" s="60">
        <v>102</v>
      </c>
      <c r="J96" s="60" t="s">
        <v>533</v>
      </c>
      <c r="K96" s="60">
        <v>7</v>
      </c>
      <c r="L96" s="60" t="s">
        <v>980</v>
      </c>
      <c r="M96" s="60" t="s">
        <v>881</v>
      </c>
      <c r="N96" s="60">
        <v>5.9737999999999998</v>
      </c>
      <c r="O96" s="60">
        <v>1176</v>
      </c>
      <c r="P96" s="60">
        <v>2011</v>
      </c>
      <c r="Q96" s="68" t="s">
        <v>1063</v>
      </c>
      <c r="R96" s="60" t="s">
        <v>1194</v>
      </c>
      <c r="S96" s="60">
        <v>173</v>
      </c>
      <c r="T96" s="60" t="e">
        <f>NA()</f>
        <v>#N/A</v>
      </c>
      <c r="U96" s="60" t="e">
        <f>NA()</f>
        <v>#N/A</v>
      </c>
      <c r="V96" s="60" t="e">
        <f>NA()</f>
        <v>#N/A</v>
      </c>
      <c r="W96" s="60">
        <v>1.3</v>
      </c>
      <c r="X96" s="60" t="e">
        <f>NA()</f>
        <v>#N/A</v>
      </c>
      <c r="Y96" s="60" t="e">
        <f>NA()</f>
        <v>#N/A</v>
      </c>
      <c r="Z96" s="60">
        <v>10</v>
      </c>
      <c r="AA96" s="60" t="e">
        <f>NA()</f>
        <v>#N/A</v>
      </c>
      <c r="AB96" s="60" t="s">
        <v>981</v>
      </c>
      <c r="AC96" s="60" t="s">
        <v>972</v>
      </c>
      <c r="AD96" s="60" t="s">
        <v>982</v>
      </c>
      <c r="AE96" s="60">
        <v>1944</v>
      </c>
    </row>
    <row r="97" spans="1:31" x14ac:dyDescent="0.3">
      <c r="A97" s="60">
        <v>96</v>
      </c>
      <c r="B97" s="60" t="s">
        <v>571</v>
      </c>
      <c r="C97" s="60" t="s">
        <v>555</v>
      </c>
      <c r="D97" s="60">
        <v>247</v>
      </c>
      <c r="E97" s="60" t="s">
        <v>816</v>
      </c>
      <c r="F97" s="60" t="str">
        <f t="shared" si="2"/>
        <v>(247)</v>
      </c>
      <c r="G97" s="60" t="s">
        <v>55</v>
      </c>
      <c r="H97" s="60" t="s">
        <v>857</v>
      </c>
      <c r="I97" s="60">
        <v>102</v>
      </c>
      <c r="J97" s="60" t="s">
        <v>533</v>
      </c>
      <c r="K97" s="60">
        <v>7</v>
      </c>
      <c r="L97" s="60" t="s">
        <v>983</v>
      </c>
      <c r="M97" s="60" t="s">
        <v>885</v>
      </c>
      <c r="N97" s="60">
        <v>5.9913999999999996</v>
      </c>
      <c r="O97" s="60">
        <v>1345</v>
      </c>
      <c r="P97" s="60">
        <v>3110</v>
      </c>
      <c r="Q97" s="68" t="s">
        <v>1063</v>
      </c>
      <c r="R97" s="60" t="s">
        <v>1195</v>
      </c>
      <c r="S97" s="60">
        <v>174</v>
      </c>
      <c r="T97" s="60" t="e">
        <f>NA()</f>
        <v>#N/A</v>
      </c>
      <c r="U97" s="60" t="e">
        <f>NA()</f>
        <v>#N/A</v>
      </c>
      <c r="V97" s="60" t="e">
        <f>NA()</f>
        <v>#N/A</v>
      </c>
      <c r="W97" s="60">
        <v>1.3</v>
      </c>
      <c r="X97" s="60">
        <v>13.51</v>
      </c>
      <c r="Y97" s="60" t="e">
        <f>NA()</f>
        <v>#N/A</v>
      </c>
      <c r="Z97" s="60" t="e">
        <f>NA()</f>
        <v>#N/A</v>
      </c>
      <c r="AA97" s="60" t="e">
        <f>NA()</f>
        <v>#N/A</v>
      </c>
      <c r="AB97" s="60" t="s">
        <v>984</v>
      </c>
      <c r="AC97" s="60" t="s">
        <v>532</v>
      </c>
      <c r="AD97" s="60" t="s">
        <v>985</v>
      </c>
      <c r="AE97" s="60">
        <v>1944</v>
      </c>
    </row>
    <row r="98" spans="1:31" x14ac:dyDescent="0.3">
      <c r="A98" s="60">
        <v>97</v>
      </c>
      <c r="B98" s="60" t="s">
        <v>572</v>
      </c>
      <c r="C98" s="60" t="s">
        <v>556</v>
      </c>
      <c r="D98" s="60">
        <v>247</v>
      </c>
      <c r="E98" s="60" t="s">
        <v>816</v>
      </c>
      <c r="F98" s="60" t="str">
        <f t="shared" ref="F98:F119" si="3">IF(E98="x","(","") &amp;D98&amp;IF(E98="x",")","")</f>
        <v>(247)</v>
      </c>
      <c r="G98" s="60" t="s">
        <v>55</v>
      </c>
      <c r="H98" s="60" t="s">
        <v>857</v>
      </c>
      <c r="I98" s="60">
        <v>102</v>
      </c>
      <c r="J98" s="60" t="s">
        <v>533</v>
      </c>
      <c r="K98" s="60">
        <v>7</v>
      </c>
      <c r="L98" s="60" t="s">
        <v>986</v>
      </c>
      <c r="M98" s="60" t="s">
        <v>889</v>
      </c>
      <c r="N98" s="60">
        <v>6.1978999999999997</v>
      </c>
      <c r="O98" s="60">
        <v>1050</v>
      </c>
      <c r="P98" s="60" t="e">
        <f>NA()</f>
        <v>#N/A</v>
      </c>
      <c r="Q98" s="60" t="s">
        <v>1058</v>
      </c>
      <c r="R98" s="60" t="s">
        <v>1178</v>
      </c>
      <c r="S98" s="60">
        <v>170</v>
      </c>
      <c r="T98" s="60" t="e">
        <f>NA()</f>
        <v>#N/A</v>
      </c>
      <c r="U98" s="60" t="e">
        <f>NA()</f>
        <v>#N/A</v>
      </c>
      <c r="V98" s="60" t="e">
        <f>NA()</f>
        <v>#N/A</v>
      </c>
      <c r="W98" s="60">
        <v>1.3</v>
      </c>
      <c r="X98" s="60">
        <v>14.78</v>
      </c>
      <c r="Y98" s="60" t="e">
        <f>NA()</f>
        <v>#N/A</v>
      </c>
      <c r="Z98" s="60">
        <v>10</v>
      </c>
      <c r="AA98" s="60" t="e">
        <f>NA()</f>
        <v>#N/A</v>
      </c>
      <c r="AB98" s="60" t="s">
        <v>987</v>
      </c>
      <c r="AC98" s="60" t="s">
        <v>864</v>
      </c>
      <c r="AD98" s="60" t="s">
        <v>988</v>
      </c>
      <c r="AE98" s="60">
        <v>1949</v>
      </c>
    </row>
    <row r="99" spans="1:31" x14ac:dyDescent="0.3">
      <c r="A99" s="60">
        <v>98</v>
      </c>
      <c r="B99" s="60" t="s">
        <v>573</v>
      </c>
      <c r="C99" s="60" t="s">
        <v>557</v>
      </c>
      <c r="D99" s="60">
        <v>251</v>
      </c>
      <c r="E99" s="60" t="s">
        <v>816</v>
      </c>
      <c r="F99" s="60" t="str">
        <f t="shared" si="3"/>
        <v>(251)</v>
      </c>
      <c r="G99" s="60" t="s">
        <v>55</v>
      </c>
      <c r="H99" s="60" t="s">
        <v>857</v>
      </c>
      <c r="I99" s="60">
        <v>102</v>
      </c>
      <c r="J99" s="60" t="s">
        <v>533</v>
      </c>
      <c r="K99" s="60">
        <v>7</v>
      </c>
      <c r="L99" s="60" t="s">
        <v>989</v>
      </c>
      <c r="M99" s="60" t="s">
        <v>892</v>
      </c>
      <c r="N99" s="60">
        <v>6.2816999999999998</v>
      </c>
      <c r="O99" s="60">
        <v>900</v>
      </c>
      <c r="P99" s="60" t="e">
        <f>NA()</f>
        <v>#N/A</v>
      </c>
      <c r="Q99" s="60" t="s">
        <v>1058</v>
      </c>
      <c r="T99" s="60" t="e">
        <f>NA()</f>
        <v>#N/A</v>
      </c>
      <c r="U99" s="60" t="e">
        <f>NA()</f>
        <v>#N/A</v>
      </c>
      <c r="V99" s="60" t="e">
        <f>NA()</f>
        <v>#N/A</v>
      </c>
      <c r="W99" s="60">
        <v>1.3</v>
      </c>
      <c r="X99" s="60">
        <v>15.1</v>
      </c>
      <c r="Y99" s="60" t="e">
        <f>NA()</f>
        <v>#N/A</v>
      </c>
      <c r="Z99" s="60" t="e">
        <f>NA()</f>
        <v>#N/A</v>
      </c>
      <c r="AA99" s="60" t="e">
        <f>NA()</f>
        <v>#N/A</v>
      </c>
      <c r="AB99" s="60" t="s">
        <v>990</v>
      </c>
      <c r="AC99" s="60" t="s">
        <v>532</v>
      </c>
      <c r="AD99" s="60" t="s">
        <v>988</v>
      </c>
      <c r="AE99" s="60">
        <v>1950</v>
      </c>
    </row>
    <row r="100" spans="1:31" x14ac:dyDescent="0.3">
      <c r="A100" s="60">
        <v>99</v>
      </c>
      <c r="B100" s="60" t="s">
        <v>574</v>
      </c>
      <c r="C100" s="60" t="s">
        <v>558</v>
      </c>
      <c r="D100" s="60">
        <v>252</v>
      </c>
      <c r="E100" s="60" t="s">
        <v>816</v>
      </c>
      <c r="F100" s="60" t="str">
        <f t="shared" si="3"/>
        <v>(252)</v>
      </c>
      <c r="G100" s="60" t="s">
        <v>55</v>
      </c>
      <c r="H100" s="60" t="s">
        <v>857</v>
      </c>
      <c r="I100" s="60">
        <v>102</v>
      </c>
      <c r="J100" s="60" t="s">
        <v>533</v>
      </c>
      <c r="K100" s="60">
        <v>7</v>
      </c>
      <c r="L100" s="60" t="s">
        <v>991</v>
      </c>
      <c r="M100" s="60" t="s">
        <v>895</v>
      </c>
      <c r="N100" s="60">
        <v>6.42</v>
      </c>
      <c r="O100" s="60">
        <v>860</v>
      </c>
      <c r="P100" s="60" t="e">
        <f>NA()</f>
        <v>#N/A</v>
      </c>
      <c r="T100" s="60" t="e">
        <f>NA()</f>
        <v>#N/A</v>
      </c>
      <c r="U100" s="60" t="e">
        <f>NA()</f>
        <v>#N/A</v>
      </c>
      <c r="V100" s="60" t="e">
        <f>NA()</f>
        <v>#N/A</v>
      </c>
      <c r="W100" s="60">
        <v>1.3</v>
      </c>
      <c r="X100" s="60" t="e">
        <f>NA()</f>
        <v>#N/A</v>
      </c>
      <c r="Y100" s="60" t="e">
        <f>NA()</f>
        <v>#N/A</v>
      </c>
      <c r="Z100" s="60" t="e">
        <f>NA()</f>
        <v>#N/A</v>
      </c>
      <c r="AA100" s="60" t="e">
        <f>NA()</f>
        <v>#N/A</v>
      </c>
      <c r="AB100" s="60" t="s">
        <v>992</v>
      </c>
      <c r="AC100" s="60" t="s">
        <v>532</v>
      </c>
      <c r="AD100" s="60" t="s">
        <v>993</v>
      </c>
      <c r="AE100" s="60">
        <v>1952</v>
      </c>
    </row>
    <row r="101" spans="1:31" x14ac:dyDescent="0.3">
      <c r="A101" s="60">
        <v>100</v>
      </c>
      <c r="B101" s="60" t="s">
        <v>575</v>
      </c>
      <c r="C101" s="60" t="s">
        <v>559</v>
      </c>
      <c r="D101" s="60">
        <v>257</v>
      </c>
      <c r="E101" s="60" t="s">
        <v>816</v>
      </c>
      <c r="F101" s="60" t="str">
        <f t="shared" si="3"/>
        <v>(257)</v>
      </c>
      <c r="G101" s="60" t="s">
        <v>55</v>
      </c>
      <c r="H101" s="60" t="s">
        <v>857</v>
      </c>
      <c r="I101" s="60">
        <v>102</v>
      </c>
      <c r="J101" s="60" t="s">
        <v>533</v>
      </c>
      <c r="K101" s="60">
        <v>7</v>
      </c>
      <c r="L101" s="60" t="s">
        <v>994</v>
      </c>
      <c r="M101" s="60" t="s">
        <v>899</v>
      </c>
      <c r="N101" s="60">
        <v>6.5</v>
      </c>
      <c r="O101" s="60">
        <v>1527</v>
      </c>
      <c r="P101" s="60" t="e">
        <f>NA()</f>
        <v>#N/A</v>
      </c>
      <c r="T101" s="60" t="e">
        <f>NA()</f>
        <v>#N/A</v>
      </c>
      <c r="U101" s="60" t="e">
        <f>NA()</f>
        <v>#N/A</v>
      </c>
      <c r="V101" s="60" t="e">
        <f>NA()</f>
        <v>#N/A</v>
      </c>
      <c r="W101" s="60">
        <v>1.3</v>
      </c>
      <c r="X101" s="60" t="e">
        <f>NA()</f>
        <v>#N/A</v>
      </c>
      <c r="Y101" s="60" t="e">
        <f>NA()</f>
        <v>#N/A</v>
      </c>
      <c r="Z101" s="60" t="e">
        <f>NA()</f>
        <v>#N/A</v>
      </c>
      <c r="AA101" s="60" t="e">
        <f>NA()</f>
        <v>#N/A</v>
      </c>
      <c r="AB101" s="60" t="s">
        <v>995</v>
      </c>
      <c r="AC101" s="60" t="s">
        <v>532</v>
      </c>
      <c r="AD101" s="60" t="s">
        <v>993</v>
      </c>
      <c r="AE101" s="60">
        <v>1952</v>
      </c>
    </row>
    <row r="102" spans="1:31" x14ac:dyDescent="0.3">
      <c r="A102" s="60">
        <v>101</v>
      </c>
      <c r="B102" s="60" t="s">
        <v>576</v>
      </c>
      <c r="C102" s="60" t="s">
        <v>560</v>
      </c>
      <c r="D102" s="60">
        <v>258</v>
      </c>
      <c r="E102" s="60" t="s">
        <v>816</v>
      </c>
      <c r="F102" s="60" t="str">
        <f t="shared" si="3"/>
        <v>(258)</v>
      </c>
      <c r="G102" s="60" t="s">
        <v>55</v>
      </c>
      <c r="H102" s="60" t="s">
        <v>857</v>
      </c>
      <c r="I102" s="60">
        <v>102</v>
      </c>
      <c r="J102" s="60" t="s">
        <v>533</v>
      </c>
      <c r="K102" s="60">
        <v>7</v>
      </c>
      <c r="L102" s="60" t="s">
        <v>996</v>
      </c>
      <c r="M102" s="60" t="s">
        <v>902</v>
      </c>
      <c r="N102" s="60">
        <v>6.58</v>
      </c>
      <c r="O102" s="60">
        <v>827</v>
      </c>
      <c r="P102" s="60" t="e">
        <f>NA()</f>
        <v>#N/A</v>
      </c>
      <c r="T102" s="60" t="e">
        <f>NA()</f>
        <v>#N/A</v>
      </c>
      <c r="U102" s="60" t="e">
        <f>NA()</f>
        <v>#N/A</v>
      </c>
      <c r="V102" s="60" t="e">
        <f>NA()</f>
        <v>#N/A</v>
      </c>
      <c r="W102" s="60">
        <v>1.3</v>
      </c>
      <c r="X102" s="60" t="e">
        <f>NA()</f>
        <v>#N/A</v>
      </c>
      <c r="Y102" s="60" t="e">
        <f>NA()</f>
        <v>#N/A</v>
      </c>
      <c r="Z102" s="60" t="e">
        <f>NA()</f>
        <v>#N/A</v>
      </c>
      <c r="AA102" s="60" t="e">
        <f>NA()</f>
        <v>#N/A</v>
      </c>
      <c r="AB102" s="60" t="s">
        <v>997</v>
      </c>
      <c r="AC102" s="60" t="s">
        <v>760</v>
      </c>
      <c r="AD102" s="60" t="s">
        <v>998</v>
      </c>
      <c r="AE102" s="60">
        <v>1955</v>
      </c>
    </row>
    <row r="103" spans="1:31" x14ac:dyDescent="0.3">
      <c r="A103" s="60">
        <v>102</v>
      </c>
      <c r="B103" s="60" t="s">
        <v>577</v>
      </c>
      <c r="C103" s="60" t="s">
        <v>561</v>
      </c>
      <c r="D103" s="60">
        <v>259</v>
      </c>
      <c r="E103" s="60" t="s">
        <v>816</v>
      </c>
      <c r="F103" s="60" t="str">
        <f t="shared" si="3"/>
        <v>(259)</v>
      </c>
      <c r="G103" s="60" t="s">
        <v>55</v>
      </c>
      <c r="H103" s="60" t="s">
        <v>857</v>
      </c>
      <c r="I103" s="60">
        <v>102</v>
      </c>
      <c r="J103" s="60" t="s">
        <v>533</v>
      </c>
      <c r="K103" s="60">
        <v>7</v>
      </c>
      <c r="L103" s="60" t="s">
        <v>999</v>
      </c>
      <c r="M103" s="60" t="s">
        <v>643</v>
      </c>
      <c r="N103" s="60">
        <v>6.65</v>
      </c>
      <c r="O103" s="60">
        <v>827</v>
      </c>
      <c r="P103" s="60" t="e">
        <f>NA()</f>
        <v>#N/A</v>
      </c>
      <c r="T103" s="60" t="e">
        <f>NA()</f>
        <v>#N/A</v>
      </c>
      <c r="U103" s="60" t="e">
        <f>NA()</f>
        <v>#N/A</v>
      </c>
      <c r="V103" s="60" t="e">
        <f>NA()</f>
        <v>#N/A</v>
      </c>
      <c r="W103" s="60">
        <v>1.3</v>
      </c>
      <c r="X103" s="60" t="e">
        <f>NA()</f>
        <v>#N/A</v>
      </c>
      <c r="Y103" s="60" t="e">
        <f>NA()</f>
        <v>#N/A</v>
      </c>
      <c r="Z103" s="60" t="e">
        <f>NA()</f>
        <v>#N/A</v>
      </c>
      <c r="AA103" s="60" t="e">
        <f>NA()</f>
        <v>#N/A</v>
      </c>
      <c r="AB103" s="60" t="s">
        <v>1000</v>
      </c>
      <c r="AC103" s="60" t="s">
        <v>760</v>
      </c>
      <c r="AD103" s="60" t="s">
        <v>1001</v>
      </c>
      <c r="AE103" s="60">
        <v>1958</v>
      </c>
    </row>
    <row r="104" spans="1:31" x14ac:dyDescent="0.3">
      <c r="A104" s="60">
        <v>103</v>
      </c>
      <c r="B104" s="60" t="s">
        <v>578</v>
      </c>
      <c r="C104" s="60" t="s">
        <v>562</v>
      </c>
      <c r="D104" s="60">
        <v>262</v>
      </c>
      <c r="E104" s="60" t="s">
        <v>816</v>
      </c>
      <c r="F104" s="60" t="str">
        <f t="shared" si="3"/>
        <v>(262)</v>
      </c>
      <c r="G104" s="60" t="s">
        <v>55</v>
      </c>
      <c r="H104" s="60" t="s">
        <v>857</v>
      </c>
      <c r="I104" s="60">
        <v>102</v>
      </c>
      <c r="J104" s="60" t="s">
        <v>533</v>
      </c>
      <c r="K104" s="60">
        <v>7</v>
      </c>
      <c r="L104" s="60" t="s">
        <v>1249</v>
      </c>
      <c r="M104" s="60" t="s">
        <v>1002</v>
      </c>
      <c r="N104" s="60" t="s">
        <v>579</v>
      </c>
      <c r="O104" s="60">
        <v>1627</v>
      </c>
      <c r="P104" s="60" t="e">
        <f>NA()</f>
        <v>#N/A</v>
      </c>
      <c r="T104" s="60" t="e">
        <f>NA()</f>
        <v>#N/A</v>
      </c>
      <c r="U104" s="60" t="e">
        <f>NA()</f>
        <v>#N/A</v>
      </c>
      <c r="V104" s="60" t="e">
        <f>NA()</f>
        <v>#N/A</v>
      </c>
      <c r="W104" s="60" t="e">
        <f>NA()</f>
        <v>#N/A</v>
      </c>
      <c r="X104" s="60" t="e">
        <f>NA()</f>
        <v>#N/A</v>
      </c>
      <c r="Y104" s="60" t="e">
        <f>NA()</f>
        <v>#N/A</v>
      </c>
      <c r="Z104" s="60" t="e">
        <f>NA()</f>
        <v>#N/A</v>
      </c>
      <c r="AA104" s="60" t="e">
        <f>NA()</f>
        <v>#N/A</v>
      </c>
      <c r="AB104" s="60" t="s">
        <v>1003</v>
      </c>
      <c r="AC104" s="60" t="s">
        <v>532</v>
      </c>
      <c r="AD104" s="60" t="s">
        <v>1004</v>
      </c>
      <c r="AE104" s="60">
        <v>1961</v>
      </c>
    </row>
    <row r="105" spans="1:31" x14ac:dyDescent="0.3">
      <c r="A105" s="60">
        <v>104</v>
      </c>
      <c r="B105" s="60" t="s">
        <v>451</v>
      </c>
      <c r="C105" s="60" t="s">
        <v>438</v>
      </c>
      <c r="D105" s="60">
        <v>261</v>
      </c>
      <c r="E105" s="60" t="s">
        <v>816</v>
      </c>
      <c r="F105" s="60" t="str">
        <f t="shared" si="3"/>
        <v>(261)</v>
      </c>
      <c r="G105" s="60" t="s">
        <v>55</v>
      </c>
      <c r="H105" s="60" t="s">
        <v>726</v>
      </c>
      <c r="I105" s="60">
        <v>4</v>
      </c>
      <c r="J105" s="60" t="s">
        <v>732</v>
      </c>
      <c r="K105" s="60">
        <v>7</v>
      </c>
      <c r="L105" s="60" t="s">
        <v>1250</v>
      </c>
      <c r="M105" s="60" t="s">
        <v>1005</v>
      </c>
      <c r="N105" s="60" t="s">
        <v>460</v>
      </c>
      <c r="O105" s="60" t="e">
        <f>NA()</f>
        <v>#N/A</v>
      </c>
      <c r="P105" s="60" t="e">
        <f>NA()</f>
        <v>#N/A</v>
      </c>
      <c r="T105" s="60" t="e">
        <f>NA()</f>
        <v>#N/A</v>
      </c>
      <c r="U105" s="60" t="e">
        <f>NA()</f>
        <v>#N/A</v>
      </c>
      <c r="V105" s="60" t="e">
        <f>NA()</f>
        <v>#N/A</v>
      </c>
      <c r="W105" s="60" t="e">
        <f>NA()</f>
        <v>#N/A</v>
      </c>
      <c r="X105" s="60" t="e">
        <f>NA()</f>
        <v>#N/A</v>
      </c>
      <c r="Y105" s="60" t="e">
        <f>NA()</f>
        <v>#N/A</v>
      </c>
      <c r="Z105" s="60" t="e">
        <f>NA()</f>
        <v>#N/A</v>
      </c>
      <c r="AA105" s="60" t="e">
        <f>NA()</f>
        <v>#N/A</v>
      </c>
      <c r="AB105" s="60" t="s">
        <v>1006</v>
      </c>
      <c r="AC105" s="60" t="s">
        <v>339</v>
      </c>
      <c r="AD105" s="60" t="s">
        <v>1007</v>
      </c>
      <c r="AE105" s="60">
        <v>1964</v>
      </c>
    </row>
    <row r="106" spans="1:31" x14ac:dyDescent="0.3">
      <c r="A106" s="60">
        <v>105</v>
      </c>
      <c r="B106" s="60" t="s">
        <v>452</v>
      </c>
      <c r="C106" s="60" t="s">
        <v>440</v>
      </c>
      <c r="D106" s="60">
        <v>262</v>
      </c>
      <c r="E106" s="60" t="s">
        <v>816</v>
      </c>
      <c r="F106" s="60" t="str">
        <f t="shared" si="3"/>
        <v>(262)</v>
      </c>
      <c r="G106" s="60" t="s">
        <v>55</v>
      </c>
      <c r="H106" s="60" t="s">
        <v>726</v>
      </c>
      <c r="I106" s="60">
        <v>5</v>
      </c>
      <c r="J106" s="60" t="s">
        <v>738</v>
      </c>
      <c r="K106" s="60">
        <v>7</v>
      </c>
      <c r="L106" s="60" t="s">
        <v>1251</v>
      </c>
      <c r="M106" s="60" t="s">
        <v>441</v>
      </c>
      <c r="N106" s="60" t="e">
        <f>NA()</f>
        <v>#N/A</v>
      </c>
      <c r="O106" s="60" t="e">
        <f>NA()</f>
        <v>#N/A</v>
      </c>
      <c r="P106" s="60" t="e">
        <f>NA()</f>
        <v>#N/A</v>
      </c>
      <c r="T106" s="60" t="e">
        <f>NA()</f>
        <v>#N/A</v>
      </c>
      <c r="U106" s="60" t="e">
        <f>NA()</f>
        <v>#N/A</v>
      </c>
      <c r="V106" s="60" t="e">
        <f>NA()</f>
        <v>#N/A</v>
      </c>
      <c r="W106" s="60" t="e">
        <f>NA()</f>
        <v>#N/A</v>
      </c>
      <c r="X106" s="60" t="e">
        <f>NA()</f>
        <v>#N/A</v>
      </c>
      <c r="Y106" s="60" t="e">
        <f>NA()</f>
        <v>#N/A</v>
      </c>
      <c r="Z106" s="60" t="e">
        <f>NA()</f>
        <v>#N/A</v>
      </c>
      <c r="AA106" s="60" t="e">
        <f>NA()</f>
        <v>#N/A</v>
      </c>
      <c r="AB106" s="60" t="s">
        <v>1008</v>
      </c>
      <c r="AD106" s="60" t="s">
        <v>1009</v>
      </c>
      <c r="AE106" s="60">
        <v>1967</v>
      </c>
    </row>
    <row r="107" spans="1:31" x14ac:dyDescent="0.3">
      <c r="A107" s="60">
        <v>106</v>
      </c>
      <c r="B107" s="60" t="s">
        <v>453</v>
      </c>
      <c r="C107" s="60" t="s">
        <v>442</v>
      </c>
      <c r="D107" s="60">
        <v>266</v>
      </c>
      <c r="E107" s="60" t="s">
        <v>816</v>
      </c>
      <c r="F107" s="60" t="str">
        <f t="shared" si="3"/>
        <v>(266)</v>
      </c>
      <c r="G107" s="60" t="s">
        <v>55</v>
      </c>
      <c r="H107" s="60" t="s">
        <v>726</v>
      </c>
      <c r="I107" s="60">
        <v>6</v>
      </c>
      <c r="J107" s="60" t="s">
        <v>744</v>
      </c>
      <c r="K107" s="60">
        <v>7</v>
      </c>
      <c r="L107" s="60" t="s">
        <v>1252</v>
      </c>
      <c r="M107" s="60" t="s">
        <v>441</v>
      </c>
      <c r="N107" s="60" t="e">
        <f>NA()</f>
        <v>#N/A</v>
      </c>
      <c r="O107" s="60" t="e">
        <f>NA()</f>
        <v>#N/A</v>
      </c>
      <c r="P107" s="60" t="e">
        <f>NA()</f>
        <v>#N/A</v>
      </c>
      <c r="T107" s="60" t="e">
        <f>NA()</f>
        <v>#N/A</v>
      </c>
      <c r="U107" s="60" t="e">
        <f>NA()</f>
        <v>#N/A</v>
      </c>
      <c r="V107" s="60" t="e">
        <f>NA()</f>
        <v>#N/A</v>
      </c>
      <c r="W107" s="60" t="e">
        <f>NA()</f>
        <v>#N/A</v>
      </c>
      <c r="X107" s="60" t="e">
        <f>NA()</f>
        <v>#N/A</v>
      </c>
      <c r="Y107" s="60" t="e">
        <f>NA()</f>
        <v>#N/A</v>
      </c>
      <c r="Z107" s="60" t="e">
        <f>NA()</f>
        <v>#N/A</v>
      </c>
      <c r="AA107" s="60" t="e">
        <f>NA()</f>
        <v>#N/A</v>
      </c>
      <c r="AB107" s="60" t="s">
        <v>1010</v>
      </c>
      <c r="AD107" s="60" t="s">
        <v>993</v>
      </c>
      <c r="AE107" s="60">
        <v>1974</v>
      </c>
    </row>
    <row r="108" spans="1:31" x14ac:dyDescent="0.3">
      <c r="A108" s="60">
        <v>107</v>
      </c>
      <c r="B108" s="60" t="s">
        <v>454</v>
      </c>
      <c r="C108" s="60" t="s">
        <v>443</v>
      </c>
      <c r="D108" s="60">
        <v>264</v>
      </c>
      <c r="E108" s="60" t="s">
        <v>816</v>
      </c>
      <c r="F108" s="60" t="str">
        <f t="shared" si="3"/>
        <v>(264)</v>
      </c>
      <c r="G108" s="60" t="s">
        <v>55</v>
      </c>
      <c r="H108" s="60" t="s">
        <v>726</v>
      </c>
      <c r="I108" s="60">
        <v>7</v>
      </c>
      <c r="J108" s="60" t="s">
        <v>750</v>
      </c>
      <c r="K108" s="60">
        <v>7</v>
      </c>
      <c r="L108" s="60" t="s">
        <v>1248</v>
      </c>
      <c r="M108" s="60" t="s">
        <v>441</v>
      </c>
      <c r="N108" s="60" t="e">
        <f>NA()</f>
        <v>#N/A</v>
      </c>
      <c r="O108" s="60" t="e">
        <f>NA()</f>
        <v>#N/A</v>
      </c>
      <c r="P108" s="60" t="e">
        <f>NA()</f>
        <v>#N/A</v>
      </c>
      <c r="T108" s="60" t="e">
        <f>NA()</f>
        <v>#N/A</v>
      </c>
      <c r="U108" s="60" t="e">
        <f>NA()</f>
        <v>#N/A</v>
      </c>
      <c r="V108" s="60" t="e">
        <f>NA()</f>
        <v>#N/A</v>
      </c>
      <c r="W108" s="60" t="e">
        <f>NA()</f>
        <v>#N/A</v>
      </c>
      <c r="X108" s="60" t="e">
        <f>NA()</f>
        <v>#N/A</v>
      </c>
      <c r="Y108" s="60" t="e">
        <f>NA()</f>
        <v>#N/A</v>
      </c>
      <c r="Z108" s="60" t="e">
        <f>NA()</f>
        <v>#N/A</v>
      </c>
      <c r="AA108" s="60" t="e">
        <f>NA()</f>
        <v>#N/A</v>
      </c>
      <c r="AB108" s="60" t="s">
        <v>1011</v>
      </c>
      <c r="AD108" s="60" t="s">
        <v>1012</v>
      </c>
      <c r="AE108" s="60">
        <v>1976</v>
      </c>
    </row>
    <row r="109" spans="1:31" x14ac:dyDescent="0.3">
      <c r="A109" s="60">
        <v>108</v>
      </c>
      <c r="B109" s="60" t="s">
        <v>455</v>
      </c>
      <c r="C109" s="60" t="s">
        <v>444</v>
      </c>
      <c r="D109" s="60">
        <v>277</v>
      </c>
      <c r="E109" s="60" t="s">
        <v>816</v>
      </c>
      <c r="F109" s="60" t="str">
        <f t="shared" si="3"/>
        <v>(277)</v>
      </c>
      <c r="G109" s="60" t="s">
        <v>55</v>
      </c>
      <c r="H109" s="60" t="s">
        <v>726</v>
      </c>
      <c r="I109" s="60">
        <v>8</v>
      </c>
      <c r="J109" s="60" t="s">
        <v>756</v>
      </c>
      <c r="K109" s="60">
        <v>7</v>
      </c>
      <c r="L109" s="60" t="s">
        <v>1253</v>
      </c>
      <c r="M109" s="60" t="s">
        <v>441</v>
      </c>
      <c r="N109" s="60" t="e">
        <f>NA()</f>
        <v>#N/A</v>
      </c>
      <c r="O109" s="60" t="e">
        <f>NA()</f>
        <v>#N/A</v>
      </c>
      <c r="P109" s="60" t="e">
        <f>NA()</f>
        <v>#N/A</v>
      </c>
      <c r="T109" s="60" t="e">
        <f>NA()</f>
        <v>#N/A</v>
      </c>
      <c r="U109" s="60" t="e">
        <f>NA()</f>
        <v>#N/A</v>
      </c>
      <c r="V109" s="60" t="e">
        <f>NA()</f>
        <v>#N/A</v>
      </c>
      <c r="W109" s="60" t="e">
        <f>NA()</f>
        <v>#N/A</v>
      </c>
      <c r="X109" s="60" t="e">
        <f>NA()</f>
        <v>#N/A</v>
      </c>
      <c r="Y109" s="60" t="e">
        <f>NA()</f>
        <v>#N/A</v>
      </c>
      <c r="Z109" s="60" t="e">
        <f>NA()</f>
        <v>#N/A</v>
      </c>
      <c r="AA109" s="60" t="e">
        <f>NA()</f>
        <v>#N/A</v>
      </c>
      <c r="AB109" s="60" t="s">
        <v>1013</v>
      </c>
      <c r="AD109" s="60" t="s">
        <v>1014</v>
      </c>
      <c r="AE109" s="60">
        <v>1984</v>
      </c>
    </row>
    <row r="110" spans="1:31" x14ac:dyDescent="0.3">
      <c r="A110" s="60">
        <v>109</v>
      </c>
      <c r="B110" s="60" t="s">
        <v>456</v>
      </c>
      <c r="C110" s="60" t="s">
        <v>445</v>
      </c>
      <c r="D110" s="60">
        <v>268</v>
      </c>
      <c r="E110" s="60" t="s">
        <v>816</v>
      </c>
      <c r="F110" s="60" t="str">
        <f t="shared" si="3"/>
        <v>(268)</v>
      </c>
      <c r="G110" s="60" t="s">
        <v>55</v>
      </c>
      <c r="H110" s="60" t="s">
        <v>1271</v>
      </c>
      <c r="I110" s="60">
        <v>9</v>
      </c>
      <c r="J110" s="60" t="s">
        <v>756</v>
      </c>
      <c r="K110" s="60">
        <v>7</v>
      </c>
      <c r="L110" s="60" t="s">
        <v>1247</v>
      </c>
      <c r="M110" s="60" t="s">
        <v>441</v>
      </c>
      <c r="N110" s="60" t="e">
        <f>NA()</f>
        <v>#N/A</v>
      </c>
      <c r="O110" s="60" t="e">
        <f>NA()</f>
        <v>#N/A</v>
      </c>
      <c r="P110" s="60" t="e">
        <f>NA()</f>
        <v>#N/A</v>
      </c>
      <c r="T110" s="60" t="e">
        <f>NA()</f>
        <v>#N/A</v>
      </c>
      <c r="U110" s="60" t="e">
        <f>NA()</f>
        <v>#N/A</v>
      </c>
      <c r="V110" s="60" t="e">
        <f>NA()</f>
        <v>#N/A</v>
      </c>
      <c r="W110" s="60" t="e">
        <f>NA()</f>
        <v>#N/A</v>
      </c>
      <c r="X110" s="60" t="e">
        <f>NA()</f>
        <v>#N/A</v>
      </c>
      <c r="Y110" s="60" t="e">
        <f>NA()</f>
        <v>#N/A</v>
      </c>
      <c r="Z110" s="60" t="e">
        <f>NA()</f>
        <v>#N/A</v>
      </c>
      <c r="AA110" s="60" t="e">
        <f>NA()</f>
        <v>#N/A</v>
      </c>
      <c r="AB110" s="60" t="s">
        <v>1015</v>
      </c>
      <c r="AD110" s="60" t="s">
        <v>1014</v>
      </c>
      <c r="AE110" s="60">
        <v>1982</v>
      </c>
    </row>
    <row r="111" spans="1:31" x14ac:dyDescent="0.3">
      <c r="A111" s="60">
        <v>110</v>
      </c>
      <c r="B111" s="60" t="s">
        <v>457</v>
      </c>
      <c r="C111" s="60" t="s">
        <v>446</v>
      </c>
      <c r="D111" s="60">
        <v>281</v>
      </c>
      <c r="E111" s="60" t="s">
        <v>816</v>
      </c>
      <c r="F111" s="60" t="str">
        <f t="shared" si="3"/>
        <v>(281)</v>
      </c>
      <c r="G111" s="60" t="s">
        <v>55</v>
      </c>
      <c r="H111" s="60" t="s">
        <v>1271</v>
      </c>
      <c r="I111" s="60">
        <v>10</v>
      </c>
      <c r="J111" s="60" t="s">
        <v>756</v>
      </c>
      <c r="K111" s="60">
        <v>7</v>
      </c>
      <c r="L111" s="60" t="s">
        <v>1246</v>
      </c>
      <c r="M111" s="60" t="s">
        <v>441</v>
      </c>
      <c r="N111" s="60" t="e">
        <f>NA()</f>
        <v>#N/A</v>
      </c>
      <c r="O111" s="60" t="e">
        <f>NA()</f>
        <v>#N/A</v>
      </c>
      <c r="P111" s="60" t="e">
        <f>NA()</f>
        <v>#N/A</v>
      </c>
      <c r="T111" s="60" t="e">
        <f>NA()</f>
        <v>#N/A</v>
      </c>
      <c r="U111" s="60" t="e">
        <f>NA()</f>
        <v>#N/A</v>
      </c>
      <c r="V111" s="60" t="e">
        <f>NA()</f>
        <v>#N/A</v>
      </c>
      <c r="W111" s="60" t="e">
        <f>NA()</f>
        <v>#N/A</v>
      </c>
      <c r="X111" s="60" t="e">
        <f>NA()</f>
        <v>#N/A</v>
      </c>
      <c r="Y111" s="60" t="e">
        <f>NA()</f>
        <v>#N/A</v>
      </c>
      <c r="Z111" s="60" t="e">
        <f>NA()</f>
        <v>#N/A</v>
      </c>
      <c r="AA111" s="60" t="e">
        <f>NA()</f>
        <v>#N/A</v>
      </c>
      <c r="AB111" s="60" t="s">
        <v>1016</v>
      </c>
      <c r="AD111" s="60" t="s">
        <v>1014</v>
      </c>
      <c r="AE111" s="60">
        <v>1994</v>
      </c>
    </row>
    <row r="112" spans="1:31" x14ac:dyDescent="0.3">
      <c r="A112" s="60">
        <v>111</v>
      </c>
      <c r="B112" s="60" t="s">
        <v>458</v>
      </c>
      <c r="C112" s="60" t="s">
        <v>447</v>
      </c>
      <c r="D112" s="60">
        <v>272</v>
      </c>
      <c r="E112" s="60" t="s">
        <v>816</v>
      </c>
      <c r="F112" s="60" t="str">
        <f t="shared" si="3"/>
        <v>(272)</v>
      </c>
      <c r="G112" s="60" t="s">
        <v>55</v>
      </c>
      <c r="H112" s="60" t="s">
        <v>1271</v>
      </c>
      <c r="I112" s="60">
        <v>11</v>
      </c>
      <c r="J112" s="60" t="s">
        <v>769</v>
      </c>
      <c r="K112" s="60">
        <v>7</v>
      </c>
      <c r="L112" s="60" t="s">
        <v>1245</v>
      </c>
      <c r="M112" s="60" t="s">
        <v>441</v>
      </c>
      <c r="N112" s="60" t="e">
        <f>NA()</f>
        <v>#N/A</v>
      </c>
      <c r="O112" s="60" t="e">
        <f>NA()</f>
        <v>#N/A</v>
      </c>
      <c r="P112" s="60" t="e">
        <f>NA()</f>
        <v>#N/A</v>
      </c>
      <c r="T112" s="60" t="e">
        <f>NA()</f>
        <v>#N/A</v>
      </c>
      <c r="U112" s="60" t="e">
        <f>NA()</f>
        <v>#N/A</v>
      </c>
      <c r="V112" s="60" t="e">
        <f>NA()</f>
        <v>#N/A</v>
      </c>
      <c r="W112" s="60" t="e">
        <f>NA()</f>
        <v>#N/A</v>
      </c>
      <c r="X112" s="60" t="e">
        <f>NA()</f>
        <v>#N/A</v>
      </c>
      <c r="Y112" s="60" t="e">
        <f>NA()</f>
        <v>#N/A</v>
      </c>
      <c r="Z112" s="60" t="e">
        <f>NA()</f>
        <v>#N/A</v>
      </c>
      <c r="AA112" s="60" t="e">
        <f>NA()</f>
        <v>#N/A</v>
      </c>
      <c r="AB112" s="60" t="s">
        <v>1017</v>
      </c>
      <c r="AD112" s="60" t="s">
        <v>1018</v>
      </c>
      <c r="AE112" s="60">
        <v>1994</v>
      </c>
    </row>
    <row r="113" spans="1:31" x14ac:dyDescent="0.3">
      <c r="A113" s="60">
        <v>112</v>
      </c>
      <c r="B113" s="60" t="s">
        <v>621</v>
      </c>
      <c r="C113" s="60" t="s">
        <v>620</v>
      </c>
      <c r="D113" s="60">
        <v>285</v>
      </c>
      <c r="E113" s="60" t="s">
        <v>816</v>
      </c>
      <c r="F113" s="60" t="str">
        <f t="shared" si="3"/>
        <v>(285)</v>
      </c>
      <c r="G113" s="60" t="s">
        <v>55</v>
      </c>
      <c r="H113" s="60" t="s">
        <v>726</v>
      </c>
      <c r="I113" s="60">
        <v>12</v>
      </c>
      <c r="J113" s="60" t="s">
        <v>773</v>
      </c>
      <c r="K113" s="60">
        <v>7</v>
      </c>
      <c r="L113" s="60" t="s">
        <v>1244</v>
      </c>
      <c r="M113" s="60" t="s">
        <v>441</v>
      </c>
      <c r="N113" s="60" t="e">
        <f>NA()</f>
        <v>#N/A</v>
      </c>
      <c r="O113" s="60" t="e">
        <f>NA()</f>
        <v>#N/A</v>
      </c>
      <c r="P113" s="60" t="e">
        <f>NA()</f>
        <v>#N/A</v>
      </c>
      <c r="T113" s="60" t="e">
        <f>NA()</f>
        <v>#N/A</v>
      </c>
      <c r="U113" s="60" t="e">
        <f>NA()</f>
        <v>#N/A</v>
      </c>
      <c r="V113" s="60" t="e">
        <f>NA()</f>
        <v>#N/A</v>
      </c>
      <c r="W113" s="60" t="e">
        <f>NA()</f>
        <v>#N/A</v>
      </c>
      <c r="X113" s="60" t="e">
        <f>NA()</f>
        <v>#N/A</v>
      </c>
      <c r="Y113" s="60" t="e">
        <f>NA()</f>
        <v>#N/A</v>
      </c>
      <c r="Z113" s="60" t="e">
        <f>NA()</f>
        <v>#N/A</v>
      </c>
      <c r="AA113" s="60" t="e">
        <f>NA()</f>
        <v>#N/A</v>
      </c>
      <c r="AB113" s="60" t="s">
        <v>1019</v>
      </c>
      <c r="AD113" s="60" t="s">
        <v>1014</v>
      </c>
      <c r="AE113" s="60">
        <v>1996</v>
      </c>
    </row>
    <row r="114" spans="1:31" x14ac:dyDescent="0.3">
      <c r="A114" s="60">
        <v>113</v>
      </c>
      <c r="B114" s="60" t="s">
        <v>1226</v>
      </c>
      <c r="C114" s="60" t="s">
        <v>1227</v>
      </c>
      <c r="D114" s="60">
        <v>286</v>
      </c>
      <c r="F114" s="60" t="str">
        <f t="shared" si="3"/>
        <v>286</v>
      </c>
      <c r="G114" s="60" t="s">
        <v>55</v>
      </c>
      <c r="H114" s="60" t="s">
        <v>1272</v>
      </c>
      <c r="I114" s="60">
        <v>13</v>
      </c>
      <c r="J114" s="60" t="s">
        <v>658</v>
      </c>
      <c r="K114" s="60">
        <v>7</v>
      </c>
      <c r="L114" s="60" t="s">
        <v>1238</v>
      </c>
      <c r="M114" s="60" t="s">
        <v>441</v>
      </c>
      <c r="N114" s="60" t="e">
        <f>NA()</f>
        <v>#N/A</v>
      </c>
      <c r="O114" s="60" t="e">
        <f>NA()</f>
        <v>#N/A</v>
      </c>
      <c r="P114" s="60" t="e">
        <f>NA()</f>
        <v>#N/A</v>
      </c>
      <c r="T114" s="60" t="e">
        <f>NA()</f>
        <v>#N/A</v>
      </c>
      <c r="U114" s="60" t="e">
        <f>NA()</f>
        <v>#N/A</v>
      </c>
      <c r="V114" s="60" t="e">
        <f>NA()</f>
        <v>#N/A</v>
      </c>
      <c r="W114" s="60" t="e">
        <f>NA()</f>
        <v>#N/A</v>
      </c>
      <c r="X114" s="60" t="e">
        <f>NA()</f>
        <v>#N/A</v>
      </c>
      <c r="Y114" s="60" t="e">
        <f>NA()</f>
        <v>#N/A</v>
      </c>
      <c r="Z114" s="60" t="e">
        <f>NA()</f>
        <v>#N/A</v>
      </c>
      <c r="AA114" s="60" t="e">
        <f>NA()</f>
        <v>#N/A</v>
      </c>
      <c r="AB114" s="60" t="s">
        <v>1020</v>
      </c>
      <c r="AD114" s="60" t="s">
        <v>1021</v>
      </c>
      <c r="AE114" s="60">
        <v>2004</v>
      </c>
    </row>
    <row r="115" spans="1:31" x14ac:dyDescent="0.3">
      <c r="A115" s="60">
        <v>114</v>
      </c>
      <c r="B115" s="60" t="s">
        <v>1230</v>
      </c>
      <c r="C115" s="60" t="s">
        <v>1231</v>
      </c>
      <c r="D115" s="60">
        <v>289</v>
      </c>
      <c r="E115" s="60" t="s">
        <v>816</v>
      </c>
      <c r="F115" s="60" t="str">
        <f t="shared" si="3"/>
        <v>(289)</v>
      </c>
      <c r="G115" s="60" t="s">
        <v>55</v>
      </c>
      <c r="H115" s="60" t="s">
        <v>1272</v>
      </c>
      <c r="I115" s="60">
        <v>14</v>
      </c>
      <c r="J115" s="60" t="s">
        <v>664</v>
      </c>
      <c r="K115" s="60">
        <v>7</v>
      </c>
      <c r="L115" s="60" t="s">
        <v>1239</v>
      </c>
      <c r="M115" s="60" t="s">
        <v>441</v>
      </c>
      <c r="N115" s="60" t="e">
        <f>NA()</f>
        <v>#N/A</v>
      </c>
      <c r="O115" s="60" t="e">
        <f>NA()</f>
        <v>#N/A</v>
      </c>
      <c r="P115" s="60" t="e">
        <f>NA()</f>
        <v>#N/A</v>
      </c>
      <c r="T115" s="60" t="e">
        <f>NA()</f>
        <v>#N/A</v>
      </c>
      <c r="U115" s="60" t="e">
        <f>NA()</f>
        <v>#N/A</v>
      </c>
      <c r="V115" s="60" t="e">
        <f>NA()</f>
        <v>#N/A</v>
      </c>
      <c r="W115" s="60" t="e">
        <f>NA()</f>
        <v>#N/A</v>
      </c>
      <c r="X115" s="60" t="e">
        <f>NA()</f>
        <v>#N/A</v>
      </c>
      <c r="Y115" s="60" t="e">
        <f>NA()</f>
        <v>#N/A</v>
      </c>
      <c r="Z115" s="60" t="e">
        <f>NA()</f>
        <v>#N/A</v>
      </c>
      <c r="AA115" s="60" t="e">
        <f>NA()</f>
        <v>#N/A</v>
      </c>
      <c r="AB115" s="60" t="s">
        <v>1022</v>
      </c>
      <c r="AD115" s="60" t="s">
        <v>1012</v>
      </c>
      <c r="AE115" s="60">
        <v>1998</v>
      </c>
    </row>
    <row r="116" spans="1:31" x14ac:dyDescent="0.3">
      <c r="A116" s="60">
        <v>115</v>
      </c>
      <c r="B116" s="60" t="s">
        <v>1233</v>
      </c>
      <c r="C116" s="60" t="s">
        <v>1232</v>
      </c>
      <c r="D116" s="60">
        <v>290</v>
      </c>
      <c r="F116" s="60" t="str">
        <f t="shared" si="3"/>
        <v>290</v>
      </c>
      <c r="G116" s="60" t="s">
        <v>55</v>
      </c>
      <c r="H116" s="60" t="s">
        <v>1272</v>
      </c>
      <c r="I116" s="60">
        <v>15</v>
      </c>
      <c r="J116" s="60" t="s">
        <v>672</v>
      </c>
      <c r="K116" s="60">
        <v>7</v>
      </c>
      <c r="L116" s="60" t="s">
        <v>1240</v>
      </c>
      <c r="M116" s="60" t="s">
        <v>441</v>
      </c>
      <c r="N116" s="60" t="e">
        <f>NA()</f>
        <v>#N/A</v>
      </c>
      <c r="O116" s="60" t="e">
        <f>NA()</f>
        <v>#N/A</v>
      </c>
      <c r="P116" s="60" t="e">
        <f>NA()</f>
        <v>#N/A</v>
      </c>
      <c r="T116" s="60" t="e">
        <f>NA()</f>
        <v>#N/A</v>
      </c>
      <c r="U116" s="60" t="e">
        <f>NA()</f>
        <v>#N/A</v>
      </c>
      <c r="V116" s="60" t="e">
        <f>NA()</f>
        <v>#N/A</v>
      </c>
      <c r="W116" s="60" t="e">
        <f>NA()</f>
        <v>#N/A</v>
      </c>
      <c r="X116" s="60" t="e">
        <f>NA()</f>
        <v>#N/A</v>
      </c>
      <c r="Y116" s="60" t="e">
        <f>NA()</f>
        <v>#N/A</v>
      </c>
      <c r="Z116" s="60" t="e">
        <f>NA()</f>
        <v>#N/A</v>
      </c>
      <c r="AA116" s="60" t="e">
        <f>NA()</f>
        <v>#N/A</v>
      </c>
      <c r="AB116" s="60" t="s">
        <v>1023</v>
      </c>
      <c r="AD116" s="60" t="s">
        <v>1021</v>
      </c>
      <c r="AE116" s="60">
        <v>2004</v>
      </c>
    </row>
    <row r="117" spans="1:31" x14ac:dyDescent="0.3">
      <c r="A117" s="60">
        <v>116</v>
      </c>
      <c r="B117" s="60" t="s">
        <v>1229</v>
      </c>
      <c r="C117" s="60" t="s">
        <v>1228</v>
      </c>
      <c r="D117" s="60">
        <v>292</v>
      </c>
      <c r="E117" s="60" t="s">
        <v>816</v>
      </c>
      <c r="F117" s="60" t="str">
        <f t="shared" si="3"/>
        <v>(292)</v>
      </c>
      <c r="G117" s="60" t="s">
        <v>55</v>
      </c>
      <c r="H117" s="60" t="s">
        <v>1272</v>
      </c>
      <c r="I117" s="60">
        <v>16</v>
      </c>
      <c r="J117" s="60" t="s">
        <v>678</v>
      </c>
      <c r="K117" s="60">
        <v>7</v>
      </c>
      <c r="L117" s="60" t="s">
        <v>1241</v>
      </c>
      <c r="M117" s="60" t="s">
        <v>441</v>
      </c>
      <c r="N117" s="60" t="e">
        <f>NA()</f>
        <v>#N/A</v>
      </c>
      <c r="O117" s="60" t="e">
        <f>NA()</f>
        <v>#N/A</v>
      </c>
      <c r="P117" s="60" t="e">
        <f>NA()</f>
        <v>#N/A</v>
      </c>
      <c r="T117" s="60" t="e">
        <f>NA()</f>
        <v>#N/A</v>
      </c>
      <c r="U117" s="60" t="e">
        <f>NA()</f>
        <v>#N/A</v>
      </c>
      <c r="V117" s="60" t="e">
        <f>NA()</f>
        <v>#N/A</v>
      </c>
      <c r="W117" s="60" t="e">
        <f>NA()</f>
        <v>#N/A</v>
      </c>
      <c r="X117" s="60" t="e">
        <f>NA()</f>
        <v>#N/A</v>
      </c>
      <c r="Y117" s="60" t="e">
        <f>NA()</f>
        <v>#N/A</v>
      </c>
      <c r="Z117" s="60" t="e">
        <f>NA()</f>
        <v>#N/A</v>
      </c>
      <c r="AA117" s="60" t="e">
        <f>NA()</f>
        <v>#N/A</v>
      </c>
      <c r="AB117" s="60" t="s">
        <v>1024</v>
      </c>
      <c r="AD117" s="60" t="s">
        <v>1012</v>
      </c>
      <c r="AE117" s="60">
        <v>2001</v>
      </c>
    </row>
    <row r="118" spans="1:31" x14ac:dyDescent="0.3">
      <c r="A118" s="60">
        <v>117</v>
      </c>
      <c r="B118" s="60" t="s">
        <v>1234</v>
      </c>
      <c r="C118" s="60" t="s">
        <v>1235</v>
      </c>
      <c r="D118" s="60">
        <v>294</v>
      </c>
      <c r="F118" s="60" t="str">
        <f t="shared" si="3"/>
        <v>294</v>
      </c>
      <c r="G118" s="60" t="s">
        <v>55</v>
      </c>
      <c r="H118" s="60" t="s">
        <v>1272</v>
      </c>
      <c r="I118" s="60">
        <v>17</v>
      </c>
      <c r="J118" s="60" t="s">
        <v>685</v>
      </c>
      <c r="K118" s="60">
        <v>7</v>
      </c>
      <c r="L118" s="60" t="s">
        <v>1242</v>
      </c>
      <c r="M118" s="60" t="s">
        <v>441</v>
      </c>
      <c r="N118" s="60" t="e">
        <f>NA()</f>
        <v>#N/A</v>
      </c>
      <c r="O118" s="60" t="e">
        <f>NA()</f>
        <v>#N/A</v>
      </c>
      <c r="P118" s="60" t="e">
        <f>NA()</f>
        <v>#N/A</v>
      </c>
      <c r="T118" s="60" t="e">
        <f>NA()</f>
        <v>#N/A</v>
      </c>
      <c r="U118" s="60" t="e">
        <f>NA()</f>
        <v>#N/A</v>
      </c>
      <c r="V118" s="60" t="e">
        <f>NA()</f>
        <v>#N/A</v>
      </c>
      <c r="W118" s="60" t="e">
        <f>NA()</f>
        <v>#N/A</v>
      </c>
      <c r="X118" s="60" t="e">
        <f>NA()</f>
        <v>#N/A</v>
      </c>
      <c r="Y118" s="60" t="e">
        <f>NA()</f>
        <v>#N/A</v>
      </c>
      <c r="Z118" s="60" t="e">
        <f>NA()</f>
        <v>#N/A</v>
      </c>
      <c r="AA118" s="60" t="e">
        <f>NA()</f>
        <v>#N/A</v>
      </c>
      <c r="AB118" s="60" t="s">
        <v>1025</v>
      </c>
      <c r="AD118" s="60" t="s">
        <v>1026</v>
      </c>
      <c r="AE118" s="60" t="s">
        <v>1027</v>
      </c>
    </row>
    <row r="119" spans="1:31" x14ac:dyDescent="0.3">
      <c r="A119" s="60">
        <v>118</v>
      </c>
      <c r="B119" s="60" t="s">
        <v>1236</v>
      </c>
      <c r="C119" s="60" t="s">
        <v>1237</v>
      </c>
      <c r="D119" s="60">
        <v>294</v>
      </c>
      <c r="F119" s="60" t="str">
        <f t="shared" si="3"/>
        <v>294</v>
      </c>
      <c r="G119" s="60" t="s">
        <v>55</v>
      </c>
      <c r="H119" s="60" t="s">
        <v>1270</v>
      </c>
      <c r="I119" s="60">
        <v>18</v>
      </c>
      <c r="J119" s="60" t="s">
        <v>641</v>
      </c>
      <c r="K119" s="60">
        <v>7</v>
      </c>
      <c r="L119" s="60" t="s">
        <v>1243</v>
      </c>
      <c r="M119" s="60" t="s">
        <v>441</v>
      </c>
      <c r="N119" s="60" t="e">
        <f>NA()</f>
        <v>#N/A</v>
      </c>
      <c r="O119" s="60" t="e">
        <f>NA()</f>
        <v>#N/A</v>
      </c>
      <c r="P119" s="60" t="e">
        <f>NA()</f>
        <v>#N/A</v>
      </c>
      <c r="T119" s="60" t="e">
        <f>NA()</f>
        <v>#N/A</v>
      </c>
      <c r="U119" s="60" t="e">
        <f>NA()</f>
        <v>#N/A</v>
      </c>
      <c r="V119" s="60" t="e">
        <f>NA()</f>
        <v>#N/A</v>
      </c>
      <c r="W119" s="60" t="e">
        <f>NA()</f>
        <v>#N/A</v>
      </c>
      <c r="X119" s="60" t="e">
        <f>NA()</f>
        <v>#N/A</v>
      </c>
      <c r="Y119" s="60" t="e">
        <f>NA()</f>
        <v>#N/A</v>
      </c>
      <c r="Z119" s="60" t="e">
        <f>NA()</f>
        <v>#N/A</v>
      </c>
      <c r="AA119" s="60" t="e">
        <f>NA()</f>
        <v>#N/A</v>
      </c>
      <c r="AB119" s="60" t="s">
        <v>1028</v>
      </c>
      <c r="AD119" s="60" t="s">
        <v>1021</v>
      </c>
      <c r="AE119" s="60">
        <v>2006</v>
      </c>
    </row>
    <row r="121" spans="1:31" x14ac:dyDescent="0.3">
      <c r="B121" s="64" t="s">
        <v>605</v>
      </c>
    </row>
    <row r="122" spans="1:31" x14ac:dyDescent="0.3">
      <c r="B122" s="60" t="s">
        <v>1051</v>
      </c>
    </row>
    <row r="123" spans="1:31" x14ac:dyDescent="0.3">
      <c r="B123" s="60" t="s">
        <v>1053</v>
      </c>
    </row>
    <row r="124" spans="1:31" x14ac:dyDescent="0.3">
      <c r="B124" s="60" t="s">
        <v>1029</v>
      </c>
    </row>
    <row r="125" spans="1:31" x14ac:dyDescent="0.3">
      <c r="B125" s="60" t="s">
        <v>1030</v>
      </c>
    </row>
    <row r="126" spans="1:31" x14ac:dyDescent="0.3">
      <c r="B126" s="60" t="s">
        <v>1031</v>
      </c>
    </row>
    <row r="127" spans="1:31" x14ac:dyDescent="0.3">
      <c r="B127" s="60" t="s">
        <v>1032</v>
      </c>
    </row>
    <row r="128" spans="1:31" x14ac:dyDescent="0.3">
      <c r="B128" s="60" t="s">
        <v>1052</v>
      </c>
    </row>
    <row r="129" spans="2:2" x14ac:dyDescent="0.3">
      <c r="B129" s="60" t="s">
        <v>1078</v>
      </c>
    </row>
    <row r="130" spans="2:2" x14ac:dyDescent="0.3">
      <c r="B130" s="60" t="s">
        <v>1079</v>
      </c>
    </row>
    <row r="131" spans="2:2" x14ac:dyDescent="0.3">
      <c r="B131" s="60" t="s">
        <v>1080</v>
      </c>
    </row>
  </sheetData>
  <autoFilter ref="A1:AE119" xr:uid="{00000000-0009-0000-0000-000001000000}"/>
  <phoneticPr fontId="67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PeriodicTable</vt:lpstr>
      <vt:lpstr>Data</vt:lpstr>
      <vt:lpstr>no_color</vt:lpstr>
      <vt:lpstr>PeriodicTable!Print_Area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Periodic Table of the Elements</dc:title>
  <dc:creator>Vertex42.com</dc:creator>
  <dc:description>(c) 2011-2018 Vertex42 LLC. All Rights Reserved.</dc:description>
  <cp:lastModifiedBy>SnoopyYam</cp:lastModifiedBy>
  <cp:lastPrinted>2017-04-17T15:20:43Z</cp:lastPrinted>
  <dcterms:created xsi:type="dcterms:W3CDTF">2011-04-23T17:49:36Z</dcterms:created>
  <dcterms:modified xsi:type="dcterms:W3CDTF">2022-04-15T07:28:37Z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2011-2018 Vertex42 LLC</vt:lpwstr>
  </property>
  <property fmtid="{D5CDD505-2E9C-101B-9397-08002B2CF9AE}" pid="3" name="Source">
    <vt:lpwstr>https://www.vertex42.com/ExcelTemplates/periodic-table-of-elements.html</vt:lpwstr>
  </property>
  <property fmtid="{D5CDD505-2E9C-101B-9397-08002B2CF9AE}" pid="4" name="Version">
    <vt:lpwstr>1.2.4</vt:lpwstr>
  </property>
</Properties>
</file>