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00060249-E2BC-49E4-8204-9A116D1EF76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ventCalendar" sheetId="2" r:id="rId1"/>
  </sheets>
  <definedNames>
    <definedName name="_xlnm.Print_Area" localSheetId="0">EventCalendar!$B$8:$Q$136</definedName>
    <definedName name="startday">EventCalendar!$M$4</definedName>
    <definedName name="valuevx">42.314159</definedName>
    <definedName name="vertex42_copyright" hidden="1">"© 2007-2018 Vertex42 LLC"</definedName>
    <definedName name="vertex42_id" hidden="1">"school-year-event-calendar.xlsx"</definedName>
    <definedName name="vertex42_title" hidden="1">"School Year Event Calendar Template"</definedName>
    <definedName name="year">EventCalendar!$F$4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2" l="1"/>
  <c r="G129" i="2"/>
  <c r="F129" i="2"/>
  <c r="E129" i="2"/>
  <c r="D129" i="2"/>
  <c r="C129" i="2"/>
  <c r="B129" i="2"/>
  <c r="H120" i="2"/>
  <c r="G120" i="2"/>
  <c r="F120" i="2"/>
  <c r="E120" i="2"/>
  <c r="D120" i="2"/>
  <c r="C120" i="2"/>
  <c r="B120" i="2"/>
  <c r="H111" i="2"/>
  <c r="G111" i="2"/>
  <c r="F111" i="2"/>
  <c r="E111" i="2"/>
  <c r="D111" i="2"/>
  <c r="C111" i="2"/>
  <c r="B111" i="2"/>
  <c r="H102" i="2"/>
  <c r="G102" i="2"/>
  <c r="F102" i="2"/>
  <c r="E102" i="2"/>
  <c r="D102" i="2"/>
  <c r="C102" i="2"/>
  <c r="B102" i="2"/>
  <c r="H93" i="2"/>
  <c r="G93" i="2"/>
  <c r="F93" i="2"/>
  <c r="E93" i="2"/>
  <c r="D93" i="2"/>
  <c r="C93" i="2"/>
  <c r="B93" i="2"/>
  <c r="H84" i="2"/>
  <c r="G84" i="2"/>
  <c r="F84" i="2"/>
  <c r="E84" i="2"/>
  <c r="D84" i="2"/>
  <c r="C84" i="2"/>
  <c r="B84" i="2"/>
  <c r="H75" i="2"/>
  <c r="G75" i="2"/>
  <c r="F75" i="2"/>
  <c r="E75" i="2"/>
  <c r="D75" i="2"/>
  <c r="C75" i="2"/>
  <c r="B75" i="2"/>
  <c r="H66" i="2"/>
  <c r="G66" i="2"/>
  <c r="F66" i="2"/>
  <c r="E66" i="2"/>
  <c r="D66" i="2"/>
  <c r="C66" i="2"/>
  <c r="B66" i="2"/>
  <c r="H57" i="2"/>
  <c r="G57" i="2"/>
  <c r="F57" i="2"/>
  <c r="E57" i="2"/>
  <c r="D57" i="2"/>
  <c r="C57" i="2"/>
  <c r="B57" i="2"/>
  <c r="H48" i="2"/>
  <c r="G48" i="2"/>
  <c r="F48" i="2"/>
  <c r="E48" i="2"/>
  <c r="D48" i="2"/>
  <c r="C48" i="2"/>
  <c r="B48" i="2"/>
  <c r="H39" i="2"/>
  <c r="G39" i="2"/>
  <c r="F39" i="2"/>
  <c r="E39" i="2"/>
  <c r="D39" i="2"/>
  <c r="C39" i="2"/>
  <c r="B39" i="2"/>
  <c r="H30" i="2"/>
  <c r="G30" i="2"/>
  <c r="F30" i="2"/>
  <c r="E30" i="2"/>
  <c r="D30" i="2"/>
  <c r="C30" i="2"/>
  <c r="B30" i="2"/>
  <c r="H21" i="2"/>
  <c r="G21" i="2"/>
  <c r="F21" i="2"/>
  <c r="E21" i="2"/>
  <c r="D21" i="2"/>
  <c r="C21" i="2"/>
  <c r="B21" i="2"/>
  <c r="H12" i="2"/>
  <c r="G12" i="2"/>
  <c r="F12" i="2"/>
  <c r="E12" i="2"/>
  <c r="D12" i="2"/>
  <c r="C12" i="2"/>
  <c r="B12" i="2"/>
  <c r="B128" i="2" l="1"/>
  <c r="B130" i="2" s="1"/>
  <c r="C130" i="2" s="1"/>
  <c r="D130" i="2" s="1"/>
  <c r="E130" i="2" s="1"/>
  <c r="F130" i="2" s="1"/>
  <c r="G130" i="2" s="1"/>
  <c r="H130" i="2" s="1"/>
  <c r="B131" i="2" s="1"/>
  <c r="C131" i="2" s="1"/>
  <c r="D131" i="2" s="1"/>
  <c r="E131" i="2" s="1"/>
  <c r="F131" i="2" s="1"/>
  <c r="G131" i="2" s="1"/>
  <c r="H131" i="2" s="1"/>
  <c r="B132" i="2" s="1"/>
  <c r="C132" i="2" s="1"/>
  <c r="D132" i="2" s="1"/>
  <c r="E132" i="2" s="1"/>
  <c r="F132" i="2" s="1"/>
  <c r="G132" i="2" s="1"/>
  <c r="H132" i="2" s="1"/>
  <c r="B133" i="2" s="1"/>
  <c r="C133" i="2" s="1"/>
  <c r="D133" i="2" s="1"/>
  <c r="E133" i="2" s="1"/>
  <c r="F133" i="2" s="1"/>
  <c r="G133" i="2" s="1"/>
  <c r="H133" i="2" s="1"/>
  <c r="B134" i="2" s="1"/>
  <c r="C134" i="2" s="1"/>
  <c r="D134" i="2" s="1"/>
  <c r="E134" i="2" s="1"/>
  <c r="F134" i="2" s="1"/>
  <c r="G134" i="2" s="1"/>
  <c r="H134" i="2" s="1"/>
  <c r="B135" i="2" s="1"/>
  <c r="C135" i="2" s="1"/>
  <c r="D135" i="2" s="1"/>
  <c r="E135" i="2" s="1"/>
  <c r="F135" i="2" s="1"/>
  <c r="G135" i="2" s="1"/>
  <c r="H135" i="2" s="1"/>
  <c r="B119" i="2"/>
  <c r="B121" i="2" s="1"/>
  <c r="C121" i="2" s="1"/>
  <c r="D121" i="2" s="1"/>
  <c r="E121" i="2" s="1"/>
  <c r="F121" i="2" s="1"/>
  <c r="G121" i="2" s="1"/>
  <c r="H121" i="2" s="1"/>
  <c r="B122" i="2" s="1"/>
  <c r="C122" i="2" s="1"/>
  <c r="D122" i="2" s="1"/>
  <c r="E122" i="2" s="1"/>
  <c r="F122" i="2" s="1"/>
  <c r="G122" i="2" s="1"/>
  <c r="H122" i="2" s="1"/>
  <c r="B123" i="2" s="1"/>
  <c r="C123" i="2" s="1"/>
  <c r="D123" i="2" s="1"/>
  <c r="E123" i="2" s="1"/>
  <c r="F123" i="2" s="1"/>
  <c r="G123" i="2" s="1"/>
  <c r="H123" i="2" s="1"/>
  <c r="B124" i="2" s="1"/>
  <c r="C124" i="2" s="1"/>
  <c r="D124" i="2" s="1"/>
  <c r="E124" i="2" s="1"/>
  <c r="F124" i="2" s="1"/>
  <c r="G124" i="2" s="1"/>
  <c r="H124" i="2" s="1"/>
  <c r="B125" i="2" s="1"/>
  <c r="C125" i="2" s="1"/>
  <c r="D125" i="2" s="1"/>
  <c r="E125" i="2" s="1"/>
  <c r="F125" i="2" s="1"/>
  <c r="G125" i="2" s="1"/>
  <c r="H125" i="2" s="1"/>
  <c r="B126" i="2" s="1"/>
  <c r="C126" i="2" s="1"/>
  <c r="D126" i="2" s="1"/>
  <c r="E126" i="2" s="1"/>
  <c r="F126" i="2" s="1"/>
  <c r="G126" i="2" s="1"/>
  <c r="H126" i="2" s="1"/>
  <c r="B110" i="2"/>
  <c r="B101" i="2"/>
  <c r="B92" i="2"/>
  <c r="B83" i="2"/>
  <c r="B85" i="2" s="1"/>
  <c r="C85" i="2" s="1"/>
  <c r="D85" i="2" s="1"/>
  <c r="E85" i="2" s="1"/>
  <c r="F85" i="2" s="1"/>
  <c r="G85" i="2" s="1"/>
  <c r="H85" i="2" s="1"/>
  <c r="B86" i="2" s="1"/>
  <c r="C86" i="2" s="1"/>
  <c r="D86" i="2" s="1"/>
  <c r="E86" i="2" s="1"/>
  <c r="F86" i="2" s="1"/>
  <c r="G86" i="2" s="1"/>
  <c r="H86" i="2" s="1"/>
  <c r="B87" i="2" s="1"/>
  <c r="C87" i="2" s="1"/>
  <c r="D87" i="2" s="1"/>
  <c r="E87" i="2" s="1"/>
  <c r="F87" i="2" s="1"/>
  <c r="G87" i="2" s="1"/>
  <c r="H87" i="2" s="1"/>
  <c r="B88" i="2" s="1"/>
  <c r="C88" i="2" s="1"/>
  <c r="D88" i="2" s="1"/>
  <c r="E88" i="2" s="1"/>
  <c r="F88" i="2" s="1"/>
  <c r="G88" i="2" s="1"/>
  <c r="H88" i="2" s="1"/>
  <c r="B89" i="2" s="1"/>
  <c r="C89" i="2" s="1"/>
  <c r="D89" i="2" s="1"/>
  <c r="E89" i="2" s="1"/>
  <c r="F89" i="2" s="1"/>
  <c r="G89" i="2" s="1"/>
  <c r="H89" i="2" s="1"/>
  <c r="B90" i="2" s="1"/>
  <c r="C90" i="2" s="1"/>
  <c r="D90" i="2" s="1"/>
  <c r="E90" i="2" s="1"/>
  <c r="F90" i="2" s="1"/>
  <c r="G90" i="2" s="1"/>
  <c r="H90" i="2" s="1"/>
  <c r="B74" i="2"/>
  <c r="J77" i="2" s="1"/>
  <c r="K77" i="2" s="1"/>
  <c r="B65" i="2"/>
  <c r="B56" i="2"/>
  <c r="B47" i="2"/>
  <c r="B49" i="2" s="1"/>
  <c r="C49" i="2" s="1"/>
  <c r="D49" i="2" s="1"/>
  <c r="E49" i="2" s="1"/>
  <c r="F49" i="2" s="1"/>
  <c r="G49" i="2" s="1"/>
  <c r="H49" i="2" s="1"/>
  <c r="B50" i="2" s="1"/>
  <c r="C50" i="2" s="1"/>
  <c r="D50" i="2" s="1"/>
  <c r="E50" i="2" s="1"/>
  <c r="F50" i="2" s="1"/>
  <c r="G50" i="2" s="1"/>
  <c r="H50" i="2" s="1"/>
  <c r="B51" i="2" s="1"/>
  <c r="C51" i="2" s="1"/>
  <c r="D51" i="2" s="1"/>
  <c r="E51" i="2" s="1"/>
  <c r="F51" i="2" s="1"/>
  <c r="G51" i="2" s="1"/>
  <c r="H51" i="2" s="1"/>
  <c r="B52" i="2" s="1"/>
  <c r="C52" i="2" s="1"/>
  <c r="D52" i="2" s="1"/>
  <c r="E52" i="2" s="1"/>
  <c r="F52" i="2" s="1"/>
  <c r="G52" i="2" s="1"/>
  <c r="H52" i="2" s="1"/>
  <c r="B53" i="2" s="1"/>
  <c r="C53" i="2" s="1"/>
  <c r="D53" i="2" s="1"/>
  <c r="E53" i="2" s="1"/>
  <c r="F53" i="2" s="1"/>
  <c r="G53" i="2" s="1"/>
  <c r="H53" i="2" s="1"/>
  <c r="B54" i="2" s="1"/>
  <c r="C54" i="2" s="1"/>
  <c r="D54" i="2" s="1"/>
  <c r="E54" i="2" s="1"/>
  <c r="F54" i="2" s="1"/>
  <c r="G54" i="2" s="1"/>
  <c r="H54" i="2" s="1"/>
  <c r="B38" i="2"/>
  <c r="B29" i="2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B36" i="2" s="1"/>
  <c r="C36" i="2" s="1"/>
  <c r="D36" i="2" s="1"/>
  <c r="E36" i="2" s="1"/>
  <c r="F36" i="2" s="1"/>
  <c r="G36" i="2" s="1"/>
  <c r="H36" i="2" s="1"/>
  <c r="B20" i="2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B27" i="2" s="1"/>
  <c r="C27" i="2" s="1"/>
  <c r="D27" i="2" s="1"/>
  <c r="E27" i="2" s="1"/>
  <c r="F27" i="2" s="1"/>
  <c r="G27" i="2" s="1"/>
  <c r="H27" i="2" s="1"/>
  <c r="B11" i="2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J84" i="2"/>
  <c r="K84" i="2" s="1"/>
  <c r="J30" i="2"/>
  <c r="K30" i="2" s="1"/>
  <c r="B9" i="2"/>
  <c r="J85" i="2" l="1"/>
  <c r="K85" i="2" s="1"/>
  <c r="J120" i="2"/>
  <c r="K120" i="2" s="1"/>
  <c r="J67" i="2"/>
  <c r="K67" i="2" s="1"/>
  <c r="B67" i="2"/>
  <c r="C67" i="2" s="1"/>
  <c r="D67" i="2" s="1"/>
  <c r="E67" i="2" s="1"/>
  <c r="F67" i="2" s="1"/>
  <c r="G67" i="2" s="1"/>
  <c r="H67" i="2" s="1"/>
  <c r="B68" i="2" s="1"/>
  <c r="C68" i="2" s="1"/>
  <c r="D68" i="2" s="1"/>
  <c r="E68" i="2" s="1"/>
  <c r="F68" i="2" s="1"/>
  <c r="G68" i="2" s="1"/>
  <c r="H68" i="2" s="1"/>
  <c r="B69" i="2" s="1"/>
  <c r="C69" i="2" s="1"/>
  <c r="D69" i="2" s="1"/>
  <c r="E69" i="2" s="1"/>
  <c r="F69" i="2" s="1"/>
  <c r="G69" i="2" s="1"/>
  <c r="H69" i="2" s="1"/>
  <c r="B70" i="2" s="1"/>
  <c r="C70" i="2" s="1"/>
  <c r="D70" i="2" s="1"/>
  <c r="E70" i="2" s="1"/>
  <c r="F70" i="2" s="1"/>
  <c r="G70" i="2" s="1"/>
  <c r="H70" i="2" s="1"/>
  <c r="B71" i="2" s="1"/>
  <c r="C71" i="2" s="1"/>
  <c r="D71" i="2" s="1"/>
  <c r="E71" i="2" s="1"/>
  <c r="F71" i="2" s="1"/>
  <c r="G71" i="2" s="1"/>
  <c r="H71" i="2" s="1"/>
  <c r="B72" i="2" s="1"/>
  <c r="C72" i="2" s="1"/>
  <c r="D72" i="2" s="1"/>
  <c r="E72" i="2" s="1"/>
  <c r="F72" i="2" s="1"/>
  <c r="G72" i="2" s="1"/>
  <c r="H72" i="2" s="1"/>
  <c r="J94" i="2"/>
  <c r="K94" i="2" s="1"/>
  <c r="B94" i="2"/>
  <c r="C94" i="2" s="1"/>
  <c r="D94" i="2" s="1"/>
  <c r="E94" i="2" s="1"/>
  <c r="F94" i="2" s="1"/>
  <c r="G94" i="2" s="1"/>
  <c r="H94" i="2" s="1"/>
  <c r="B95" i="2" s="1"/>
  <c r="C95" i="2" s="1"/>
  <c r="D95" i="2" s="1"/>
  <c r="E95" i="2" s="1"/>
  <c r="F95" i="2" s="1"/>
  <c r="G95" i="2" s="1"/>
  <c r="H95" i="2" s="1"/>
  <c r="B96" i="2" s="1"/>
  <c r="C96" i="2" s="1"/>
  <c r="D96" i="2" s="1"/>
  <c r="E96" i="2" s="1"/>
  <c r="F96" i="2" s="1"/>
  <c r="G96" i="2" s="1"/>
  <c r="H96" i="2" s="1"/>
  <c r="B97" i="2" s="1"/>
  <c r="C97" i="2" s="1"/>
  <c r="D97" i="2" s="1"/>
  <c r="E97" i="2" s="1"/>
  <c r="F97" i="2" s="1"/>
  <c r="G97" i="2" s="1"/>
  <c r="H97" i="2" s="1"/>
  <c r="B98" i="2" s="1"/>
  <c r="C98" i="2" s="1"/>
  <c r="D98" i="2" s="1"/>
  <c r="E98" i="2" s="1"/>
  <c r="F98" i="2" s="1"/>
  <c r="G98" i="2" s="1"/>
  <c r="H98" i="2" s="1"/>
  <c r="B99" i="2" s="1"/>
  <c r="C99" i="2" s="1"/>
  <c r="D99" i="2" s="1"/>
  <c r="E99" i="2" s="1"/>
  <c r="F99" i="2" s="1"/>
  <c r="G99" i="2" s="1"/>
  <c r="H99" i="2" s="1"/>
  <c r="J76" i="2"/>
  <c r="K76" i="2" s="1"/>
  <c r="B76" i="2"/>
  <c r="C76" i="2" s="1"/>
  <c r="D76" i="2" s="1"/>
  <c r="E76" i="2" s="1"/>
  <c r="F76" i="2" s="1"/>
  <c r="G76" i="2" s="1"/>
  <c r="H76" i="2" s="1"/>
  <c r="B77" i="2" s="1"/>
  <c r="C77" i="2" s="1"/>
  <c r="D77" i="2" s="1"/>
  <c r="E77" i="2" s="1"/>
  <c r="F77" i="2" s="1"/>
  <c r="G77" i="2" s="1"/>
  <c r="H77" i="2" s="1"/>
  <c r="B78" i="2" s="1"/>
  <c r="C78" i="2" s="1"/>
  <c r="D78" i="2" s="1"/>
  <c r="E78" i="2" s="1"/>
  <c r="F78" i="2" s="1"/>
  <c r="G78" i="2" s="1"/>
  <c r="H78" i="2" s="1"/>
  <c r="B79" i="2" s="1"/>
  <c r="C79" i="2" s="1"/>
  <c r="D79" i="2" s="1"/>
  <c r="E79" i="2" s="1"/>
  <c r="F79" i="2" s="1"/>
  <c r="G79" i="2" s="1"/>
  <c r="H79" i="2" s="1"/>
  <c r="B80" i="2" s="1"/>
  <c r="C80" i="2" s="1"/>
  <c r="D80" i="2" s="1"/>
  <c r="E80" i="2" s="1"/>
  <c r="F80" i="2" s="1"/>
  <c r="G80" i="2" s="1"/>
  <c r="H80" i="2" s="1"/>
  <c r="B81" i="2" s="1"/>
  <c r="C81" i="2" s="1"/>
  <c r="D81" i="2" s="1"/>
  <c r="E81" i="2" s="1"/>
  <c r="F81" i="2" s="1"/>
  <c r="G81" i="2" s="1"/>
  <c r="H81" i="2" s="1"/>
  <c r="J103" i="2"/>
  <c r="K103" i="2" s="1"/>
  <c r="B103" i="2"/>
  <c r="C103" i="2" s="1"/>
  <c r="D103" i="2" s="1"/>
  <c r="E103" i="2" s="1"/>
  <c r="F103" i="2" s="1"/>
  <c r="G103" i="2" s="1"/>
  <c r="H103" i="2" s="1"/>
  <c r="B104" i="2" s="1"/>
  <c r="C104" i="2" s="1"/>
  <c r="D104" i="2" s="1"/>
  <c r="E104" i="2" s="1"/>
  <c r="F104" i="2" s="1"/>
  <c r="G104" i="2" s="1"/>
  <c r="H104" i="2" s="1"/>
  <c r="B105" i="2" s="1"/>
  <c r="C105" i="2" s="1"/>
  <c r="D105" i="2" s="1"/>
  <c r="E105" i="2" s="1"/>
  <c r="F105" i="2" s="1"/>
  <c r="G105" i="2" s="1"/>
  <c r="H105" i="2" s="1"/>
  <c r="B106" i="2" s="1"/>
  <c r="C106" i="2" s="1"/>
  <c r="D106" i="2" s="1"/>
  <c r="E106" i="2" s="1"/>
  <c r="F106" i="2" s="1"/>
  <c r="G106" i="2" s="1"/>
  <c r="H106" i="2" s="1"/>
  <c r="B107" i="2" s="1"/>
  <c r="C107" i="2" s="1"/>
  <c r="D107" i="2" s="1"/>
  <c r="E107" i="2" s="1"/>
  <c r="F107" i="2" s="1"/>
  <c r="G107" i="2" s="1"/>
  <c r="H107" i="2" s="1"/>
  <c r="B108" i="2" s="1"/>
  <c r="C108" i="2" s="1"/>
  <c r="D108" i="2" s="1"/>
  <c r="E108" i="2" s="1"/>
  <c r="F108" i="2" s="1"/>
  <c r="G108" i="2" s="1"/>
  <c r="H108" i="2" s="1"/>
  <c r="J59" i="2"/>
  <c r="K59" i="2" s="1"/>
  <c r="B58" i="2"/>
  <c r="C58" i="2" s="1"/>
  <c r="D58" i="2" s="1"/>
  <c r="E58" i="2" s="1"/>
  <c r="F58" i="2" s="1"/>
  <c r="G58" i="2" s="1"/>
  <c r="H58" i="2" s="1"/>
  <c r="B59" i="2" s="1"/>
  <c r="C59" i="2" s="1"/>
  <c r="D59" i="2" s="1"/>
  <c r="E59" i="2" s="1"/>
  <c r="F59" i="2" s="1"/>
  <c r="G59" i="2" s="1"/>
  <c r="H59" i="2" s="1"/>
  <c r="B60" i="2" s="1"/>
  <c r="C60" i="2" s="1"/>
  <c r="D60" i="2" s="1"/>
  <c r="E60" i="2" s="1"/>
  <c r="F60" i="2" s="1"/>
  <c r="G60" i="2" s="1"/>
  <c r="H60" i="2" s="1"/>
  <c r="B61" i="2" s="1"/>
  <c r="C61" i="2" s="1"/>
  <c r="D61" i="2" s="1"/>
  <c r="E61" i="2" s="1"/>
  <c r="F61" i="2" s="1"/>
  <c r="G61" i="2" s="1"/>
  <c r="H61" i="2" s="1"/>
  <c r="B62" i="2" s="1"/>
  <c r="C62" i="2" s="1"/>
  <c r="D62" i="2" s="1"/>
  <c r="E62" i="2" s="1"/>
  <c r="F62" i="2" s="1"/>
  <c r="G62" i="2" s="1"/>
  <c r="H62" i="2" s="1"/>
  <c r="B63" i="2" s="1"/>
  <c r="C63" i="2" s="1"/>
  <c r="D63" i="2" s="1"/>
  <c r="E63" i="2" s="1"/>
  <c r="F63" i="2" s="1"/>
  <c r="G63" i="2" s="1"/>
  <c r="H63" i="2" s="1"/>
  <c r="J50" i="2"/>
  <c r="K50" i="2" s="1"/>
  <c r="J48" i="2"/>
  <c r="K48" i="2" s="1"/>
  <c r="J49" i="2"/>
  <c r="K49" i="2" s="1"/>
  <c r="J12" i="2"/>
  <c r="K12" i="2" s="1"/>
  <c r="J39" i="2"/>
  <c r="K39" i="2" s="1"/>
  <c r="B40" i="2"/>
  <c r="C40" i="2" s="1"/>
  <c r="D40" i="2" s="1"/>
  <c r="E40" i="2" s="1"/>
  <c r="F40" i="2" s="1"/>
  <c r="G40" i="2" s="1"/>
  <c r="H40" i="2" s="1"/>
  <c r="B41" i="2" s="1"/>
  <c r="C41" i="2" s="1"/>
  <c r="D41" i="2" s="1"/>
  <c r="E41" i="2" s="1"/>
  <c r="F41" i="2" s="1"/>
  <c r="G41" i="2" s="1"/>
  <c r="H41" i="2" s="1"/>
  <c r="B42" i="2" s="1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B44" i="2" s="1"/>
  <c r="C44" i="2" s="1"/>
  <c r="D44" i="2" s="1"/>
  <c r="E44" i="2" s="1"/>
  <c r="F44" i="2" s="1"/>
  <c r="G44" i="2" s="1"/>
  <c r="H44" i="2" s="1"/>
  <c r="B45" i="2" s="1"/>
  <c r="C45" i="2" s="1"/>
  <c r="D45" i="2" s="1"/>
  <c r="E45" i="2" s="1"/>
  <c r="F45" i="2" s="1"/>
  <c r="G45" i="2" s="1"/>
  <c r="H45" i="2" s="1"/>
  <c r="J112" i="2"/>
  <c r="K112" i="2" s="1"/>
  <c r="B112" i="2"/>
  <c r="C112" i="2" s="1"/>
  <c r="D112" i="2" s="1"/>
  <c r="E112" i="2" s="1"/>
  <c r="F112" i="2" s="1"/>
  <c r="G112" i="2" s="1"/>
  <c r="H112" i="2" s="1"/>
  <c r="B113" i="2" s="1"/>
  <c r="C113" i="2" s="1"/>
  <c r="D113" i="2" s="1"/>
  <c r="E113" i="2" s="1"/>
  <c r="F113" i="2" s="1"/>
  <c r="G113" i="2" s="1"/>
  <c r="H113" i="2" s="1"/>
  <c r="B114" i="2" s="1"/>
  <c r="C114" i="2" s="1"/>
  <c r="D114" i="2" s="1"/>
  <c r="E114" i="2" s="1"/>
  <c r="F114" i="2" s="1"/>
  <c r="G114" i="2" s="1"/>
  <c r="H114" i="2" s="1"/>
  <c r="B115" i="2" s="1"/>
  <c r="C115" i="2" s="1"/>
  <c r="D115" i="2" s="1"/>
  <c r="E115" i="2" s="1"/>
  <c r="F115" i="2" s="1"/>
  <c r="G115" i="2" s="1"/>
  <c r="H115" i="2" s="1"/>
  <c r="B116" i="2" s="1"/>
  <c r="C116" i="2" s="1"/>
  <c r="D116" i="2" s="1"/>
  <c r="E116" i="2" s="1"/>
  <c r="F116" i="2" s="1"/>
  <c r="G116" i="2" s="1"/>
  <c r="H116" i="2" s="1"/>
  <c r="B117" i="2" s="1"/>
  <c r="C117" i="2" s="1"/>
  <c r="D117" i="2" s="1"/>
  <c r="E117" i="2" s="1"/>
  <c r="F117" i="2" s="1"/>
  <c r="G117" i="2" s="1"/>
  <c r="H117" i="2" s="1"/>
  <c r="J66" i="2"/>
  <c r="K66" i="2" s="1"/>
  <c r="J93" i="2"/>
  <c r="K93" i="2" s="1"/>
  <c r="J40" i="2"/>
  <c r="K40" i="2" s="1"/>
  <c r="J75" i="2"/>
  <c r="K75" i="2" s="1"/>
  <c r="J102" i="2"/>
  <c r="K102" i="2" s="1"/>
  <c r="J78" i="2"/>
  <c r="K78" i="2" s="1"/>
  <c r="J41" i="2"/>
  <c r="K41" i="2" s="1"/>
  <c r="J111" i="2"/>
  <c r="K111" i="2" s="1"/>
  <c r="J58" i="2"/>
  <c r="K58" i="2" s="1"/>
  <c r="J57" i="2"/>
  <c r="K57" i="2" s="1"/>
</calcChain>
</file>

<file path=xl/sharedStrings.xml><?xml version="1.0" encoding="utf-8"?>
<sst xmlns="http://schemas.openxmlformats.org/spreadsheetml/2006/main" count="52" uniqueCount="49">
  <si>
    <t>Start Day</t>
  </si>
  <si>
    <t>Name of School</t>
  </si>
  <si>
    <t>Independence day</t>
  </si>
  <si>
    <t>Labor Day</t>
  </si>
  <si>
    <t>Halloween</t>
  </si>
  <si>
    <t>Columbus Day</t>
  </si>
  <si>
    <t>United Nations Day</t>
  </si>
  <si>
    <t>Veterans Day</t>
  </si>
  <si>
    <t>Thanksgiving</t>
  </si>
  <si>
    <t>Christmas Eve</t>
  </si>
  <si>
    <t>Christmas Day</t>
  </si>
  <si>
    <t>New Year's Eve</t>
  </si>
  <si>
    <t>St. Patrick's Day</t>
  </si>
  <si>
    <t>April Fool's Day</t>
  </si>
  <si>
    <t>Flag Day</t>
  </si>
  <si>
    <t>Groundhog Day</t>
  </si>
  <si>
    <t>Lincoln's Birthday</t>
  </si>
  <si>
    <t>Valentines Day</t>
  </si>
  <si>
    <t>Earth Day</t>
  </si>
  <si>
    <t>Memorial Day</t>
  </si>
  <si>
    <t>Mother's Day</t>
  </si>
  <si>
    <t>Father's Day</t>
  </si>
  <si>
    <t>President's Day</t>
  </si>
  <si>
    <t>Martin Luther King Jr. Day</t>
  </si>
  <si>
    <t>New Year's Day</t>
  </si>
  <si>
    <t>1: Sun, 2: Mon</t>
  </si>
  <si>
    <t>Year:</t>
  </si>
  <si>
    <t>School Year Event Calendar</t>
  </si>
  <si>
    <t>Daylight Saving (move clocks back 1 hour)</t>
  </si>
  <si>
    <t>Daylight Saving (move clocks ahead 1 hour)</t>
  </si>
  <si>
    <t>Note: If you choose Monday as the start day, you will need to modify some of the formatting in the calendars (bold vs. non-bold days).</t>
  </si>
  <si>
    <t>INSTRUCTIONS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</si>
  <si>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</si>
  <si>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</si>
  <si>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</si>
  <si>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</si>
  <si>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</si>
  <si>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</si>
  <si>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</si>
  <si>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</si>
  <si>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</si>
  <si>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</si>
  <si>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</si>
  <si>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</si>
  <si>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«  Choose the year and start day</t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</si>
  <si>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print to a PDF driver, or in Excel 2010/2013 you can go to Save As and select PDF.</t>
    </r>
  </si>
  <si>
    <r>
      <t>Changing the color scheme</t>
    </r>
    <r>
      <rPr>
        <sz val="8"/>
        <color theme="3" tint="-0.249977111117893"/>
        <rFont val="Arial"/>
        <family val="2"/>
      </rPr>
      <t>. YYou can change the color scheme by going to Page Layout &gt; Themes &gt; Colors.</t>
    </r>
  </si>
  <si>
    <r>
      <t>Background colors</t>
    </r>
    <r>
      <rPr>
        <sz val="8"/>
        <color theme="3" tint="-0.249977111117893"/>
        <rFont val="Arial"/>
        <family val="2"/>
      </rPr>
      <t>. The background color for the weekends and blank days are controlled using conditional formatting.  To edit the color, go to Home &gt; Conditional Formatting &gt; Manage Rules and select "This Worksheet" from the drop-down box.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</si>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</sst>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"/>
    <numFmt numFmtId="165" formatCode="mmmm"/>
    <numFmt numFmtId="166" formatCode="mmmm\ yyyy"/>
    <numFmt numFmtId="167" formatCode="dddd"/>
  </numFmts>
  <fonts count="27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Tahoma"/>
      <family val="2"/>
    </font>
    <font>
      <b/>
      <sz val="12"/>
      <color indexed="9"/>
      <name val="Century Gothic"/>
      <family val="2"/>
    </font>
    <font>
      <i/>
      <sz val="8"/>
      <name val="Arial"/>
      <family val="2"/>
    </font>
    <font>
      <sz val="8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b/>
      <sz val="16"/>
      <name val="Century Gothic"/>
      <family val="2"/>
    </font>
    <font>
      <b/>
      <sz val="9"/>
      <name val="Century Gothic"/>
      <family val="2"/>
    </font>
    <font>
      <sz val="9"/>
      <name val="Tahoma"/>
      <family val="2"/>
    </font>
    <font>
      <sz val="9"/>
      <name val="Arial"/>
      <family val="2"/>
    </font>
    <font>
      <b/>
      <sz val="9"/>
      <color indexed="60"/>
      <name val="Century Gothic"/>
      <family val="2"/>
    </font>
    <font>
      <b/>
      <sz val="10"/>
      <color indexed="16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4" tint="-0.249977111117893"/>
      <name val="Century Gothic"/>
      <family val="2"/>
    </font>
    <font>
      <sz val="10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sz val="8"/>
      <color theme="3" tint="-0.249977111117893"/>
      <name val="Arial"/>
      <family val="2"/>
    </font>
    <font>
      <sz val="10"/>
      <color theme="3" tint="-0.249977111117893"/>
      <name val="Century Gothic"/>
      <family val="2"/>
    </font>
    <font>
      <b/>
      <sz val="14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2" borderId="0" xfId="0" applyFill="1"/>
    <xf numFmtId="0" fontId="5" fillId="2" borderId="0" xfId="0" applyFont="1" applyFill="1"/>
    <xf numFmtId="0" fontId="0" fillId="0" borderId="0" xfId="0" applyBorder="1"/>
    <xf numFmtId="0" fontId="8" fillId="0" borderId="0" xfId="0" applyFont="1"/>
    <xf numFmtId="0" fontId="9" fillId="0" borderId="0" xfId="0" applyFont="1"/>
    <xf numFmtId="164" fontId="9" fillId="0" borderId="1" xfId="0" applyNumberFormat="1" applyFont="1" applyFill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11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14" fillId="2" borderId="0" xfId="0" applyFont="1" applyFill="1"/>
    <xf numFmtId="0" fontId="9" fillId="2" borderId="2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4" fontId="14" fillId="2" borderId="0" xfId="0" applyNumberFormat="1" applyFont="1" applyFill="1" applyAlignment="1">
      <alignment horizontal="left"/>
    </xf>
    <xf numFmtId="0" fontId="15" fillId="0" borderId="0" xfId="0" applyFont="1"/>
    <xf numFmtId="0" fontId="9" fillId="0" borderId="0" xfId="0" applyFont="1" applyAlignment="1"/>
    <xf numFmtId="0" fontId="15" fillId="0" borderId="0" xfId="0" applyFont="1" applyBorder="1"/>
    <xf numFmtId="0" fontId="16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7" fillId="2" borderId="0" xfId="0" applyFont="1" applyFill="1" applyAlignment="1">
      <alignment vertical="center"/>
    </xf>
    <xf numFmtId="0" fontId="6" fillId="2" borderId="0" xfId="0" applyFont="1" applyFill="1"/>
    <xf numFmtId="0" fontId="19" fillId="2" borderId="0" xfId="0" applyFont="1" applyFill="1"/>
    <xf numFmtId="0" fontId="6" fillId="2" borderId="0" xfId="1" applyNumberFormat="1" applyFont="1" applyFill="1" applyAlignment="1">
      <alignment horizontal="right" vertical="center"/>
    </xf>
    <xf numFmtId="0" fontId="20" fillId="2" borderId="0" xfId="0" applyFont="1" applyFill="1"/>
    <xf numFmtId="0" fontId="6" fillId="2" borderId="0" xfId="0" applyFont="1" applyFill="1" applyBorder="1" applyAlignment="1">
      <alignment horizontal="center"/>
    </xf>
    <xf numFmtId="0" fontId="18" fillId="2" borderId="0" xfId="2" applyFont="1" applyFill="1" applyAlignment="1" applyProtection="1">
      <alignment horizontal="right"/>
    </xf>
    <xf numFmtId="0" fontId="19" fillId="2" borderId="0" xfId="0" applyFont="1" applyFill="1" applyAlignment="1">
      <alignment horizontal="right"/>
    </xf>
    <xf numFmtId="0" fontId="19" fillId="0" borderId="10" xfId="0" applyFont="1" applyFill="1" applyBorder="1" applyAlignment="1">
      <alignment horizontal="center"/>
    </xf>
    <xf numFmtId="0" fontId="8" fillId="3" borderId="4" xfId="0" applyFont="1" applyFill="1" applyBorder="1"/>
    <xf numFmtId="167" fontId="14" fillId="2" borderId="0" xfId="0" applyNumberFormat="1" applyFont="1" applyFill="1" applyAlignment="1">
      <alignment horizontal="left"/>
    </xf>
    <xf numFmtId="0" fontId="22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5" fillId="0" borderId="0" xfId="0" applyFont="1"/>
    <xf numFmtId="165" fontId="10" fillId="3" borderId="4" xfId="0" applyNumberFormat="1" applyFont="1" applyFill="1" applyBorder="1" applyAlignment="1">
      <alignment horizontal="left"/>
    </xf>
    <xf numFmtId="166" fontId="4" fillId="4" borderId="5" xfId="0" applyNumberFormat="1" applyFont="1" applyFill="1" applyBorder="1" applyAlignment="1">
      <alignment horizontal="center" vertical="center"/>
    </xf>
    <xf numFmtId="166" fontId="7" fillId="4" borderId="6" xfId="0" applyNumberFormat="1" applyFont="1" applyFill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21" fillId="0" borderId="0" xfId="0" applyFont="1" applyFill="1" applyBorder="1" applyAlignment="1">
      <alignment horizontal="center" vertical="center"/>
    </xf>
    <xf numFmtId="0" fontId="18" fillId="2" borderId="0" xfId="2" applyFont="1" applyFill="1" applyAlignment="1" applyProtection="1">
      <alignment horizontal="left"/>
    </xf>
    <xf numFmtId="0" fontId="26" fillId="2" borderId="0" xfId="0" applyFont="1" applyFill="1" applyAlignment="1">
      <alignment horizontal="left" vertical="center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ndense val="0"/>
        <extend val="0"/>
        <color auto="1"/>
      </font>
      <fill>
        <patternFill>
          <bgColor theme="4" tint="0.7999816888943144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Grap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7F49A7"/>
      </a:accent1>
      <a:accent2>
        <a:srgbClr val="496FA7"/>
      </a:accent2>
      <a:accent3>
        <a:srgbClr val="498CA7"/>
      </a:accent3>
      <a:accent4>
        <a:srgbClr val="A74949"/>
      </a:accent4>
      <a:accent5>
        <a:srgbClr val="E68422"/>
      </a:accent5>
      <a:accent6>
        <a:srgbClr val="A77849"/>
      </a:accent6>
      <a:hlink>
        <a:srgbClr val="0033CC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36"/>
  <sheetViews>
    <sheetView showGridLines="0" tabSelected="1" topLeftCell="A121" zoomScaleNormal="100" workbookViewId="0">
      <selection activeCell="T8" sqref="T8:T9"/>
    </sheetView>
  </sheetViews>
  <sheetFormatPr defaultRowHeight="12.5" x14ac:dyDescent="0.25"/>
  <cols>
    <col min="1" max="1" width="3.1796875" customWidth="1"/>
    <col min="2" max="8" width="3.26953125" customWidth="1"/>
    <col min="9" max="9" width="2.7265625" customWidth="1"/>
    <col min="10" max="10" width="4.81640625" customWidth="1"/>
    <col min="11" max="11" width="10.453125" customWidth="1"/>
    <col min="12" max="12" width="2.1796875" customWidth="1"/>
    <col min="17" max="17" width="10.1796875" customWidth="1"/>
    <col min="18" max="18" width="2.81640625" customWidth="1"/>
    <col min="19" max="19" width="3.1796875" customWidth="1"/>
    <col min="20" max="20" width="50.54296875" customWidth="1"/>
  </cols>
  <sheetData>
    <row r="1" spans="1:20" ht="18" customHeight="1" x14ac:dyDescent="0.25">
      <c r="A1" s="47" t="s">
        <v>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4"/>
      <c r="O1" s="24"/>
      <c r="P1" s="24"/>
      <c r="Q1" s="24"/>
      <c r="R1" s="1"/>
      <c r="T1" s="35"/>
    </row>
    <row r="2" spans="1:20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6"/>
      <c r="O2" s="26"/>
      <c r="P2" s="26"/>
      <c r="Q2" s="27"/>
      <c r="R2" s="1"/>
      <c r="T2" s="36" t="s">
        <v>31</v>
      </c>
    </row>
    <row r="3" spans="1:20" x14ac:dyDescent="0.25">
      <c r="A3" s="26"/>
      <c r="B3" s="28"/>
      <c r="C3" s="28"/>
      <c r="D3" s="29"/>
      <c r="E3" s="29"/>
      <c r="F3" s="26"/>
      <c r="G3" s="26"/>
      <c r="H3" s="26"/>
      <c r="I3" s="25"/>
      <c r="J3" s="26"/>
      <c r="K3" s="26"/>
      <c r="L3" s="26"/>
      <c r="M3" s="26"/>
      <c r="N3" s="26"/>
      <c r="O3" s="30"/>
      <c r="P3" s="26"/>
      <c r="Q3" s="26"/>
      <c r="R3" s="1"/>
      <c r="T3" s="35"/>
    </row>
    <row r="4" spans="1:20" x14ac:dyDescent="0.25">
      <c r="A4" s="26"/>
      <c r="B4" s="26"/>
      <c r="C4" s="26"/>
      <c r="D4" s="29"/>
      <c r="E4" s="31" t="s">
        <v>26</v>
      </c>
      <c r="F4" s="48">
        <v>2018</v>
      </c>
      <c r="G4" s="49"/>
      <c r="H4" s="50"/>
      <c r="I4" s="26"/>
      <c r="J4" s="26"/>
      <c r="K4" s="26"/>
      <c r="L4" s="31" t="s">
        <v>0</v>
      </c>
      <c r="M4" s="32">
        <v>1</v>
      </c>
      <c r="N4" s="2" t="s">
        <v>25</v>
      </c>
      <c r="O4" s="30"/>
      <c r="P4" s="26"/>
      <c r="Q4" s="26"/>
      <c r="R4" s="1"/>
      <c r="T4" s="36" t="s">
        <v>44</v>
      </c>
    </row>
    <row r="5" spans="1:20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"/>
      <c r="T5" s="51" t="s">
        <v>30</v>
      </c>
    </row>
    <row r="6" spans="1:20" x14ac:dyDescent="0.25">
      <c r="T6" s="51"/>
    </row>
    <row r="7" spans="1:20" x14ac:dyDescent="0.25">
      <c r="T7" s="37"/>
    </row>
    <row r="8" spans="1:20" ht="22.5" customHeight="1" x14ac:dyDescent="0.25">
      <c r="B8" s="52" t="s">
        <v>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4"/>
      <c r="T8" s="44"/>
    </row>
    <row r="9" spans="1:20" s="3" customFormat="1" ht="24" customHeight="1" x14ac:dyDescent="0.25">
      <c r="B9" s="45" t="str">
        <f>year&amp;"-"&amp;year+1&amp;" School Event Calendar"</f>
        <v>2018-2019 School Event Calendar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T9" s="44"/>
    </row>
    <row r="10" spans="1:20" s="20" customFormat="1" ht="11.5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T10" s="38"/>
    </row>
    <row r="11" spans="1:20" s="4" customFormat="1" ht="16" x14ac:dyDescent="0.35">
      <c r="B11" s="41">
        <f>DATE(year,7,1)</f>
        <v>43282</v>
      </c>
      <c r="C11" s="42"/>
      <c r="D11" s="42"/>
      <c r="E11" s="42"/>
      <c r="F11" s="42"/>
      <c r="G11" s="42"/>
      <c r="H11" s="42"/>
      <c r="I11" s="7"/>
      <c r="J11" s="40" t="s">
        <v>32</v>
      </c>
      <c r="K11" s="40"/>
      <c r="L11" s="33"/>
      <c r="M11" s="33"/>
      <c r="N11" s="33"/>
      <c r="O11" s="33"/>
      <c r="P11" s="33"/>
      <c r="Q11" s="33"/>
      <c r="T11" s="43" t="s">
        <v>45</v>
      </c>
    </row>
    <row r="12" spans="1:20" s="18" customFormat="1" ht="14.25" customHeight="1" x14ac:dyDescent="0.25">
      <c r="B12" s="14" t="str">
        <f>CHOOSE(1+MOD(startday+1-2,7),"Su","M","Tu","W","Th","F","Sa")</f>
        <v>Su</v>
      </c>
      <c r="C12" s="15" t="str">
        <f>CHOOSE(1+MOD(startday+2-2,7),"Su","M","Tu","W","Th","F","Sa")</f>
        <v>M</v>
      </c>
      <c r="D12" s="15" t="str">
        <f>CHOOSE(1+MOD(startday+3-2,7),"Su","M","Tu","W","Th","F","Sa")</f>
        <v>Tu</v>
      </c>
      <c r="E12" s="15" t="str">
        <f>CHOOSE(1+MOD(startday+4-2,7),"Su","M","Tu","W","Th","F","Sa")</f>
        <v>W</v>
      </c>
      <c r="F12" s="15" t="str">
        <f>CHOOSE(1+MOD(startday+5-2,7),"Su","M","Tu","W","Th","F","Sa")</f>
        <v>Th</v>
      </c>
      <c r="G12" s="15" t="str">
        <f>CHOOSE(1+MOD(startday+6-2,7),"Su","M","Tu","W","Th","F","Sa")</f>
        <v>F</v>
      </c>
      <c r="H12" s="16" t="str">
        <f>CHOOSE(1+MOD(startday+7-2,7),"Su","M","Tu","W","Th","F","Sa")</f>
        <v>Sa</v>
      </c>
      <c r="I12" s="5"/>
      <c r="J12" s="17">
        <f>DATE(YEAR(B11),7,4)</f>
        <v>43285</v>
      </c>
      <c r="K12" s="34">
        <f>J12</f>
        <v>43285</v>
      </c>
      <c r="L12" s="13"/>
      <c r="M12" s="13" t="s">
        <v>2</v>
      </c>
      <c r="N12" s="13"/>
      <c r="O12" s="13"/>
      <c r="P12" s="13"/>
      <c r="Q12" s="13"/>
      <c r="T12" s="43"/>
    </row>
    <row r="13" spans="1:20" ht="14.25" customHeight="1" x14ac:dyDescent="0.25">
      <c r="B13" s="6">
        <f>IF(WEEKDAY(B11,1)=$M$4,B11,"")</f>
        <v>43282</v>
      </c>
      <c r="C13" s="11">
        <f>IF(B13="",IF(WEEKDAY(B11,1)=MOD($M$4,7)+1,B11,""),B13+1)</f>
        <v>43283</v>
      </c>
      <c r="D13" s="11">
        <f>IF(C13="",IF(WEEKDAY(B11,1)=MOD($M$4+1,7)+1,B11,""),C13+1)</f>
        <v>43284</v>
      </c>
      <c r="E13" s="11">
        <f>IF(D13="",IF(WEEKDAY(B11,1)=MOD($M$4+2,7)+1,B11,""),D13+1)</f>
        <v>43285</v>
      </c>
      <c r="F13" s="11">
        <f>IF(E13="",IF(WEEKDAY(B11,1)=MOD($M$4+3,7)+1,B11,""),E13+1)</f>
        <v>43286</v>
      </c>
      <c r="G13" s="11">
        <f>IF(F13="",IF(WEEKDAY(B11,1)=MOD($M$4+4,7)+1,B11,""),F13+1)</f>
        <v>43287</v>
      </c>
      <c r="H13" s="6">
        <f>IF(G13="",IF(WEEKDAY(B11,1)=MOD($M$4+5,7)+1,B11,""),G13+1)</f>
        <v>43288</v>
      </c>
      <c r="I13" s="5"/>
      <c r="J13" s="22"/>
      <c r="K13" s="22"/>
      <c r="L13" s="22"/>
      <c r="M13" s="22"/>
      <c r="N13" s="22"/>
      <c r="O13" s="22"/>
      <c r="P13" s="22"/>
      <c r="Q13" s="22"/>
      <c r="T13" s="43"/>
    </row>
    <row r="14" spans="1:20" x14ac:dyDescent="0.25">
      <c r="B14" s="6">
        <f>IF(H13="","",IF(MONTH(H13+1)&lt;&gt;MONTH(H13),"",H13+1))</f>
        <v>43289</v>
      </c>
      <c r="C14" s="11">
        <f>IF(B14="","",IF(MONTH(B14+1)&lt;&gt;MONTH(B14),"",B14+1))</f>
        <v>43290</v>
      </c>
      <c r="D14" s="11">
        <f t="shared" ref="D14:H14" si="0">IF(C14="","",IF(MONTH(C14+1)&lt;&gt;MONTH(C14),"",C14+1))</f>
        <v>43291</v>
      </c>
      <c r="E14" s="11">
        <f>IF(D14="","",IF(MONTH(D14+1)&lt;&gt;MONTH(D14),"",D14+1))</f>
        <v>43292</v>
      </c>
      <c r="F14" s="11">
        <f t="shared" si="0"/>
        <v>43293</v>
      </c>
      <c r="G14" s="11">
        <f t="shared" si="0"/>
        <v>43294</v>
      </c>
      <c r="H14" s="6">
        <f t="shared" si="0"/>
        <v>43295</v>
      </c>
      <c r="I14" s="5"/>
      <c r="J14" s="23"/>
      <c r="K14" s="23"/>
      <c r="L14" s="22"/>
      <c r="M14" s="22"/>
      <c r="N14" s="22"/>
      <c r="O14" s="22"/>
      <c r="P14" s="22"/>
      <c r="Q14" s="22"/>
      <c r="T14" s="43"/>
    </row>
    <row r="15" spans="1:20" x14ac:dyDescent="0.25">
      <c r="B15" s="6">
        <f t="shared" ref="B15:B18" si="1">IF(H14="","",IF(MONTH(H14+1)&lt;&gt;MONTH(H14),"",H14+1))</f>
        <v>43296</v>
      </c>
      <c r="C15" s="11">
        <f t="shared" ref="C15:H18" si="2">IF(B15="","",IF(MONTH(B15+1)&lt;&gt;MONTH(B15),"",B15+1))</f>
        <v>43297</v>
      </c>
      <c r="D15" s="11">
        <f t="shared" si="2"/>
        <v>43298</v>
      </c>
      <c r="E15" s="11">
        <f t="shared" si="2"/>
        <v>43299</v>
      </c>
      <c r="F15" s="11">
        <f t="shared" si="2"/>
        <v>43300</v>
      </c>
      <c r="G15" s="11">
        <f t="shared" si="2"/>
        <v>43301</v>
      </c>
      <c r="H15" s="6">
        <f t="shared" si="2"/>
        <v>43302</v>
      </c>
      <c r="I15" s="5"/>
      <c r="J15" s="23"/>
      <c r="K15" s="23"/>
      <c r="L15" s="22"/>
      <c r="M15" s="22"/>
      <c r="N15" s="22"/>
      <c r="O15" s="22"/>
      <c r="P15" s="22"/>
      <c r="Q15" s="22"/>
      <c r="T15" s="35"/>
    </row>
    <row r="16" spans="1:20" x14ac:dyDescent="0.25">
      <c r="B16" s="6">
        <f t="shared" si="1"/>
        <v>43303</v>
      </c>
      <c r="C16" s="11">
        <f t="shared" si="2"/>
        <v>43304</v>
      </c>
      <c r="D16" s="11">
        <f t="shared" si="2"/>
        <v>43305</v>
      </c>
      <c r="E16" s="11">
        <f t="shared" si="2"/>
        <v>43306</v>
      </c>
      <c r="F16" s="11">
        <f t="shared" si="2"/>
        <v>43307</v>
      </c>
      <c r="G16" s="11">
        <f t="shared" si="2"/>
        <v>43308</v>
      </c>
      <c r="H16" s="6">
        <f t="shared" si="2"/>
        <v>43309</v>
      </c>
      <c r="I16" s="5"/>
      <c r="J16" s="23"/>
      <c r="K16" s="23"/>
      <c r="L16" s="22"/>
      <c r="M16" s="22"/>
      <c r="N16" s="22"/>
      <c r="O16" s="22"/>
      <c r="P16" s="22"/>
      <c r="Q16" s="22"/>
      <c r="T16" s="43" t="s">
        <v>46</v>
      </c>
    </row>
    <row r="17" spans="2:20" ht="14.25" customHeight="1" x14ac:dyDescent="0.25">
      <c r="B17" s="6">
        <f t="shared" si="1"/>
        <v>43310</v>
      </c>
      <c r="C17" s="11">
        <f t="shared" si="2"/>
        <v>43311</v>
      </c>
      <c r="D17" s="11">
        <f t="shared" si="2"/>
        <v>43312</v>
      </c>
      <c r="E17" s="11" t="str">
        <f t="shared" si="2"/>
        <v/>
      </c>
      <c r="F17" s="11" t="str">
        <f t="shared" si="2"/>
        <v/>
      </c>
      <c r="G17" s="11" t="str">
        <f t="shared" si="2"/>
        <v/>
      </c>
      <c r="H17" s="6" t="str">
        <f t="shared" si="2"/>
        <v/>
      </c>
      <c r="I17" s="5"/>
      <c r="J17" s="23"/>
      <c r="K17" s="23"/>
      <c r="L17" s="22"/>
      <c r="M17" s="22"/>
      <c r="N17" s="22"/>
      <c r="O17" s="22"/>
      <c r="P17" s="22"/>
      <c r="Q17" s="22"/>
      <c r="T17" s="43"/>
    </row>
    <row r="18" spans="2:20" x14ac:dyDescent="0.25">
      <c r="B18" s="6" t="str">
        <f t="shared" si="1"/>
        <v/>
      </c>
      <c r="C18" s="11" t="str">
        <f t="shared" si="2"/>
        <v/>
      </c>
      <c r="D18" s="11" t="str">
        <f t="shared" si="2"/>
        <v/>
      </c>
      <c r="E18" s="11" t="str">
        <f t="shared" si="2"/>
        <v/>
      </c>
      <c r="F18" s="11" t="str">
        <f t="shared" si="2"/>
        <v/>
      </c>
      <c r="G18" s="11" t="str">
        <f t="shared" si="2"/>
        <v/>
      </c>
      <c r="H18" s="6" t="str">
        <f t="shared" si="2"/>
        <v/>
      </c>
      <c r="I18" s="5"/>
      <c r="J18" s="23"/>
      <c r="K18" s="23"/>
      <c r="L18" s="22"/>
      <c r="M18" s="22"/>
      <c r="N18" s="22"/>
      <c r="O18" s="22"/>
      <c r="P18" s="22"/>
      <c r="Q18" s="22"/>
      <c r="T18" s="43"/>
    </row>
    <row r="19" spans="2:20" x14ac:dyDescent="0.25">
      <c r="B19" s="4"/>
      <c r="C19" s="4"/>
      <c r="D19" s="4"/>
      <c r="E19" s="4"/>
      <c r="F19" s="4"/>
      <c r="G19" s="4"/>
      <c r="H19" s="4"/>
      <c r="I19" s="4"/>
      <c r="J19" s="23"/>
      <c r="K19" s="23"/>
      <c r="L19" s="22"/>
      <c r="M19" s="22"/>
      <c r="N19" s="22"/>
      <c r="O19" s="22"/>
      <c r="P19" s="22"/>
      <c r="Q19" s="22"/>
      <c r="T19" s="35"/>
    </row>
    <row r="20" spans="2:20" s="4" customFormat="1" ht="17.25" customHeight="1" x14ac:dyDescent="0.35">
      <c r="B20" s="41">
        <f>DATE(year,8,1)</f>
        <v>43313</v>
      </c>
      <c r="C20" s="42"/>
      <c r="D20" s="42"/>
      <c r="E20" s="42"/>
      <c r="F20" s="42"/>
      <c r="G20" s="42"/>
      <c r="H20" s="42"/>
      <c r="I20" s="7"/>
      <c r="J20" s="40" t="s">
        <v>33</v>
      </c>
      <c r="K20" s="40"/>
      <c r="L20" s="33"/>
      <c r="M20" s="33"/>
      <c r="N20" s="33"/>
      <c r="O20" s="33"/>
      <c r="P20" s="33"/>
      <c r="Q20" s="33"/>
      <c r="T20" s="43" t="s">
        <v>47</v>
      </c>
    </row>
    <row r="21" spans="2:20" s="18" customFormat="1" x14ac:dyDescent="0.25">
      <c r="B21" s="14" t="str">
        <f>CHOOSE(1+MOD(startday+1-2,7),"Su","M","Tu","W","Th","F","Sa")</f>
        <v>Su</v>
      </c>
      <c r="C21" s="15" t="str">
        <f>CHOOSE(1+MOD(startday+2-2,7),"Su","M","Tu","W","Th","F","Sa")</f>
        <v>M</v>
      </c>
      <c r="D21" s="15" t="str">
        <f>CHOOSE(1+MOD(startday+3-2,7),"Su","M","Tu","W","Th","F","Sa")</f>
        <v>Tu</v>
      </c>
      <c r="E21" s="15" t="str">
        <f>CHOOSE(1+MOD(startday+4-2,7),"Su","M","Tu","W","Th","F","Sa")</f>
        <v>W</v>
      </c>
      <c r="F21" s="15" t="str">
        <f>CHOOSE(1+MOD(startday+5-2,7),"Su","M","Tu","W","Th","F","Sa")</f>
        <v>Th</v>
      </c>
      <c r="G21" s="15" t="str">
        <f>CHOOSE(1+MOD(startday+6-2,7),"Su","M","Tu","W","Th","F","Sa")</f>
        <v>F</v>
      </c>
      <c r="H21" s="16" t="str">
        <f>CHOOSE(1+MOD(startday+7-2,7),"Su","M","Tu","W","Th","F","Sa")</f>
        <v>Sa</v>
      </c>
      <c r="I21" s="19"/>
      <c r="J21" s="23"/>
      <c r="K21" s="23"/>
      <c r="L21" s="22"/>
      <c r="M21" s="22"/>
      <c r="N21" s="22"/>
      <c r="O21" s="22"/>
      <c r="P21" s="22"/>
      <c r="Q21" s="22"/>
      <c r="T21" s="43"/>
    </row>
    <row r="22" spans="2:20" x14ac:dyDescent="0.25">
      <c r="B22" s="6" t="str">
        <f>IF(WEEKDAY(B20,1)=$M$4,B20,"")</f>
        <v/>
      </c>
      <c r="C22" s="11" t="str">
        <f>IF(B22="",IF(WEEKDAY(B20,1)=MOD($M$4,7)+1,B20,""),B22+1)</f>
        <v/>
      </c>
      <c r="D22" s="11" t="str">
        <f>IF(C22="",IF(WEEKDAY(B20,1)=MOD($M$4+1,7)+1,B20,""),C22+1)</f>
        <v/>
      </c>
      <c r="E22" s="11">
        <f>IF(D22="",IF(WEEKDAY(B20,1)=MOD($M$4+2,7)+1,B20,""),D22+1)</f>
        <v>43313</v>
      </c>
      <c r="F22" s="11">
        <f>IF(E22="",IF(WEEKDAY(B20,1)=MOD($M$4+3,7)+1,B20,""),E22+1)</f>
        <v>43314</v>
      </c>
      <c r="G22" s="11">
        <f>IF(F22="",IF(WEEKDAY(B20,1)=MOD($M$4+4,7)+1,B20,""),F22+1)</f>
        <v>43315</v>
      </c>
      <c r="H22" s="6">
        <f>IF(G22="",IF(WEEKDAY(B20,1)=MOD($M$4+5,7)+1,B20,""),G22+1)</f>
        <v>43316</v>
      </c>
      <c r="I22" s="5"/>
      <c r="J22" s="23"/>
      <c r="K22" s="23"/>
      <c r="L22" s="22"/>
      <c r="M22" s="22"/>
      <c r="N22" s="22"/>
      <c r="O22" s="22"/>
      <c r="P22" s="22"/>
      <c r="Q22" s="22"/>
      <c r="T22" s="43"/>
    </row>
    <row r="23" spans="2:20" x14ac:dyDescent="0.25">
      <c r="B23" s="6">
        <f>IF(H22="","",IF(MONTH(H22+1)&lt;&gt;MONTH(H22),"",H22+1))</f>
        <v>43317</v>
      </c>
      <c r="C23" s="11">
        <f>IF(B23="","",IF(MONTH(B23+1)&lt;&gt;MONTH(B23),"",B23+1))</f>
        <v>43318</v>
      </c>
      <c r="D23" s="11">
        <f t="shared" ref="D23:D27" si="3">IF(C23="","",IF(MONTH(C23+1)&lt;&gt;MONTH(C23),"",C23+1))</f>
        <v>43319</v>
      </c>
      <c r="E23" s="11">
        <f>IF(D23="","",IF(MONTH(D23+1)&lt;&gt;MONTH(D23),"",D23+1))</f>
        <v>43320</v>
      </c>
      <c r="F23" s="11">
        <f t="shared" ref="F23:F27" si="4">IF(E23="","",IF(MONTH(E23+1)&lt;&gt;MONTH(E23),"",E23+1))</f>
        <v>43321</v>
      </c>
      <c r="G23" s="11">
        <f t="shared" ref="G23:G27" si="5">IF(F23="","",IF(MONTH(F23+1)&lt;&gt;MONTH(F23),"",F23+1))</f>
        <v>43322</v>
      </c>
      <c r="H23" s="6">
        <f t="shared" ref="H23:H27" si="6">IF(G23="","",IF(MONTH(G23+1)&lt;&gt;MONTH(G23),"",G23+1))</f>
        <v>43323</v>
      </c>
      <c r="I23" s="5"/>
      <c r="J23" s="23"/>
      <c r="K23" s="23"/>
      <c r="L23" s="22"/>
      <c r="M23" s="22"/>
      <c r="N23" s="22"/>
      <c r="O23" s="22"/>
      <c r="P23" s="22"/>
      <c r="Q23" s="22"/>
      <c r="T23" s="43"/>
    </row>
    <row r="24" spans="2:20" x14ac:dyDescent="0.25">
      <c r="B24" s="6">
        <f t="shared" ref="B24:B27" si="7">IF(H23="","",IF(MONTH(H23+1)&lt;&gt;MONTH(H23),"",H23+1))</f>
        <v>43324</v>
      </c>
      <c r="C24" s="11">
        <f t="shared" ref="C24:C27" si="8">IF(B24="","",IF(MONTH(B24+1)&lt;&gt;MONTH(B24),"",B24+1))</f>
        <v>43325</v>
      </c>
      <c r="D24" s="11">
        <f t="shared" si="3"/>
        <v>43326</v>
      </c>
      <c r="E24" s="11">
        <f t="shared" ref="E24:E27" si="9">IF(D24="","",IF(MONTH(D24+1)&lt;&gt;MONTH(D24),"",D24+1))</f>
        <v>43327</v>
      </c>
      <c r="F24" s="11">
        <f t="shared" si="4"/>
        <v>43328</v>
      </c>
      <c r="G24" s="11">
        <f t="shared" si="5"/>
        <v>43329</v>
      </c>
      <c r="H24" s="6">
        <f t="shared" si="6"/>
        <v>43330</v>
      </c>
      <c r="I24" s="5"/>
      <c r="J24" s="23"/>
      <c r="K24" s="23"/>
      <c r="L24" s="22"/>
      <c r="M24" s="22"/>
      <c r="N24" s="22"/>
      <c r="O24" s="22"/>
      <c r="P24" s="22"/>
      <c r="Q24" s="22"/>
      <c r="T24" s="35"/>
    </row>
    <row r="25" spans="2:20" x14ac:dyDescent="0.25">
      <c r="B25" s="6">
        <f t="shared" si="7"/>
        <v>43331</v>
      </c>
      <c r="C25" s="11">
        <f t="shared" si="8"/>
        <v>43332</v>
      </c>
      <c r="D25" s="11">
        <f t="shared" si="3"/>
        <v>43333</v>
      </c>
      <c r="E25" s="11">
        <f t="shared" si="9"/>
        <v>43334</v>
      </c>
      <c r="F25" s="11">
        <f t="shared" si="4"/>
        <v>43335</v>
      </c>
      <c r="G25" s="11">
        <f t="shared" si="5"/>
        <v>43336</v>
      </c>
      <c r="H25" s="6">
        <f t="shared" si="6"/>
        <v>43337</v>
      </c>
      <c r="I25" s="5"/>
      <c r="J25" s="23"/>
      <c r="K25" s="23"/>
      <c r="L25" s="22"/>
      <c r="M25" s="22"/>
      <c r="N25" s="22"/>
      <c r="O25" s="22"/>
      <c r="P25" s="22"/>
      <c r="Q25" s="22"/>
      <c r="T25" s="35"/>
    </row>
    <row r="26" spans="2:20" x14ac:dyDescent="0.25">
      <c r="B26" s="6">
        <f t="shared" si="7"/>
        <v>43338</v>
      </c>
      <c r="C26" s="11">
        <f t="shared" si="8"/>
        <v>43339</v>
      </c>
      <c r="D26" s="11">
        <f t="shared" si="3"/>
        <v>43340</v>
      </c>
      <c r="E26" s="11">
        <f t="shared" si="9"/>
        <v>43341</v>
      </c>
      <c r="F26" s="11">
        <f t="shared" si="4"/>
        <v>43342</v>
      </c>
      <c r="G26" s="11">
        <f t="shared" si="5"/>
        <v>43343</v>
      </c>
      <c r="H26" s="6" t="str">
        <f t="shared" si="6"/>
        <v/>
      </c>
      <c r="I26" s="5"/>
      <c r="J26" s="23"/>
      <c r="K26" s="23"/>
      <c r="L26" s="22"/>
      <c r="M26" s="22"/>
      <c r="N26" s="22"/>
      <c r="O26" s="22"/>
      <c r="P26" s="22"/>
      <c r="Q26" s="22"/>
      <c r="T26" s="35"/>
    </row>
    <row r="27" spans="2:20" x14ac:dyDescent="0.25">
      <c r="B27" s="6" t="str">
        <f t="shared" si="7"/>
        <v/>
      </c>
      <c r="C27" s="11" t="str">
        <f t="shared" si="8"/>
        <v/>
      </c>
      <c r="D27" s="11" t="str">
        <f t="shared" si="3"/>
        <v/>
      </c>
      <c r="E27" s="11" t="str">
        <f t="shared" si="9"/>
        <v/>
      </c>
      <c r="F27" s="11" t="str">
        <f t="shared" si="4"/>
        <v/>
      </c>
      <c r="G27" s="11" t="str">
        <f t="shared" si="5"/>
        <v/>
      </c>
      <c r="H27" s="6" t="str">
        <f t="shared" si="6"/>
        <v/>
      </c>
      <c r="I27" s="5"/>
      <c r="J27" s="23"/>
      <c r="K27" s="23"/>
      <c r="L27" s="22"/>
      <c r="M27" s="22"/>
      <c r="N27" s="22"/>
      <c r="O27" s="22"/>
      <c r="P27" s="22"/>
      <c r="Q27" s="22"/>
      <c r="T27" s="35"/>
    </row>
    <row r="28" spans="2:20" x14ac:dyDescent="0.25">
      <c r="B28" s="4"/>
      <c r="C28" s="4"/>
      <c r="D28" s="4"/>
      <c r="E28" s="4"/>
      <c r="F28" s="4"/>
      <c r="G28" s="4"/>
      <c r="H28" s="4"/>
      <c r="I28" s="4"/>
      <c r="J28" s="23"/>
      <c r="K28" s="23"/>
      <c r="L28" s="22"/>
      <c r="M28" s="22"/>
      <c r="N28" s="22"/>
      <c r="O28" s="22"/>
      <c r="P28" s="22"/>
      <c r="Q28" s="22"/>
      <c r="T28" s="35"/>
    </row>
    <row r="29" spans="2:20" s="4" customFormat="1" ht="16" x14ac:dyDescent="0.35">
      <c r="B29" s="41">
        <f>DATE(year,9,1)</f>
        <v>43344</v>
      </c>
      <c r="C29" s="42"/>
      <c r="D29" s="42"/>
      <c r="E29" s="42"/>
      <c r="F29" s="42"/>
      <c r="G29" s="42"/>
      <c r="H29" s="42"/>
      <c r="J29" s="40" t="s">
        <v>34</v>
      </c>
      <c r="K29" s="40"/>
      <c r="L29" s="33"/>
      <c r="M29" s="33"/>
      <c r="N29" s="33"/>
      <c r="O29" s="33"/>
      <c r="P29" s="33"/>
      <c r="Q29" s="33"/>
      <c r="T29" s="43" t="s">
        <v>48</v>
      </c>
    </row>
    <row r="30" spans="2:20" s="18" customFormat="1" ht="11.5" x14ac:dyDescent="0.25">
      <c r="B30" s="14" t="str">
        <f>CHOOSE(1+MOD(startday+1-2,7),"Su","M","Tu","W","Th","F","Sa")</f>
        <v>Su</v>
      </c>
      <c r="C30" s="15" t="str">
        <f>CHOOSE(1+MOD(startday+2-2,7),"Su","M","Tu","W","Th","F","Sa")</f>
        <v>M</v>
      </c>
      <c r="D30" s="15" t="str">
        <f>CHOOSE(1+MOD(startday+3-2,7),"Su","M","Tu","W","Th","F","Sa")</f>
        <v>Tu</v>
      </c>
      <c r="E30" s="15" t="str">
        <f>CHOOSE(1+MOD(startday+4-2,7),"Su","M","Tu","W","Th","F","Sa")</f>
        <v>W</v>
      </c>
      <c r="F30" s="15" t="str">
        <f>CHOOSE(1+MOD(startday+5-2,7),"Su","M","Tu","W","Th","F","Sa")</f>
        <v>Th</v>
      </c>
      <c r="G30" s="15" t="str">
        <f>CHOOSE(1+MOD(startday+6-2,7),"Su","M","Tu","W","Th","F","Sa")</f>
        <v>F</v>
      </c>
      <c r="H30" s="16" t="str">
        <f>CHOOSE(1+MOD(startday+7-2,7),"Su","M","Tu","W","Th","F","Sa")</f>
        <v>Sa</v>
      </c>
      <c r="I30" s="5"/>
      <c r="J30" s="17">
        <f>(DATE(year,9,1)+(1-1)*7)+IF(2&lt;WEEKDAY(DATE(year,9,1)),2+7-WEEKDAY(DATE(year,9,1)),2-WEEKDAY(DATE(year,9,1)))</f>
        <v>43346</v>
      </c>
      <c r="K30" s="34">
        <f>J30</f>
        <v>43346</v>
      </c>
      <c r="L30" s="13"/>
      <c r="M30" s="13" t="s">
        <v>3</v>
      </c>
      <c r="N30" s="13"/>
      <c r="O30" s="13"/>
      <c r="P30" s="13"/>
      <c r="Q30" s="13"/>
      <c r="T30" s="43"/>
    </row>
    <row r="31" spans="2:20" x14ac:dyDescent="0.25">
      <c r="B31" s="6" t="str">
        <f>IF(WEEKDAY(B29,1)=$M$4,B29,"")</f>
        <v/>
      </c>
      <c r="C31" s="11" t="str">
        <f>IF(B31="",IF(WEEKDAY(B29,1)=MOD($M$4,7)+1,B29,""),B31+1)</f>
        <v/>
      </c>
      <c r="D31" s="11" t="str">
        <f>IF(C31="",IF(WEEKDAY(B29,1)=MOD($M$4+1,7)+1,B29,""),C31+1)</f>
        <v/>
      </c>
      <c r="E31" s="11" t="str">
        <f>IF(D31="",IF(WEEKDAY(B29,1)=MOD($M$4+2,7)+1,B29,""),D31+1)</f>
        <v/>
      </c>
      <c r="F31" s="11" t="str">
        <f>IF(E31="",IF(WEEKDAY(B29,1)=MOD($M$4+3,7)+1,B29,""),E31+1)</f>
        <v/>
      </c>
      <c r="G31" s="11" t="str">
        <f>IF(F31="",IF(WEEKDAY(B29,1)=MOD($M$4+4,7)+1,B29,""),F31+1)</f>
        <v/>
      </c>
      <c r="H31" s="6">
        <f>IF(G31="",IF(WEEKDAY(B29,1)=MOD($M$4+5,7)+1,B29,""),G31+1)</f>
        <v>43344</v>
      </c>
      <c r="I31" s="4"/>
      <c r="J31" s="23"/>
      <c r="K31" s="23"/>
      <c r="L31" s="22"/>
      <c r="M31" s="22"/>
      <c r="N31" s="22"/>
      <c r="O31" s="22"/>
      <c r="P31" s="22"/>
      <c r="Q31" s="22"/>
      <c r="T31" s="43"/>
    </row>
    <row r="32" spans="2:20" x14ac:dyDescent="0.25">
      <c r="B32" s="6">
        <f>IF(H31="","",IF(MONTH(H31+1)&lt;&gt;MONTH(H31),"",H31+1))</f>
        <v>43345</v>
      </c>
      <c r="C32" s="11">
        <f>IF(B32="","",IF(MONTH(B32+1)&lt;&gt;MONTH(B32),"",B32+1))</f>
        <v>43346</v>
      </c>
      <c r="D32" s="11">
        <f t="shared" ref="D32:D36" si="10">IF(C32="","",IF(MONTH(C32+1)&lt;&gt;MONTH(C32),"",C32+1))</f>
        <v>43347</v>
      </c>
      <c r="E32" s="11">
        <f>IF(D32="","",IF(MONTH(D32+1)&lt;&gt;MONTH(D32),"",D32+1))</f>
        <v>43348</v>
      </c>
      <c r="F32" s="11">
        <f t="shared" ref="F32:F36" si="11">IF(E32="","",IF(MONTH(E32+1)&lt;&gt;MONTH(E32),"",E32+1))</f>
        <v>43349</v>
      </c>
      <c r="G32" s="11">
        <f t="shared" ref="G32:G36" si="12">IF(F32="","",IF(MONTH(F32+1)&lt;&gt;MONTH(F32),"",F32+1))</f>
        <v>43350</v>
      </c>
      <c r="H32" s="6">
        <f t="shared" ref="H32:H36" si="13">IF(G32="","",IF(MONTH(G32+1)&lt;&gt;MONTH(G32),"",G32+1))</f>
        <v>43351</v>
      </c>
      <c r="I32" s="4"/>
      <c r="J32" s="23"/>
      <c r="K32" s="23"/>
      <c r="L32" s="22"/>
      <c r="M32" s="22"/>
      <c r="N32" s="22"/>
      <c r="O32" s="22"/>
      <c r="P32" s="22"/>
      <c r="Q32" s="22"/>
      <c r="T32" s="43"/>
    </row>
    <row r="33" spans="2:20" x14ac:dyDescent="0.25">
      <c r="B33" s="6">
        <f t="shared" ref="B33:B36" si="14">IF(H32="","",IF(MONTH(H32+1)&lt;&gt;MONTH(H32),"",H32+1))</f>
        <v>43352</v>
      </c>
      <c r="C33" s="11">
        <f t="shared" ref="C33:C36" si="15">IF(B33="","",IF(MONTH(B33+1)&lt;&gt;MONTH(B33),"",B33+1))</f>
        <v>43353</v>
      </c>
      <c r="D33" s="11">
        <f t="shared" si="10"/>
        <v>43354</v>
      </c>
      <c r="E33" s="11">
        <f t="shared" ref="E33:E36" si="16">IF(D33="","",IF(MONTH(D33+1)&lt;&gt;MONTH(D33),"",D33+1))</f>
        <v>43355</v>
      </c>
      <c r="F33" s="11">
        <f t="shared" si="11"/>
        <v>43356</v>
      </c>
      <c r="G33" s="11">
        <f t="shared" si="12"/>
        <v>43357</v>
      </c>
      <c r="H33" s="6">
        <f t="shared" si="13"/>
        <v>43358</v>
      </c>
      <c r="I33" s="4"/>
      <c r="J33" s="23"/>
      <c r="K33" s="23"/>
      <c r="L33" s="22"/>
      <c r="M33" s="22"/>
      <c r="N33" s="22"/>
      <c r="O33" s="22"/>
      <c r="P33" s="22"/>
      <c r="Q33" s="22"/>
      <c r="T33" s="43"/>
    </row>
    <row r="34" spans="2:20" x14ac:dyDescent="0.25">
      <c r="B34" s="6">
        <f t="shared" si="14"/>
        <v>43359</v>
      </c>
      <c r="C34" s="11">
        <f t="shared" si="15"/>
        <v>43360</v>
      </c>
      <c r="D34" s="11">
        <f t="shared" si="10"/>
        <v>43361</v>
      </c>
      <c r="E34" s="11">
        <f t="shared" si="16"/>
        <v>43362</v>
      </c>
      <c r="F34" s="11">
        <f t="shared" si="11"/>
        <v>43363</v>
      </c>
      <c r="G34" s="11">
        <f t="shared" si="12"/>
        <v>43364</v>
      </c>
      <c r="H34" s="6">
        <f t="shared" si="13"/>
        <v>43365</v>
      </c>
      <c r="I34" s="4"/>
      <c r="J34" s="23"/>
      <c r="K34" s="23"/>
      <c r="L34" s="22"/>
      <c r="M34" s="22"/>
      <c r="N34" s="22"/>
      <c r="O34" s="22"/>
      <c r="P34" s="22"/>
      <c r="Q34" s="22"/>
      <c r="T34" s="35"/>
    </row>
    <row r="35" spans="2:20" x14ac:dyDescent="0.25">
      <c r="B35" s="6">
        <f t="shared" si="14"/>
        <v>43366</v>
      </c>
      <c r="C35" s="11">
        <f t="shared" si="15"/>
        <v>43367</v>
      </c>
      <c r="D35" s="11">
        <f t="shared" si="10"/>
        <v>43368</v>
      </c>
      <c r="E35" s="11">
        <f t="shared" si="16"/>
        <v>43369</v>
      </c>
      <c r="F35" s="11">
        <f t="shared" si="11"/>
        <v>43370</v>
      </c>
      <c r="G35" s="11">
        <f t="shared" si="12"/>
        <v>43371</v>
      </c>
      <c r="H35" s="6">
        <f t="shared" si="13"/>
        <v>43372</v>
      </c>
      <c r="I35" s="4"/>
      <c r="J35" s="23"/>
      <c r="K35" s="23"/>
      <c r="L35" s="22"/>
      <c r="M35" s="22"/>
      <c r="N35" s="22"/>
      <c r="O35" s="22"/>
      <c r="P35" s="22"/>
      <c r="Q35" s="22"/>
      <c r="T35" s="35"/>
    </row>
    <row r="36" spans="2:20" x14ac:dyDescent="0.25">
      <c r="B36" s="6">
        <f t="shared" si="14"/>
        <v>43373</v>
      </c>
      <c r="C36" s="11" t="str">
        <f t="shared" si="15"/>
        <v/>
      </c>
      <c r="D36" s="11" t="str">
        <f t="shared" si="10"/>
        <v/>
      </c>
      <c r="E36" s="11" t="str">
        <f t="shared" si="16"/>
        <v/>
      </c>
      <c r="F36" s="11" t="str">
        <f t="shared" si="11"/>
        <v/>
      </c>
      <c r="G36" s="11" t="str">
        <f t="shared" si="12"/>
        <v/>
      </c>
      <c r="H36" s="6" t="str">
        <f t="shared" si="13"/>
        <v/>
      </c>
      <c r="I36" s="4"/>
      <c r="J36" s="23"/>
      <c r="K36" s="23"/>
      <c r="L36" s="22"/>
      <c r="M36" s="22"/>
      <c r="N36" s="22"/>
      <c r="O36" s="22"/>
      <c r="P36" s="22"/>
      <c r="Q36" s="22"/>
      <c r="T36" s="35"/>
    </row>
    <row r="37" spans="2:20" x14ac:dyDescent="0.25">
      <c r="I37" s="4"/>
      <c r="J37" s="23"/>
      <c r="K37" s="23"/>
      <c r="L37" s="22"/>
      <c r="M37" s="22"/>
      <c r="N37" s="22"/>
      <c r="O37" s="22"/>
      <c r="P37" s="22"/>
      <c r="Q37" s="22"/>
      <c r="T37" s="35"/>
    </row>
    <row r="38" spans="2:20" s="4" customFormat="1" ht="17.25" customHeight="1" x14ac:dyDescent="0.35">
      <c r="B38" s="41">
        <f>DATE(year,10,1)</f>
        <v>43374</v>
      </c>
      <c r="C38" s="42"/>
      <c r="D38" s="42"/>
      <c r="E38" s="42"/>
      <c r="F38" s="42"/>
      <c r="G38" s="42"/>
      <c r="H38" s="42"/>
      <c r="J38" s="40" t="s">
        <v>35</v>
      </c>
      <c r="K38" s="40"/>
      <c r="L38" s="33"/>
      <c r="M38" s="33"/>
      <c r="N38" s="33"/>
      <c r="O38" s="33"/>
      <c r="P38" s="33"/>
      <c r="Q38" s="33"/>
      <c r="T38" s="39"/>
    </row>
    <row r="39" spans="2:20" x14ac:dyDescent="0.25">
      <c r="B39" s="9" t="str">
        <f>CHOOSE(1+MOD(startday+1-2,7),"Su","M","Tu","W","Th","F","Sa")</f>
        <v>Su</v>
      </c>
      <c r="C39" s="8" t="str">
        <f>CHOOSE(1+MOD(startday+2-2,7),"Su","M","Tu","W","Th","F","Sa")</f>
        <v>M</v>
      </c>
      <c r="D39" s="8" t="str">
        <f>CHOOSE(1+MOD(startday+3-2,7),"Su","M","Tu","W","Th","F","Sa")</f>
        <v>Tu</v>
      </c>
      <c r="E39" s="8" t="str">
        <f>CHOOSE(1+MOD(startday+4-2,7),"Su","M","Tu","W","Th","F","Sa")</f>
        <v>W</v>
      </c>
      <c r="F39" s="8" t="str">
        <f>CHOOSE(1+MOD(startday+5-2,7),"Su","M","Tu","W","Th","F","Sa")</f>
        <v>Th</v>
      </c>
      <c r="G39" s="8" t="str">
        <f>CHOOSE(1+MOD(startday+6-2,7),"Su","M","Tu","W","Th","F","Sa")</f>
        <v>F</v>
      </c>
      <c r="H39" s="10" t="str">
        <f>CHOOSE(1+MOD(startday+7-2,7),"Su","M","Tu","W","Th","F","Sa")</f>
        <v>Sa</v>
      </c>
      <c r="J39" s="17">
        <f>(DATE(YEAR(B38),10,1)+(2-1)*7)+IF(2&lt;WEEKDAY(DATE(YEAR(B38),10,1)),2+7-WEEKDAY(DATE(YEAR(B38),10,1)),2-WEEKDAY(DATE(YEAR(B38),10,1)))</f>
        <v>43381</v>
      </c>
      <c r="K39" s="34">
        <f>J39</f>
        <v>43381</v>
      </c>
      <c r="L39" s="12"/>
      <c r="M39" s="12" t="s">
        <v>5</v>
      </c>
      <c r="N39" s="12"/>
      <c r="O39" s="12"/>
      <c r="P39" s="12"/>
      <c r="Q39" s="12"/>
      <c r="T39" s="35"/>
    </row>
    <row r="40" spans="2:20" x14ac:dyDescent="0.25">
      <c r="B40" s="6" t="str">
        <f>IF(WEEKDAY(B38,1)=$M$4,B38,"")</f>
        <v/>
      </c>
      <c r="C40" s="11">
        <f>IF(B40="",IF(WEEKDAY(B38,1)=MOD($M$4,7)+1,B38,""),B40+1)</f>
        <v>43374</v>
      </c>
      <c r="D40" s="11">
        <f>IF(C40="",IF(WEEKDAY(B38,1)=MOD($M$4+1,7)+1,B38,""),C40+1)</f>
        <v>43375</v>
      </c>
      <c r="E40" s="11">
        <f>IF(D40="",IF(WEEKDAY(B38,1)=MOD($M$4+2,7)+1,B38,""),D40+1)</f>
        <v>43376</v>
      </c>
      <c r="F40" s="11">
        <f>IF(E40="",IF(WEEKDAY(B38,1)=MOD($M$4+3,7)+1,B38,""),E40+1)</f>
        <v>43377</v>
      </c>
      <c r="G40" s="11">
        <f>IF(F40="",IF(WEEKDAY(B38,1)=MOD($M$4+4,7)+1,B38,""),F40+1)</f>
        <v>43378</v>
      </c>
      <c r="H40" s="6">
        <f>IF(G40="",IF(WEEKDAY(B38,1)=MOD($M$4+5,7)+1,B38,""),G40+1)</f>
        <v>43379</v>
      </c>
      <c r="J40" s="17">
        <f>DATE(YEAR(B38),10,24)</f>
        <v>43397</v>
      </c>
      <c r="K40" s="34">
        <f>J40</f>
        <v>43397</v>
      </c>
      <c r="L40" s="12"/>
      <c r="M40" s="12" t="s">
        <v>6</v>
      </c>
      <c r="N40" s="12"/>
      <c r="O40" s="12"/>
      <c r="P40" s="12"/>
      <c r="Q40" s="12"/>
      <c r="T40" s="35"/>
    </row>
    <row r="41" spans="2:20" x14ac:dyDescent="0.25">
      <c r="B41" s="6">
        <f>IF(H40="","",IF(MONTH(H40+1)&lt;&gt;MONTH(H40),"",H40+1))</f>
        <v>43380</v>
      </c>
      <c r="C41" s="11">
        <f>IF(B41="","",IF(MONTH(B41+1)&lt;&gt;MONTH(B41),"",B41+1))</f>
        <v>43381</v>
      </c>
      <c r="D41" s="11">
        <f t="shared" ref="D41:D45" si="17">IF(C41="","",IF(MONTH(C41+1)&lt;&gt;MONTH(C41),"",C41+1))</f>
        <v>43382</v>
      </c>
      <c r="E41" s="11">
        <f>IF(D41="","",IF(MONTH(D41+1)&lt;&gt;MONTH(D41),"",D41+1))</f>
        <v>43383</v>
      </c>
      <c r="F41" s="11">
        <f t="shared" ref="F41:F45" si="18">IF(E41="","",IF(MONTH(E41+1)&lt;&gt;MONTH(E41),"",E41+1))</f>
        <v>43384</v>
      </c>
      <c r="G41" s="11">
        <f t="shared" ref="G41:G45" si="19">IF(F41="","",IF(MONTH(F41+1)&lt;&gt;MONTH(F41),"",F41+1))</f>
        <v>43385</v>
      </c>
      <c r="H41" s="6">
        <f t="shared" ref="H41:H45" si="20">IF(G41="","",IF(MONTH(G41+1)&lt;&gt;MONTH(G41),"",G41+1))</f>
        <v>43386</v>
      </c>
      <c r="J41" s="17">
        <f>DATE(YEAR(B38),10,31)</f>
        <v>43404</v>
      </c>
      <c r="K41" s="34">
        <f>J41</f>
        <v>43404</v>
      </c>
      <c r="L41" s="13"/>
      <c r="M41" s="13" t="s">
        <v>4</v>
      </c>
      <c r="N41" s="13"/>
      <c r="O41" s="13"/>
      <c r="P41" s="13"/>
      <c r="Q41" s="13"/>
      <c r="T41" s="35"/>
    </row>
    <row r="42" spans="2:20" x14ac:dyDescent="0.25">
      <c r="B42" s="6">
        <f t="shared" ref="B42:B45" si="21">IF(H41="","",IF(MONTH(H41+1)&lt;&gt;MONTH(H41),"",H41+1))</f>
        <v>43387</v>
      </c>
      <c r="C42" s="11">
        <f t="shared" ref="C42:C45" si="22">IF(B42="","",IF(MONTH(B42+1)&lt;&gt;MONTH(B42),"",B42+1))</f>
        <v>43388</v>
      </c>
      <c r="D42" s="11">
        <f t="shared" si="17"/>
        <v>43389</v>
      </c>
      <c r="E42" s="11">
        <f t="shared" ref="E42:E45" si="23">IF(D42="","",IF(MONTH(D42+1)&lt;&gt;MONTH(D42),"",D42+1))</f>
        <v>43390</v>
      </c>
      <c r="F42" s="11">
        <f t="shared" si="18"/>
        <v>43391</v>
      </c>
      <c r="G42" s="11">
        <f t="shared" si="19"/>
        <v>43392</v>
      </c>
      <c r="H42" s="6">
        <f t="shared" si="20"/>
        <v>43393</v>
      </c>
      <c r="J42" s="23"/>
      <c r="K42" s="23"/>
      <c r="L42" s="22"/>
      <c r="M42" s="22"/>
      <c r="N42" s="22"/>
      <c r="O42" s="22"/>
      <c r="P42" s="22"/>
      <c r="Q42" s="22"/>
    </row>
    <row r="43" spans="2:20" x14ac:dyDescent="0.25">
      <c r="B43" s="6">
        <f t="shared" si="21"/>
        <v>43394</v>
      </c>
      <c r="C43" s="11">
        <f t="shared" si="22"/>
        <v>43395</v>
      </c>
      <c r="D43" s="11">
        <f t="shared" si="17"/>
        <v>43396</v>
      </c>
      <c r="E43" s="11">
        <f t="shared" si="23"/>
        <v>43397</v>
      </c>
      <c r="F43" s="11">
        <f t="shared" si="18"/>
        <v>43398</v>
      </c>
      <c r="G43" s="11">
        <f t="shared" si="19"/>
        <v>43399</v>
      </c>
      <c r="H43" s="6">
        <f t="shared" si="20"/>
        <v>43400</v>
      </c>
      <c r="J43" s="23"/>
      <c r="K43" s="23"/>
      <c r="L43" s="22"/>
      <c r="M43" s="22"/>
      <c r="N43" s="22"/>
      <c r="O43" s="22"/>
      <c r="P43" s="22"/>
      <c r="Q43" s="22"/>
    </row>
    <row r="44" spans="2:20" x14ac:dyDescent="0.25">
      <c r="B44" s="6">
        <f t="shared" si="21"/>
        <v>43401</v>
      </c>
      <c r="C44" s="11">
        <f t="shared" si="22"/>
        <v>43402</v>
      </c>
      <c r="D44" s="11">
        <f t="shared" si="17"/>
        <v>43403</v>
      </c>
      <c r="E44" s="11">
        <f t="shared" si="23"/>
        <v>43404</v>
      </c>
      <c r="F44" s="11" t="str">
        <f t="shared" si="18"/>
        <v/>
      </c>
      <c r="G44" s="11" t="str">
        <f t="shared" si="19"/>
        <v/>
      </c>
      <c r="H44" s="6" t="str">
        <f t="shared" si="20"/>
        <v/>
      </c>
      <c r="J44" s="23"/>
      <c r="K44" s="23"/>
      <c r="L44" s="22"/>
      <c r="M44" s="22"/>
      <c r="N44" s="22"/>
      <c r="O44" s="22"/>
      <c r="P44" s="22"/>
      <c r="Q44" s="22"/>
    </row>
    <row r="45" spans="2:20" x14ac:dyDescent="0.25">
      <c r="B45" s="6" t="str">
        <f t="shared" si="21"/>
        <v/>
      </c>
      <c r="C45" s="11" t="str">
        <f t="shared" si="22"/>
        <v/>
      </c>
      <c r="D45" s="11" t="str">
        <f t="shared" si="17"/>
        <v/>
      </c>
      <c r="E45" s="11" t="str">
        <f t="shared" si="23"/>
        <v/>
      </c>
      <c r="F45" s="11" t="str">
        <f t="shared" si="18"/>
        <v/>
      </c>
      <c r="G45" s="11" t="str">
        <f t="shared" si="19"/>
        <v/>
      </c>
      <c r="H45" s="6" t="str">
        <f t="shared" si="20"/>
        <v/>
      </c>
      <c r="J45" s="23"/>
      <c r="K45" s="23"/>
      <c r="L45" s="22"/>
      <c r="M45" s="22"/>
      <c r="N45" s="22"/>
      <c r="O45" s="22"/>
      <c r="P45" s="22"/>
      <c r="Q45" s="22"/>
    </row>
    <row r="46" spans="2:20" x14ac:dyDescent="0.25">
      <c r="B46" s="4"/>
      <c r="C46" s="4"/>
      <c r="D46" s="4"/>
      <c r="E46" s="4"/>
      <c r="F46" s="4"/>
      <c r="G46" s="4"/>
      <c r="H46" s="4"/>
      <c r="J46" s="23"/>
      <c r="K46" s="23"/>
      <c r="L46" s="22"/>
      <c r="M46" s="22"/>
      <c r="N46" s="22"/>
      <c r="O46" s="22"/>
      <c r="P46" s="22"/>
      <c r="Q46" s="22"/>
    </row>
    <row r="47" spans="2:20" s="4" customFormat="1" ht="16" x14ac:dyDescent="0.35">
      <c r="B47" s="41">
        <f>DATE(year,11,1)</f>
        <v>43405</v>
      </c>
      <c r="C47" s="42"/>
      <c r="D47" s="42"/>
      <c r="E47" s="42"/>
      <c r="F47" s="42"/>
      <c r="G47" s="42"/>
      <c r="H47" s="42"/>
      <c r="J47" s="40" t="s">
        <v>36</v>
      </c>
      <c r="K47" s="40"/>
      <c r="L47" s="33"/>
      <c r="M47" s="33"/>
      <c r="N47" s="33"/>
      <c r="O47" s="33"/>
      <c r="P47" s="33"/>
      <c r="Q47" s="33"/>
    </row>
    <row r="48" spans="2:20" x14ac:dyDescent="0.25">
      <c r="B48" s="9" t="str">
        <f>CHOOSE(1+MOD(startday+1-2,7),"Su","M","Tu","W","Th","F","Sa")</f>
        <v>Su</v>
      </c>
      <c r="C48" s="8" t="str">
        <f>CHOOSE(1+MOD(startday+2-2,7),"Su","M","Tu","W","Th","F","Sa")</f>
        <v>M</v>
      </c>
      <c r="D48" s="8" t="str">
        <f>CHOOSE(1+MOD(startday+3-2,7),"Su","M","Tu","W","Th","F","Sa")</f>
        <v>Tu</v>
      </c>
      <c r="E48" s="8" t="str">
        <f>CHOOSE(1+MOD(startday+4-2,7),"Su","M","Tu","W","Th","F","Sa")</f>
        <v>W</v>
      </c>
      <c r="F48" s="8" t="str">
        <f>CHOOSE(1+MOD(startday+5-2,7),"Su","M","Tu","W","Th","F","Sa")</f>
        <v>Th</v>
      </c>
      <c r="G48" s="8" t="str">
        <f>CHOOSE(1+MOD(startday+6-2,7),"Su","M","Tu","W","Th","F","Sa")</f>
        <v>F</v>
      </c>
      <c r="H48" s="10" t="str">
        <f>CHOOSE(1+MOD(startday+7-2,7),"Su","M","Tu","W","Th","F","Sa")</f>
        <v>Sa</v>
      </c>
      <c r="J48" s="17">
        <f>DATE(YEAR(B47),11,11)</f>
        <v>43415</v>
      </c>
      <c r="K48" s="34">
        <f>J48</f>
        <v>43415</v>
      </c>
      <c r="L48" s="12"/>
      <c r="M48" s="12" t="s">
        <v>7</v>
      </c>
      <c r="N48" s="13"/>
      <c r="O48" s="13"/>
      <c r="P48" s="13"/>
      <c r="Q48" s="13"/>
    </row>
    <row r="49" spans="2:17" x14ac:dyDescent="0.25">
      <c r="B49" s="6" t="str">
        <f>IF(WEEKDAY(B47,1)=$M$4,B47,"")</f>
        <v/>
      </c>
      <c r="C49" s="11" t="str">
        <f>IF(B49="",IF(WEEKDAY(B47,1)=MOD($M$4,7)+1,B47,""),B49+1)</f>
        <v/>
      </c>
      <c r="D49" s="11" t="str">
        <f>IF(C49="",IF(WEEKDAY(B47,1)=MOD($M$4+1,7)+1,B47,""),C49+1)</f>
        <v/>
      </c>
      <c r="E49" s="11" t="str">
        <f>IF(D49="",IF(WEEKDAY(B47,1)=MOD($M$4+2,7)+1,B47,""),D49+1)</f>
        <v/>
      </c>
      <c r="F49" s="11">
        <f>IF(E49="",IF(WEEKDAY(B47,1)=MOD($M$4+3,7)+1,B47,""),E49+1)</f>
        <v>43405</v>
      </c>
      <c r="G49" s="11">
        <f>IF(F49="",IF(WEEKDAY(B47,1)=MOD($M$4+4,7)+1,B47,""),F49+1)</f>
        <v>43406</v>
      </c>
      <c r="H49" s="6">
        <f>IF(G49="",IF(WEEKDAY(B47,1)=MOD($M$4+5,7)+1,B47,""),G49+1)</f>
        <v>43407</v>
      </c>
      <c r="J49" s="17">
        <f>(DATE(YEAR(B47),11,1)+(4-1)*7)+IF(5&lt;WEEKDAY(DATE(YEAR(B47),11,1)),5+7-WEEKDAY(DATE(YEAR(B47),11,1)),5-WEEKDAY(DATE(YEAR(B47),11,1)))</f>
        <v>43426</v>
      </c>
      <c r="K49" s="34">
        <f>J49</f>
        <v>43426</v>
      </c>
      <c r="L49" s="12"/>
      <c r="M49" s="12" t="s">
        <v>8</v>
      </c>
      <c r="N49" s="12"/>
      <c r="O49" s="12"/>
      <c r="P49" s="12"/>
      <c r="Q49" s="12"/>
    </row>
    <row r="50" spans="2:17" x14ac:dyDescent="0.25">
      <c r="B50" s="6">
        <f>IF(H49="","",IF(MONTH(H49+1)&lt;&gt;MONTH(H49),"",H49+1))</f>
        <v>43408</v>
      </c>
      <c r="C50" s="11">
        <f>IF(B50="","",IF(MONTH(B50+1)&lt;&gt;MONTH(B50),"",B50+1))</f>
        <v>43409</v>
      </c>
      <c r="D50" s="11">
        <f t="shared" ref="D50:D54" si="24">IF(C50="","",IF(MONTH(C50+1)&lt;&gt;MONTH(C50),"",C50+1))</f>
        <v>43410</v>
      </c>
      <c r="E50" s="11">
        <f>IF(D50="","",IF(MONTH(D50+1)&lt;&gt;MONTH(D50),"",D50+1))</f>
        <v>43411</v>
      </c>
      <c r="F50" s="11">
        <f t="shared" ref="F50:F54" si="25">IF(E50="","",IF(MONTH(E50+1)&lt;&gt;MONTH(E50),"",E50+1))</f>
        <v>43412</v>
      </c>
      <c r="G50" s="11">
        <f t="shared" ref="G50:G54" si="26">IF(F50="","",IF(MONTH(F50+1)&lt;&gt;MONTH(F50),"",F50+1))</f>
        <v>43413</v>
      </c>
      <c r="H50" s="6">
        <f t="shared" ref="H50:H54" si="27">IF(G50="","",IF(MONTH(G50+1)&lt;&gt;MONTH(G50),"",G50+1))</f>
        <v>43414</v>
      </c>
      <c r="J50" s="17">
        <f>(DATE(YEAR(B47),11,1)+(1-1)*7)+IF(1&lt;WEEKDAY(DATE(YEAR(B47),11,1)),1+7-WEEKDAY(DATE(YEAR(B47),11,1)),1-WEEKDAY(DATE(YEAR(B47),11,1)))</f>
        <v>43408</v>
      </c>
      <c r="K50" s="34">
        <f>J50</f>
        <v>43408</v>
      </c>
      <c r="L50" s="12"/>
      <c r="M50" s="12" t="s">
        <v>28</v>
      </c>
      <c r="N50" s="12"/>
      <c r="O50" s="12"/>
      <c r="P50" s="12"/>
      <c r="Q50" s="12"/>
    </row>
    <row r="51" spans="2:17" x14ac:dyDescent="0.25">
      <c r="B51" s="6">
        <f t="shared" ref="B51:B54" si="28">IF(H50="","",IF(MONTH(H50+1)&lt;&gt;MONTH(H50),"",H50+1))</f>
        <v>43415</v>
      </c>
      <c r="C51" s="11">
        <f t="shared" ref="C51:C54" si="29">IF(B51="","",IF(MONTH(B51+1)&lt;&gt;MONTH(B51),"",B51+1))</f>
        <v>43416</v>
      </c>
      <c r="D51" s="11">
        <f t="shared" si="24"/>
        <v>43417</v>
      </c>
      <c r="E51" s="11">
        <f t="shared" ref="E51:E54" si="30">IF(D51="","",IF(MONTH(D51+1)&lt;&gt;MONTH(D51),"",D51+1))</f>
        <v>43418</v>
      </c>
      <c r="F51" s="11">
        <f t="shared" si="25"/>
        <v>43419</v>
      </c>
      <c r="G51" s="11">
        <f t="shared" si="26"/>
        <v>43420</v>
      </c>
      <c r="H51" s="6">
        <f t="shared" si="27"/>
        <v>43421</v>
      </c>
      <c r="J51" s="23"/>
      <c r="K51" s="23"/>
      <c r="L51" s="22"/>
      <c r="M51" s="22"/>
      <c r="N51" s="22"/>
      <c r="O51" s="22"/>
      <c r="P51" s="22"/>
      <c r="Q51" s="22"/>
    </row>
    <row r="52" spans="2:17" x14ac:dyDescent="0.25">
      <c r="B52" s="6">
        <f t="shared" si="28"/>
        <v>43422</v>
      </c>
      <c r="C52" s="11">
        <f t="shared" si="29"/>
        <v>43423</v>
      </c>
      <c r="D52" s="11">
        <f t="shared" si="24"/>
        <v>43424</v>
      </c>
      <c r="E52" s="11">
        <f t="shared" si="30"/>
        <v>43425</v>
      </c>
      <c r="F52" s="11">
        <f t="shared" si="25"/>
        <v>43426</v>
      </c>
      <c r="G52" s="11">
        <f t="shared" si="26"/>
        <v>43427</v>
      </c>
      <c r="H52" s="6">
        <f t="shared" si="27"/>
        <v>43428</v>
      </c>
      <c r="J52" s="23"/>
      <c r="K52" s="23"/>
      <c r="L52" s="22"/>
      <c r="M52" s="22"/>
      <c r="N52" s="22"/>
      <c r="O52" s="22"/>
      <c r="P52" s="22"/>
      <c r="Q52" s="22"/>
    </row>
    <row r="53" spans="2:17" x14ac:dyDescent="0.25">
      <c r="B53" s="6">
        <f t="shared" si="28"/>
        <v>43429</v>
      </c>
      <c r="C53" s="11">
        <f t="shared" si="29"/>
        <v>43430</v>
      </c>
      <c r="D53" s="11">
        <f t="shared" si="24"/>
        <v>43431</v>
      </c>
      <c r="E53" s="11">
        <f t="shared" si="30"/>
        <v>43432</v>
      </c>
      <c r="F53" s="11">
        <f t="shared" si="25"/>
        <v>43433</v>
      </c>
      <c r="G53" s="11">
        <f t="shared" si="26"/>
        <v>43434</v>
      </c>
      <c r="H53" s="6" t="str">
        <f t="shared" si="27"/>
        <v/>
      </c>
      <c r="J53" s="23"/>
      <c r="K53" s="23"/>
      <c r="L53" s="22"/>
      <c r="M53" s="22"/>
      <c r="N53" s="22"/>
      <c r="O53" s="22"/>
      <c r="P53" s="22"/>
      <c r="Q53" s="22"/>
    </row>
    <row r="54" spans="2:17" x14ac:dyDescent="0.25">
      <c r="B54" s="6" t="str">
        <f t="shared" si="28"/>
        <v/>
      </c>
      <c r="C54" s="11" t="str">
        <f t="shared" si="29"/>
        <v/>
      </c>
      <c r="D54" s="11" t="str">
        <f t="shared" si="24"/>
        <v/>
      </c>
      <c r="E54" s="11" t="str">
        <f t="shared" si="30"/>
        <v/>
      </c>
      <c r="F54" s="11" t="str">
        <f t="shared" si="25"/>
        <v/>
      </c>
      <c r="G54" s="11" t="str">
        <f t="shared" si="26"/>
        <v/>
      </c>
      <c r="H54" s="6" t="str">
        <f t="shared" si="27"/>
        <v/>
      </c>
      <c r="J54" s="23"/>
      <c r="K54" s="23"/>
      <c r="L54" s="22"/>
      <c r="M54" s="22"/>
      <c r="N54" s="22"/>
      <c r="O54" s="22"/>
      <c r="P54" s="22"/>
      <c r="Q54" s="22"/>
    </row>
    <row r="55" spans="2:17" x14ac:dyDescent="0.25">
      <c r="B55" s="4"/>
      <c r="C55" s="4"/>
      <c r="D55" s="4"/>
      <c r="E55" s="4"/>
      <c r="F55" s="4"/>
      <c r="G55" s="4"/>
      <c r="H55" s="4"/>
      <c r="J55" s="23"/>
      <c r="K55" s="23"/>
      <c r="L55" s="22"/>
      <c r="M55" s="22"/>
      <c r="N55" s="22"/>
      <c r="O55" s="22"/>
      <c r="P55" s="22"/>
      <c r="Q55" s="22"/>
    </row>
    <row r="56" spans="2:17" s="4" customFormat="1" ht="16" x14ac:dyDescent="0.35">
      <c r="B56" s="41">
        <f>DATE(year,12,1)</f>
        <v>43435</v>
      </c>
      <c r="C56" s="42"/>
      <c r="D56" s="42"/>
      <c r="E56" s="42"/>
      <c r="F56" s="42"/>
      <c r="G56" s="42"/>
      <c r="H56" s="42"/>
      <c r="J56" s="40" t="s">
        <v>37</v>
      </c>
      <c r="K56" s="40"/>
      <c r="L56" s="33"/>
      <c r="M56" s="33"/>
      <c r="N56" s="33"/>
      <c r="O56" s="33"/>
      <c r="P56" s="33"/>
      <c r="Q56" s="33"/>
    </row>
    <row r="57" spans="2:17" x14ac:dyDescent="0.25">
      <c r="B57" s="9" t="str">
        <f>CHOOSE(1+MOD(startday+1-2,7),"Su","M","Tu","W","Th","F","Sa")</f>
        <v>Su</v>
      </c>
      <c r="C57" s="8" t="str">
        <f>CHOOSE(1+MOD(startday+2-2,7),"Su","M","Tu","W","Th","F","Sa")</f>
        <v>M</v>
      </c>
      <c r="D57" s="8" t="str">
        <f>CHOOSE(1+MOD(startday+3-2,7),"Su","M","Tu","W","Th","F","Sa")</f>
        <v>Tu</v>
      </c>
      <c r="E57" s="8" t="str">
        <f>CHOOSE(1+MOD(startday+4-2,7),"Su","M","Tu","W","Th","F","Sa")</f>
        <v>W</v>
      </c>
      <c r="F57" s="8" t="str">
        <f>CHOOSE(1+MOD(startday+5-2,7),"Su","M","Tu","W","Th","F","Sa")</f>
        <v>Th</v>
      </c>
      <c r="G57" s="8" t="str">
        <f>CHOOSE(1+MOD(startday+6-2,7),"Su","M","Tu","W","Th","F","Sa")</f>
        <v>F</v>
      </c>
      <c r="H57" s="10" t="str">
        <f>CHOOSE(1+MOD(startday+7-2,7),"Su","M","Tu","W","Th","F","Sa")</f>
        <v>Sa</v>
      </c>
      <c r="J57" s="17">
        <f>DATE(YEAR(B56),12,24)</f>
        <v>43458</v>
      </c>
      <c r="K57" s="34">
        <f>J57</f>
        <v>43458</v>
      </c>
      <c r="L57" s="12"/>
      <c r="M57" s="12" t="s">
        <v>9</v>
      </c>
      <c r="N57" s="13"/>
      <c r="O57" s="13"/>
      <c r="P57" s="13"/>
      <c r="Q57" s="13"/>
    </row>
    <row r="58" spans="2:17" x14ac:dyDescent="0.25">
      <c r="B58" s="6" t="str">
        <f>IF(WEEKDAY(B56,1)=$M$4,B56,"")</f>
        <v/>
      </c>
      <c r="C58" s="11" t="str">
        <f>IF(B58="",IF(WEEKDAY(B56,1)=MOD($M$4,7)+1,B56,""),B58+1)</f>
        <v/>
      </c>
      <c r="D58" s="11" t="str">
        <f>IF(C58="",IF(WEEKDAY(B56,1)=MOD($M$4+1,7)+1,B56,""),C58+1)</f>
        <v/>
      </c>
      <c r="E58" s="11" t="str">
        <f>IF(D58="",IF(WEEKDAY(B56,1)=MOD($M$4+2,7)+1,B56,""),D58+1)</f>
        <v/>
      </c>
      <c r="F58" s="11" t="str">
        <f>IF(E58="",IF(WEEKDAY(B56,1)=MOD($M$4+3,7)+1,B56,""),E58+1)</f>
        <v/>
      </c>
      <c r="G58" s="11" t="str">
        <f>IF(F58="",IF(WEEKDAY(B56,1)=MOD($M$4+4,7)+1,B56,""),F58+1)</f>
        <v/>
      </c>
      <c r="H58" s="6">
        <f>IF(G58="",IF(WEEKDAY(B56,1)=MOD($M$4+5,7)+1,B56,""),G58+1)</f>
        <v>43435</v>
      </c>
      <c r="J58" s="17">
        <f>DATE(YEAR(B56),12,25)</f>
        <v>43459</v>
      </c>
      <c r="K58" s="34">
        <f>J58</f>
        <v>43459</v>
      </c>
      <c r="L58" s="12"/>
      <c r="M58" s="12" t="s">
        <v>10</v>
      </c>
      <c r="N58" s="13"/>
      <c r="O58" s="13"/>
      <c r="P58" s="13"/>
      <c r="Q58" s="13"/>
    </row>
    <row r="59" spans="2:17" x14ac:dyDescent="0.25">
      <c r="B59" s="6">
        <f>IF(H58="","",IF(MONTH(H58+1)&lt;&gt;MONTH(H58),"",H58+1))</f>
        <v>43436</v>
      </c>
      <c r="C59" s="11">
        <f>IF(B59="","",IF(MONTH(B59+1)&lt;&gt;MONTH(B59),"",B59+1))</f>
        <v>43437</v>
      </c>
      <c r="D59" s="11">
        <f t="shared" ref="D59:D63" si="31">IF(C59="","",IF(MONTH(C59+1)&lt;&gt;MONTH(C59),"",C59+1))</f>
        <v>43438</v>
      </c>
      <c r="E59" s="11">
        <f>IF(D59="","",IF(MONTH(D59+1)&lt;&gt;MONTH(D59),"",D59+1))</f>
        <v>43439</v>
      </c>
      <c r="F59" s="11">
        <f t="shared" ref="F59:F63" si="32">IF(E59="","",IF(MONTH(E59+1)&lt;&gt;MONTH(E59),"",E59+1))</f>
        <v>43440</v>
      </c>
      <c r="G59" s="11">
        <f t="shared" ref="G59:G63" si="33">IF(F59="","",IF(MONTH(F59+1)&lt;&gt;MONTH(F59),"",F59+1))</f>
        <v>43441</v>
      </c>
      <c r="H59" s="6">
        <f t="shared" ref="H59:H63" si="34">IF(G59="","",IF(MONTH(G59+1)&lt;&gt;MONTH(G59),"",G59+1))</f>
        <v>43442</v>
      </c>
      <c r="J59" s="17">
        <f>DATE(YEAR(B56),12,31)</f>
        <v>43465</v>
      </c>
      <c r="K59" s="34">
        <f>J59</f>
        <v>43465</v>
      </c>
      <c r="L59" s="12"/>
      <c r="M59" s="12" t="s">
        <v>11</v>
      </c>
      <c r="N59" s="13"/>
      <c r="O59" s="13"/>
      <c r="P59" s="13"/>
      <c r="Q59" s="13"/>
    </row>
    <row r="60" spans="2:17" x14ac:dyDescent="0.25">
      <c r="B60" s="6">
        <f t="shared" ref="B60:B63" si="35">IF(H59="","",IF(MONTH(H59+1)&lt;&gt;MONTH(H59),"",H59+1))</f>
        <v>43443</v>
      </c>
      <c r="C60" s="11">
        <f t="shared" ref="C60:C63" si="36">IF(B60="","",IF(MONTH(B60+1)&lt;&gt;MONTH(B60),"",B60+1))</f>
        <v>43444</v>
      </c>
      <c r="D60" s="11">
        <f t="shared" si="31"/>
        <v>43445</v>
      </c>
      <c r="E60" s="11">
        <f t="shared" ref="E60:E63" si="37">IF(D60="","",IF(MONTH(D60+1)&lt;&gt;MONTH(D60),"",D60+1))</f>
        <v>43446</v>
      </c>
      <c r="F60" s="11">
        <f t="shared" si="32"/>
        <v>43447</v>
      </c>
      <c r="G60" s="11">
        <f t="shared" si="33"/>
        <v>43448</v>
      </c>
      <c r="H60" s="6">
        <f t="shared" si="34"/>
        <v>43449</v>
      </c>
      <c r="J60" s="23"/>
      <c r="K60" s="23"/>
      <c r="L60" s="22"/>
      <c r="M60" s="22"/>
      <c r="N60" s="22"/>
      <c r="O60" s="22"/>
      <c r="P60" s="22"/>
      <c r="Q60" s="22"/>
    </row>
    <row r="61" spans="2:17" x14ac:dyDescent="0.25">
      <c r="B61" s="6">
        <f t="shared" si="35"/>
        <v>43450</v>
      </c>
      <c r="C61" s="11">
        <f t="shared" si="36"/>
        <v>43451</v>
      </c>
      <c r="D61" s="11">
        <f t="shared" si="31"/>
        <v>43452</v>
      </c>
      <c r="E61" s="11">
        <f t="shared" si="37"/>
        <v>43453</v>
      </c>
      <c r="F61" s="11">
        <f t="shared" si="32"/>
        <v>43454</v>
      </c>
      <c r="G61" s="11">
        <f t="shared" si="33"/>
        <v>43455</v>
      </c>
      <c r="H61" s="6">
        <f t="shared" si="34"/>
        <v>43456</v>
      </c>
      <c r="J61" s="23"/>
      <c r="K61" s="23"/>
      <c r="L61" s="22"/>
      <c r="M61" s="22"/>
      <c r="N61" s="22"/>
      <c r="O61" s="22"/>
      <c r="P61" s="22"/>
      <c r="Q61" s="22"/>
    </row>
    <row r="62" spans="2:17" x14ac:dyDescent="0.25">
      <c r="B62" s="6">
        <f t="shared" si="35"/>
        <v>43457</v>
      </c>
      <c r="C62" s="11">
        <f t="shared" si="36"/>
        <v>43458</v>
      </c>
      <c r="D62" s="11">
        <f t="shared" si="31"/>
        <v>43459</v>
      </c>
      <c r="E62" s="11">
        <f t="shared" si="37"/>
        <v>43460</v>
      </c>
      <c r="F62" s="11">
        <f t="shared" si="32"/>
        <v>43461</v>
      </c>
      <c r="G62" s="11">
        <f t="shared" si="33"/>
        <v>43462</v>
      </c>
      <c r="H62" s="6">
        <f t="shared" si="34"/>
        <v>43463</v>
      </c>
      <c r="J62" s="23"/>
      <c r="K62" s="23"/>
      <c r="L62" s="22"/>
      <c r="M62" s="22"/>
      <c r="N62" s="22"/>
      <c r="O62" s="22"/>
      <c r="P62" s="22"/>
      <c r="Q62" s="22"/>
    </row>
    <row r="63" spans="2:17" x14ac:dyDescent="0.25">
      <c r="B63" s="6">
        <f t="shared" si="35"/>
        <v>43464</v>
      </c>
      <c r="C63" s="11">
        <f t="shared" si="36"/>
        <v>43465</v>
      </c>
      <c r="D63" s="11" t="str">
        <f t="shared" si="31"/>
        <v/>
      </c>
      <c r="E63" s="11" t="str">
        <f t="shared" si="37"/>
        <v/>
      </c>
      <c r="F63" s="11" t="str">
        <f t="shared" si="32"/>
        <v/>
      </c>
      <c r="G63" s="11" t="str">
        <f t="shared" si="33"/>
        <v/>
      </c>
      <c r="H63" s="6" t="str">
        <f t="shared" si="34"/>
        <v/>
      </c>
      <c r="J63" s="23"/>
      <c r="K63" s="23"/>
      <c r="L63" s="22"/>
      <c r="M63" s="22"/>
      <c r="N63" s="22"/>
      <c r="O63" s="22"/>
      <c r="P63" s="22"/>
      <c r="Q63" s="22"/>
    </row>
    <row r="64" spans="2:17" x14ac:dyDescent="0.25">
      <c r="J64" s="23"/>
      <c r="K64" s="23"/>
      <c r="L64" s="22"/>
      <c r="M64" s="22"/>
      <c r="N64" s="22"/>
      <c r="O64" s="22"/>
      <c r="P64" s="22"/>
      <c r="Q64" s="22"/>
    </row>
    <row r="65" spans="2:17" s="4" customFormat="1" ht="16" x14ac:dyDescent="0.35">
      <c r="B65" s="41">
        <f>DATE(year+1,1,1)</f>
        <v>43466</v>
      </c>
      <c r="C65" s="42"/>
      <c r="D65" s="42"/>
      <c r="E65" s="42"/>
      <c r="F65" s="42"/>
      <c r="G65" s="42"/>
      <c r="H65" s="42"/>
      <c r="J65" s="40" t="s">
        <v>38</v>
      </c>
      <c r="K65" s="40"/>
      <c r="L65" s="33"/>
      <c r="M65" s="33"/>
      <c r="N65" s="33"/>
      <c r="O65" s="33"/>
      <c r="P65" s="33"/>
      <c r="Q65" s="33"/>
    </row>
    <row r="66" spans="2:17" x14ac:dyDescent="0.25">
      <c r="B66" s="9" t="str">
        <f>CHOOSE(1+MOD(startday+1-2,7),"Su","M","Tu","W","Th","F","Sa")</f>
        <v>Su</v>
      </c>
      <c r="C66" s="8" t="str">
        <f>CHOOSE(1+MOD(startday+2-2,7),"Su","M","Tu","W","Th","F","Sa")</f>
        <v>M</v>
      </c>
      <c r="D66" s="8" t="str">
        <f>CHOOSE(1+MOD(startday+3-2,7),"Su","M","Tu","W","Th","F","Sa")</f>
        <v>Tu</v>
      </c>
      <c r="E66" s="8" t="str">
        <f>CHOOSE(1+MOD(startday+4-2,7),"Su","M","Tu","W","Th","F","Sa")</f>
        <v>W</v>
      </c>
      <c r="F66" s="8" t="str">
        <f>CHOOSE(1+MOD(startday+5-2,7),"Su","M","Tu","W","Th","F","Sa")</f>
        <v>Th</v>
      </c>
      <c r="G66" s="8" t="str">
        <f>CHOOSE(1+MOD(startday+6-2,7),"Su","M","Tu","W","Th","F","Sa")</f>
        <v>F</v>
      </c>
      <c r="H66" s="10" t="str">
        <f>CHOOSE(1+MOD(startday+7-2,7),"Su","M","Tu","W","Th","F","Sa")</f>
        <v>Sa</v>
      </c>
      <c r="J66" s="17">
        <f>DATE(YEAR(B65),1,1)</f>
        <v>43466</v>
      </c>
      <c r="K66" s="34">
        <f>J66</f>
        <v>43466</v>
      </c>
      <c r="L66" s="12"/>
      <c r="M66" s="12" t="s">
        <v>24</v>
      </c>
      <c r="N66" s="13"/>
      <c r="O66" s="13"/>
      <c r="P66" s="13"/>
      <c r="Q66" s="13"/>
    </row>
    <row r="67" spans="2:17" x14ac:dyDescent="0.25">
      <c r="B67" s="6" t="str">
        <f>IF(WEEKDAY(B65,1)=$M$4,B65,"")</f>
        <v/>
      </c>
      <c r="C67" s="11" t="str">
        <f>IF(B67="",IF(WEEKDAY(B65,1)=MOD($M$4,7)+1,B65,""),B67+1)</f>
        <v/>
      </c>
      <c r="D67" s="11">
        <f>IF(C67="",IF(WEEKDAY(B65,1)=MOD($M$4+1,7)+1,B65,""),C67+1)</f>
        <v>43466</v>
      </c>
      <c r="E67" s="11">
        <f>IF(D67="",IF(WEEKDAY(B65,1)=MOD($M$4+2,7)+1,B65,""),D67+1)</f>
        <v>43467</v>
      </c>
      <c r="F67" s="11">
        <f>IF(E67="",IF(WEEKDAY(B65,1)=MOD($M$4+3,7)+1,B65,""),E67+1)</f>
        <v>43468</v>
      </c>
      <c r="G67" s="11">
        <f>IF(F67="",IF(WEEKDAY(B65,1)=MOD($M$4+4,7)+1,B65,""),F67+1)</f>
        <v>43469</v>
      </c>
      <c r="H67" s="6">
        <f>IF(G67="",IF(WEEKDAY(B65,1)=MOD($M$4+5,7)+1,B65,""),G67+1)</f>
        <v>43470</v>
      </c>
      <c r="J67" s="17">
        <f>(DATE(YEAR(B65),1,1)+(3-1)*7)+IF(2&lt;WEEKDAY(DATE(YEAR(B65),1,1)),2+7-WEEKDAY(DATE(YEAR(B65),1,1)),2-WEEKDAY(DATE(YEAR(B65),1,1)))</f>
        <v>43486</v>
      </c>
      <c r="K67" s="34">
        <f>J67</f>
        <v>43486</v>
      </c>
      <c r="L67" s="12"/>
      <c r="M67" s="12" t="s">
        <v>23</v>
      </c>
      <c r="N67" s="12"/>
      <c r="O67" s="12"/>
      <c r="P67" s="12"/>
      <c r="Q67" s="12"/>
    </row>
    <row r="68" spans="2:17" x14ac:dyDescent="0.25">
      <c r="B68" s="6">
        <f>IF(H67="","",IF(MONTH(H67+1)&lt;&gt;MONTH(H67),"",H67+1))</f>
        <v>43471</v>
      </c>
      <c r="C68" s="11">
        <f>IF(B68="","",IF(MONTH(B68+1)&lt;&gt;MONTH(B68),"",B68+1))</f>
        <v>43472</v>
      </c>
      <c r="D68" s="11">
        <f t="shared" ref="D68:D72" si="38">IF(C68="","",IF(MONTH(C68+1)&lt;&gt;MONTH(C68),"",C68+1))</f>
        <v>43473</v>
      </c>
      <c r="E68" s="11">
        <f>IF(D68="","",IF(MONTH(D68+1)&lt;&gt;MONTH(D68),"",D68+1))</f>
        <v>43474</v>
      </c>
      <c r="F68" s="11">
        <f t="shared" ref="F68:F72" si="39">IF(E68="","",IF(MONTH(E68+1)&lt;&gt;MONTH(E68),"",E68+1))</f>
        <v>43475</v>
      </c>
      <c r="G68" s="11">
        <f t="shared" ref="G68:G72" si="40">IF(F68="","",IF(MONTH(F68+1)&lt;&gt;MONTH(F68),"",F68+1))</f>
        <v>43476</v>
      </c>
      <c r="H68" s="6">
        <f t="shared" ref="H68:H72" si="41">IF(G68="","",IF(MONTH(G68+1)&lt;&gt;MONTH(G68),"",G68+1))</f>
        <v>43477</v>
      </c>
      <c r="J68" s="23"/>
      <c r="K68" s="23"/>
      <c r="L68" s="22"/>
      <c r="M68" s="22"/>
      <c r="N68" s="22"/>
      <c r="O68" s="22"/>
      <c r="P68" s="22"/>
      <c r="Q68" s="22"/>
    </row>
    <row r="69" spans="2:17" x14ac:dyDescent="0.25">
      <c r="B69" s="6">
        <f t="shared" ref="B69:B72" si="42">IF(H68="","",IF(MONTH(H68+1)&lt;&gt;MONTH(H68),"",H68+1))</f>
        <v>43478</v>
      </c>
      <c r="C69" s="11">
        <f t="shared" ref="C69:C72" si="43">IF(B69="","",IF(MONTH(B69+1)&lt;&gt;MONTH(B69),"",B69+1))</f>
        <v>43479</v>
      </c>
      <c r="D69" s="11">
        <f t="shared" si="38"/>
        <v>43480</v>
      </c>
      <c r="E69" s="11">
        <f t="shared" ref="E69:E72" si="44">IF(D69="","",IF(MONTH(D69+1)&lt;&gt;MONTH(D69),"",D69+1))</f>
        <v>43481</v>
      </c>
      <c r="F69" s="11">
        <f t="shared" si="39"/>
        <v>43482</v>
      </c>
      <c r="G69" s="11">
        <f t="shared" si="40"/>
        <v>43483</v>
      </c>
      <c r="H69" s="6">
        <f t="shared" si="41"/>
        <v>43484</v>
      </c>
      <c r="J69" s="23"/>
      <c r="K69" s="23"/>
      <c r="L69" s="22"/>
      <c r="M69" s="22"/>
      <c r="N69" s="22"/>
      <c r="O69" s="22"/>
      <c r="P69" s="22"/>
      <c r="Q69" s="22"/>
    </row>
    <row r="70" spans="2:17" x14ac:dyDescent="0.25">
      <c r="B70" s="6">
        <f t="shared" si="42"/>
        <v>43485</v>
      </c>
      <c r="C70" s="11">
        <f t="shared" si="43"/>
        <v>43486</v>
      </c>
      <c r="D70" s="11">
        <f t="shared" si="38"/>
        <v>43487</v>
      </c>
      <c r="E70" s="11">
        <f t="shared" si="44"/>
        <v>43488</v>
      </c>
      <c r="F70" s="11">
        <f t="shared" si="39"/>
        <v>43489</v>
      </c>
      <c r="G70" s="11">
        <f t="shared" si="40"/>
        <v>43490</v>
      </c>
      <c r="H70" s="6">
        <f t="shared" si="41"/>
        <v>43491</v>
      </c>
      <c r="J70" s="23"/>
      <c r="K70" s="23"/>
      <c r="L70" s="22"/>
      <c r="M70" s="22"/>
      <c r="N70" s="22"/>
      <c r="O70" s="22"/>
      <c r="P70" s="22"/>
      <c r="Q70" s="22"/>
    </row>
    <row r="71" spans="2:17" x14ac:dyDescent="0.25">
      <c r="B71" s="6">
        <f t="shared" si="42"/>
        <v>43492</v>
      </c>
      <c r="C71" s="11">
        <f t="shared" si="43"/>
        <v>43493</v>
      </c>
      <c r="D71" s="11">
        <f t="shared" si="38"/>
        <v>43494</v>
      </c>
      <c r="E71" s="11">
        <f t="shared" si="44"/>
        <v>43495</v>
      </c>
      <c r="F71" s="11">
        <f t="shared" si="39"/>
        <v>43496</v>
      </c>
      <c r="G71" s="11" t="str">
        <f t="shared" si="40"/>
        <v/>
      </c>
      <c r="H71" s="6" t="str">
        <f t="shared" si="41"/>
        <v/>
      </c>
      <c r="J71" s="23"/>
      <c r="K71" s="23"/>
      <c r="L71" s="22"/>
      <c r="M71" s="22"/>
      <c r="N71" s="22"/>
      <c r="O71" s="22"/>
      <c r="P71" s="22"/>
      <c r="Q71" s="22"/>
    </row>
    <row r="72" spans="2:17" x14ac:dyDescent="0.25">
      <c r="B72" s="6" t="str">
        <f t="shared" si="42"/>
        <v/>
      </c>
      <c r="C72" s="11" t="str">
        <f t="shared" si="43"/>
        <v/>
      </c>
      <c r="D72" s="11" t="str">
        <f t="shared" si="38"/>
        <v/>
      </c>
      <c r="E72" s="11" t="str">
        <f t="shared" si="44"/>
        <v/>
      </c>
      <c r="F72" s="11" t="str">
        <f t="shared" si="39"/>
        <v/>
      </c>
      <c r="G72" s="11" t="str">
        <f t="shared" si="40"/>
        <v/>
      </c>
      <c r="H72" s="6" t="str">
        <f t="shared" si="41"/>
        <v/>
      </c>
      <c r="J72" s="23"/>
      <c r="K72" s="23"/>
      <c r="L72" s="22"/>
      <c r="M72" s="22"/>
      <c r="N72" s="22"/>
      <c r="O72" s="22"/>
      <c r="P72" s="22"/>
      <c r="Q72" s="22"/>
    </row>
    <row r="73" spans="2:17" x14ac:dyDescent="0.25">
      <c r="B73" s="4"/>
      <c r="C73" s="4"/>
      <c r="D73" s="4"/>
      <c r="E73" s="4"/>
      <c r="F73" s="4"/>
      <c r="G73" s="4"/>
      <c r="H73" s="4"/>
      <c r="J73" s="23"/>
      <c r="K73" s="23"/>
      <c r="L73" s="22"/>
      <c r="M73" s="22"/>
      <c r="N73" s="22"/>
      <c r="O73" s="22"/>
      <c r="P73" s="22"/>
      <c r="Q73" s="22"/>
    </row>
    <row r="74" spans="2:17" s="4" customFormat="1" ht="16" x14ac:dyDescent="0.35">
      <c r="B74" s="41">
        <f>DATE(year+1,2,1)</f>
        <v>43497</v>
      </c>
      <c r="C74" s="42"/>
      <c r="D74" s="42"/>
      <c r="E74" s="42"/>
      <c r="F74" s="42"/>
      <c r="G74" s="42"/>
      <c r="H74" s="42"/>
      <c r="J74" s="40" t="s">
        <v>39</v>
      </c>
      <c r="K74" s="40"/>
      <c r="L74" s="33"/>
      <c r="M74" s="33"/>
      <c r="N74" s="33"/>
      <c r="O74" s="33"/>
      <c r="P74" s="33"/>
      <c r="Q74" s="33"/>
    </row>
    <row r="75" spans="2:17" x14ac:dyDescent="0.25">
      <c r="B75" s="9" t="str">
        <f>CHOOSE(1+MOD(startday+1-2,7),"Su","M","Tu","W","Th","F","Sa")</f>
        <v>Su</v>
      </c>
      <c r="C75" s="8" t="str">
        <f>CHOOSE(1+MOD(startday+2-2,7),"Su","M","Tu","W","Th","F","Sa")</f>
        <v>M</v>
      </c>
      <c r="D75" s="8" t="str">
        <f>CHOOSE(1+MOD(startday+3-2,7),"Su","M","Tu","W","Th","F","Sa")</f>
        <v>Tu</v>
      </c>
      <c r="E75" s="8" t="str">
        <f>CHOOSE(1+MOD(startday+4-2,7),"Su","M","Tu","W","Th","F","Sa")</f>
        <v>W</v>
      </c>
      <c r="F75" s="8" t="str">
        <f>CHOOSE(1+MOD(startday+5-2,7),"Su","M","Tu","W","Th","F","Sa")</f>
        <v>Th</v>
      </c>
      <c r="G75" s="8" t="str">
        <f>CHOOSE(1+MOD(startday+6-2,7),"Su","M","Tu","W","Th","F","Sa")</f>
        <v>F</v>
      </c>
      <c r="H75" s="10" t="str">
        <f>CHOOSE(1+MOD(startday+7-2,7),"Su","M","Tu","W","Th","F","Sa")</f>
        <v>Sa</v>
      </c>
      <c r="J75" s="17">
        <f>DATE(YEAR(B74),2,2)</f>
        <v>43498</v>
      </c>
      <c r="K75" s="34">
        <f>J75</f>
        <v>43498</v>
      </c>
      <c r="L75" s="12"/>
      <c r="M75" s="12" t="s">
        <v>15</v>
      </c>
      <c r="N75" s="13"/>
      <c r="O75" s="13"/>
      <c r="P75" s="13"/>
      <c r="Q75" s="13"/>
    </row>
    <row r="76" spans="2:17" x14ac:dyDescent="0.25">
      <c r="B76" s="6" t="str">
        <f>IF(WEEKDAY(B74,1)=$M$4,B74,"")</f>
        <v/>
      </c>
      <c r="C76" s="11" t="str">
        <f>IF(B76="",IF(WEEKDAY(B74,1)=MOD($M$4,7)+1,B74,""),B76+1)</f>
        <v/>
      </c>
      <c r="D76" s="11" t="str">
        <f>IF(C76="",IF(WEEKDAY(B74,1)=MOD($M$4+1,7)+1,B74,""),C76+1)</f>
        <v/>
      </c>
      <c r="E76" s="11" t="str">
        <f>IF(D76="",IF(WEEKDAY(B74,1)=MOD($M$4+2,7)+1,B74,""),D76+1)</f>
        <v/>
      </c>
      <c r="F76" s="11" t="str">
        <f>IF(E76="",IF(WEEKDAY(B74,1)=MOD($M$4+3,7)+1,B74,""),E76+1)</f>
        <v/>
      </c>
      <c r="G76" s="11">
        <f>IF(F76="",IF(WEEKDAY(B74,1)=MOD($M$4+4,7)+1,B74,""),F76+1)</f>
        <v>43497</v>
      </c>
      <c r="H76" s="6">
        <f>IF(G76="",IF(WEEKDAY(B74,1)=MOD($M$4+5,7)+1,B74,""),G76+1)</f>
        <v>43498</v>
      </c>
      <c r="J76" s="17">
        <f>DATE(YEAR(B74),2,12)</f>
        <v>43508</v>
      </c>
      <c r="K76" s="34">
        <f>J76</f>
        <v>43508</v>
      </c>
      <c r="L76" s="12"/>
      <c r="M76" s="12" t="s">
        <v>16</v>
      </c>
      <c r="N76" s="13"/>
      <c r="O76" s="13"/>
      <c r="P76" s="13"/>
      <c r="Q76" s="13"/>
    </row>
    <row r="77" spans="2:17" x14ac:dyDescent="0.25">
      <c r="B77" s="6">
        <f>IF(H76="","",IF(MONTH(H76+1)&lt;&gt;MONTH(H76),"",H76+1))</f>
        <v>43499</v>
      </c>
      <c r="C77" s="11">
        <f>IF(B77="","",IF(MONTH(B77+1)&lt;&gt;MONTH(B77),"",B77+1))</f>
        <v>43500</v>
      </c>
      <c r="D77" s="11">
        <f t="shared" ref="D77:D81" si="45">IF(C77="","",IF(MONTH(C77+1)&lt;&gt;MONTH(C77),"",C77+1))</f>
        <v>43501</v>
      </c>
      <c r="E77" s="11">
        <f>IF(D77="","",IF(MONTH(D77+1)&lt;&gt;MONTH(D77),"",D77+1))</f>
        <v>43502</v>
      </c>
      <c r="F77" s="11">
        <f t="shared" ref="F77:F81" si="46">IF(E77="","",IF(MONTH(E77+1)&lt;&gt;MONTH(E77),"",E77+1))</f>
        <v>43503</v>
      </c>
      <c r="G77" s="11">
        <f t="shared" ref="G77:G81" si="47">IF(F77="","",IF(MONTH(F77+1)&lt;&gt;MONTH(F77),"",F77+1))</f>
        <v>43504</v>
      </c>
      <c r="H77" s="6">
        <f t="shared" ref="H77:H81" si="48">IF(G77="","",IF(MONTH(G77+1)&lt;&gt;MONTH(G77),"",G77+1))</f>
        <v>43505</v>
      </c>
      <c r="J77" s="17">
        <f>DATE(YEAR(B74),2,14)</f>
        <v>43510</v>
      </c>
      <c r="K77" s="34">
        <f>J77</f>
        <v>43510</v>
      </c>
      <c r="L77" s="12"/>
      <c r="M77" s="12" t="s">
        <v>17</v>
      </c>
      <c r="N77" s="13"/>
      <c r="O77" s="13"/>
      <c r="P77" s="13"/>
      <c r="Q77" s="13"/>
    </row>
    <row r="78" spans="2:17" x14ac:dyDescent="0.25">
      <c r="B78" s="6">
        <f t="shared" ref="B78:B81" si="49">IF(H77="","",IF(MONTH(H77+1)&lt;&gt;MONTH(H77),"",H77+1))</f>
        <v>43506</v>
      </c>
      <c r="C78" s="11">
        <f t="shared" ref="C78:C81" si="50">IF(B78="","",IF(MONTH(B78+1)&lt;&gt;MONTH(B78),"",B78+1))</f>
        <v>43507</v>
      </c>
      <c r="D78" s="11">
        <f t="shared" si="45"/>
        <v>43508</v>
      </c>
      <c r="E78" s="11">
        <f t="shared" ref="E78:E81" si="51">IF(D78="","",IF(MONTH(D78+1)&lt;&gt;MONTH(D78),"",D78+1))</f>
        <v>43509</v>
      </c>
      <c r="F78" s="11">
        <f t="shared" si="46"/>
        <v>43510</v>
      </c>
      <c r="G78" s="11">
        <f t="shared" si="47"/>
        <v>43511</v>
      </c>
      <c r="H78" s="6">
        <f t="shared" si="48"/>
        <v>43512</v>
      </c>
      <c r="J78" s="17">
        <f>(DATE(YEAR(B74),2,1)+(3-1)*7)+IF(2&lt;WEEKDAY(DATE(YEAR(B74),2,1)),2+7-WEEKDAY(DATE(YEAR(B74),2,1)),2-WEEKDAY(DATE(YEAR(B74),2,1)))</f>
        <v>43514</v>
      </c>
      <c r="K78" s="34">
        <f>J78</f>
        <v>43514</v>
      </c>
      <c r="L78" s="12"/>
      <c r="M78" s="12" t="s">
        <v>22</v>
      </c>
      <c r="N78" s="13"/>
      <c r="O78" s="13"/>
      <c r="P78" s="13"/>
      <c r="Q78" s="13"/>
    </row>
    <row r="79" spans="2:17" x14ac:dyDescent="0.25">
      <c r="B79" s="6">
        <f t="shared" si="49"/>
        <v>43513</v>
      </c>
      <c r="C79" s="11">
        <f t="shared" si="50"/>
        <v>43514</v>
      </c>
      <c r="D79" s="11">
        <f t="shared" si="45"/>
        <v>43515</v>
      </c>
      <c r="E79" s="11">
        <f t="shared" si="51"/>
        <v>43516</v>
      </c>
      <c r="F79" s="11">
        <f t="shared" si="46"/>
        <v>43517</v>
      </c>
      <c r="G79" s="11">
        <f t="shared" si="47"/>
        <v>43518</v>
      </c>
      <c r="H79" s="6">
        <f t="shared" si="48"/>
        <v>43519</v>
      </c>
      <c r="J79" s="23"/>
      <c r="K79" s="23"/>
      <c r="L79" s="22"/>
      <c r="M79" s="22"/>
      <c r="N79" s="22"/>
      <c r="O79" s="22"/>
      <c r="P79" s="22"/>
      <c r="Q79" s="22"/>
    </row>
    <row r="80" spans="2:17" x14ac:dyDescent="0.25">
      <c r="B80" s="6">
        <f t="shared" si="49"/>
        <v>43520</v>
      </c>
      <c r="C80" s="11">
        <f t="shared" si="50"/>
        <v>43521</v>
      </c>
      <c r="D80" s="11">
        <f t="shared" si="45"/>
        <v>43522</v>
      </c>
      <c r="E80" s="11">
        <f t="shared" si="51"/>
        <v>43523</v>
      </c>
      <c r="F80" s="11">
        <f t="shared" si="46"/>
        <v>43524</v>
      </c>
      <c r="G80" s="11" t="str">
        <f t="shared" si="47"/>
        <v/>
      </c>
      <c r="H80" s="6" t="str">
        <f t="shared" si="48"/>
        <v/>
      </c>
      <c r="J80" s="23"/>
      <c r="K80" s="23"/>
      <c r="L80" s="22"/>
      <c r="M80" s="22"/>
      <c r="N80" s="22"/>
      <c r="O80" s="22"/>
      <c r="P80" s="22"/>
      <c r="Q80" s="22"/>
    </row>
    <row r="81" spans="2:17" x14ac:dyDescent="0.25">
      <c r="B81" s="6" t="str">
        <f t="shared" si="49"/>
        <v/>
      </c>
      <c r="C81" s="11" t="str">
        <f t="shared" si="50"/>
        <v/>
      </c>
      <c r="D81" s="11" t="str">
        <f t="shared" si="45"/>
        <v/>
      </c>
      <c r="E81" s="11" t="str">
        <f t="shared" si="51"/>
        <v/>
      </c>
      <c r="F81" s="11" t="str">
        <f t="shared" si="46"/>
        <v/>
      </c>
      <c r="G81" s="11" t="str">
        <f t="shared" si="47"/>
        <v/>
      </c>
      <c r="H81" s="6" t="str">
        <f t="shared" si="48"/>
        <v/>
      </c>
      <c r="J81" s="23"/>
      <c r="K81" s="23"/>
      <c r="L81" s="22"/>
      <c r="M81" s="22"/>
      <c r="N81" s="22"/>
      <c r="O81" s="22"/>
      <c r="P81" s="22"/>
      <c r="Q81" s="22"/>
    </row>
    <row r="82" spans="2:17" x14ac:dyDescent="0.25">
      <c r="B82" s="4"/>
      <c r="C82" s="4"/>
      <c r="D82" s="4"/>
      <c r="E82" s="4"/>
      <c r="F82" s="4"/>
      <c r="G82" s="4"/>
      <c r="H82" s="4"/>
      <c r="J82" s="23"/>
      <c r="K82" s="23"/>
      <c r="L82" s="22"/>
      <c r="M82" s="22"/>
      <c r="N82" s="22"/>
      <c r="O82" s="22"/>
      <c r="P82" s="22"/>
      <c r="Q82" s="22"/>
    </row>
    <row r="83" spans="2:17" s="4" customFormat="1" ht="16" x14ac:dyDescent="0.35">
      <c r="B83" s="41">
        <f>DATE(year+1,3,1)</f>
        <v>43525</v>
      </c>
      <c r="C83" s="42"/>
      <c r="D83" s="42"/>
      <c r="E83" s="42"/>
      <c r="F83" s="42"/>
      <c r="G83" s="42"/>
      <c r="H83" s="42"/>
      <c r="J83" s="40" t="s">
        <v>40</v>
      </c>
      <c r="K83" s="40"/>
      <c r="L83" s="33"/>
      <c r="M83" s="33"/>
      <c r="N83" s="33"/>
      <c r="O83" s="33"/>
      <c r="P83" s="33"/>
      <c r="Q83" s="33"/>
    </row>
    <row r="84" spans="2:17" x14ac:dyDescent="0.25">
      <c r="B84" s="9" t="str">
        <f>CHOOSE(1+MOD(startday+1-2,7),"Su","M","Tu","W","Th","F","Sa")</f>
        <v>Su</v>
      </c>
      <c r="C84" s="8" t="str">
        <f>CHOOSE(1+MOD(startday+2-2,7),"Su","M","Tu","W","Th","F","Sa")</f>
        <v>M</v>
      </c>
      <c r="D84" s="8" t="str">
        <f>CHOOSE(1+MOD(startday+3-2,7),"Su","M","Tu","W","Th","F","Sa")</f>
        <v>Tu</v>
      </c>
      <c r="E84" s="8" t="str">
        <f>CHOOSE(1+MOD(startday+4-2,7),"Su","M","Tu","W","Th","F","Sa")</f>
        <v>W</v>
      </c>
      <c r="F84" s="8" t="str">
        <f>CHOOSE(1+MOD(startday+5-2,7),"Su","M","Tu","W","Th","F","Sa")</f>
        <v>Th</v>
      </c>
      <c r="G84" s="8" t="str">
        <f>CHOOSE(1+MOD(startday+6-2,7),"Su","M","Tu","W","Th","F","Sa")</f>
        <v>F</v>
      </c>
      <c r="H84" s="10" t="str">
        <f>CHOOSE(1+MOD(startday+7-2,7),"Su","M","Tu","W","Th","F","Sa")</f>
        <v>Sa</v>
      </c>
      <c r="J84" s="17">
        <f>DATE(YEAR(B83),3,17)</f>
        <v>43541</v>
      </c>
      <c r="K84" s="34">
        <f>J84</f>
        <v>43541</v>
      </c>
      <c r="L84" s="12"/>
      <c r="M84" s="12" t="s">
        <v>12</v>
      </c>
      <c r="N84" s="13"/>
      <c r="O84" s="13"/>
      <c r="P84" s="13"/>
      <c r="Q84" s="13"/>
    </row>
    <row r="85" spans="2:17" x14ac:dyDescent="0.25">
      <c r="B85" s="6" t="str">
        <f>IF(WEEKDAY(B83,1)=$M$4,B83,"")</f>
        <v/>
      </c>
      <c r="C85" s="11" t="str">
        <f>IF(B85="",IF(WEEKDAY(B83,1)=MOD($M$4,7)+1,B83,""),B85+1)</f>
        <v/>
      </c>
      <c r="D85" s="11" t="str">
        <f>IF(C85="",IF(WEEKDAY(B83,1)=MOD($M$4+1,7)+1,B83,""),C85+1)</f>
        <v/>
      </c>
      <c r="E85" s="11" t="str">
        <f>IF(D85="",IF(WEEKDAY(B83,1)=MOD($M$4+2,7)+1,B83,""),D85+1)</f>
        <v/>
      </c>
      <c r="F85" s="11" t="str">
        <f>IF(E85="",IF(WEEKDAY(B83,1)=MOD($M$4+3,7)+1,B83,""),E85+1)</f>
        <v/>
      </c>
      <c r="G85" s="11">
        <f>IF(F85="",IF(WEEKDAY(B83,1)=MOD($M$4+4,7)+1,B83,""),F85+1)</f>
        <v>43525</v>
      </c>
      <c r="H85" s="6">
        <f>IF(G85="",IF(WEEKDAY(B83,1)=MOD($M$4+5,7)+1,B83,""),G85+1)</f>
        <v>43526</v>
      </c>
      <c r="J85" s="17">
        <f>(DATE(YEAR(B83),3,1)+(2-1)*7)+IF(1&lt;WEEKDAY(DATE(YEAR(B83),3,1)),1+7-WEEKDAY(DATE(YEAR(B83),3,1)),1-WEEKDAY(DATE(YEAR(B83),3,1)))</f>
        <v>43534</v>
      </c>
      <c r="K85" s="34">
        <f>J85</f>
        <v>43534</v>
      </c>
      <c r="L85" s="12"/>
      <c r="M85" s="12" t="s">
        <v>29</v>
      </c>
      <c r="N85" s="13"/>
      <c r="O85" s="13"/>
      <c r="P85" s="13"/>
      <c r="Q85" s="13"/>
    </row>
    <row r="86" spans="2:17" x14ac:dyDescent="0.25">
      <c r="B86" s="6">
        <f>IF(H85="","",IF(MONTH(H85+1)&lt;&gt;MONTH(H85),"",H85+1))</f>
        <v>43527</v>
      </c>
      <c r="C86" s="11">
        <f>IF(B86="","",IF(MONTH(B86+1)&lt;&gt;MONTH(B86),"",B86+1))</f>
        <v>43528</v>
      </c>
      <c r="D86" s="11">
        <f t="shared" ref="D86:D90" si="52">IF(C86="","",IF(MONTH(C86+1)&lt;&gt;MONTH(C86),"",C86+1))</f>
        <v>43529</v>
      </c>
      <c r="E86" s="11">
        <f>IF(D86="","",IF(MONTH(D86+1)&lt;&gt;MONTH(D86),"",D86+1))</f>
        <v>43530</v>
      </c>
      <c r="F86" s="11">
        <f t="shared" ref="F86:F90" si="53">IF(E86="","",IF(MONTH(E86+1)&lt;&gt;MONTH(E86),"",E86+1))</f>
        <v>43531</v>
      </c>
      <c r="G86" s="11">
        <f t="shared" ref="G86:G90" si="54">IF(F86="","",IF(MONTH(F86+1)&lt;&gt;MONTH(F86),"",F86+1))</f>
        <v>43532</v>
      </c>
      <c r="H86" s="6">
        <f t="shared" ref="H86:H90" si="55">IF(G86="","",IF(MONTH(G86+1)&lt;&gt;MONTH(G86),"",G86+1))</f>
        <v>43533</v>
      </c>
      <c r="J86" s="23"/>
      <c r="K86" s="23"/>
      <c r="L86" s="22"/>
      <c r="M86" s="22"/>
      <c r="N86" s="22"/>
      <c r="O86" s="22"/>
      <c r="P86" s="22"/>
      <c r="Q86" s="22"/>
    </row>
    <row r="87" spans="2:17" x14ac:dyDescent="0.25">
      <c r="B87" s="6">
        <f t="shared" ref="B87:B90" si="56">IF(H86="","",IF(MONTH(H86+1)&lt;&gt;MONTH(H86),"",H86+1))</f>
        <v>43534</v>
      </c>
      <c r="C87" s="11">
        <f t="shared" ref="C87:C90" si="57">IF(B87="","",IF(MONTH(B87+1)&lt;&gt;MONTH(B87),"",B87+1))</f>
        <v>43535</v>
      </c>
      <c r="D87" s="11">
        <f t="shared" si="52"/>
        <v>43536</v>
      </c>
      <c r="E87" s="11">
        <f t="shared" ref="E87:E90" si="58">IF(D87="","",IF(MONTH(D87+1)&lt;&gt;MONTH(D87),"",D87+1))</f>
        <v>43537</v>
      </c>
      <c r="F87" s="11">
        <f t="shared" si="53"/>
        <v>43538</v>
      </c>
      <c r="G87" s="11">
        <f t="shared" si="54"/>
        <v>43539</v>
      </c>
      <c r="H87" s="6">
        <f t="shared" si="55"/>
        <v>43540</v>
      </c>
      <c r="J87" s="23"/>
      <c r="K87" s="23"/>
      <c r="L87" s="22"/>
      <c r="M87" s="22"/>
      <c r="N87" s="22"/>
      <c r="O87" s="22"/>
      <c r="P87" s="22"/>
      <c r="Q87" s="22"/>
    </row>
    <row r="88" spans="2:17" x14ac:dyDescent="0.25">
      <c r="B88" s="6">
        <f t="shared" si="56"/>
        <v>43541</v>
      </c>
      <c r="C88" s="11">
        <f t="shared" si="57"/>
        <v>43542</v>
      </c>
      <c r="D88" s="11">
        <f t="shared" si="52"/>
        <v>43543</v>
      </c>
      <c r="E88" s="11">
        <f t="shared" si="58"/>
        <v>43544</v>
      </c>
      <c r="F88" s="11">
        <f t="shared" si="53"/>
        <v>43545</v>
      </c>
      <c r="G88" s="11">
        <f t="shared" si="54"/>
        <v>43546</v>
      </c>
      <c r="H88" s="6">
        <f t="shared" si="55"/>
        <v>43547</v>
      </c>
      <c r="J88" s="23"/>
      <c r="K88" s="23"/>
      <c r="L88" s="22"/>
      <c r="M88" s="22"/>
      <c r="N88" s="22"/>
      <c r="O88" s="22"/>
      <c r="P88" s="22"/>
      <c r="Q88" s="22"/>
    </row>
    <row r="89" spans="2:17" x14ac:dyDescent="0.25">
      <c r="B89" s="6">
        <f t="shared" si="56"/>
        <v>43548</v>
      </c>
      <c r="C89" s="11">
        <f t="shared" si="57"/>
        <v>43549</v>
      </c>
      <c r="D89" s="11">
        <f t="shared" si="52"/>
        <v>43550</v>
      </c>
      <c r="E89" s="11">
        <f t="shared" si="58"/>
        <v>43551</v>
      </c>
      <c r="F89" s="11">
        <f t="shared" si="53"/>
        <v>43552</v>
      </c>
      <c r="G89" s="11">
        <f t="shared" si="54"/>
        <v>43553</v>
      </c>
      <c r="H89" s="6">
        <f t="shared" si="55"/>
        <v>43554</v>
      </c>
      <c r="J89" s="23"/>
      <c r="K89" s="23"/>
      <c r="L89" s="22"/>
      <c r="M89" s="22"/>
      <c r="N89" s="22"/>
      <c r="O89" s="22"/>
      <c r="P89" s="22"/>
      <c r="Q89" s="22"/>
    </row>
    <row r="90" spans="2:17" x14ac:dyDescent="0.25">
      <c r="B90" s="6">
        <f t="shared" si="56"/>
        <v>43555</v>
      </c>
      <c r="C90" s="11" t="str">
        <f t="shared" si="57"/>
        <v/>
      </c>
      <c r="D90" s="11" t="str">
        <f t="shared" si="52"/>
        <v/>
      </c>
      <c r="E90" s="11" t="str">
        <f t="shared" si="58"/>
        <v/>
      </c>
      <c r="F90" s="11" t="str">
        <f t="shared" si="53"/>
        <v/>
      </c>
      <c r="G90" s="11" t="str">
        <f t="shared" si="54"/>
        <v/>
      </c>
      <c r="H90" s="6" t="str">
        <f t="shared" si="55"/>
        <v/>
      </c>
      <c r="J90" s="23"/>
      <c r="K90" s="23"/>
      <c r="L90" s="22"/>
      <c r="M90" s="22"/>
      <c r="N90" s="22"/>
      <c r="O90" s="22"/>
      <c r="P90" s="22"/>
      <c r="Q90" s="22"/>
    </row>
    <row r="91" spans="2:17" x14ac:dyDescent="0.25">
      <c r="J91" s="23"/>
      <c r="K91" s="23"/>
      <c r="L91" s="22"/>
      <c r="M91" s="22"/>
      <c r="N91" s="22"/>
      <c r="O91" s="22"/>
      <c r="P91" s="22"/>
      <c r="Q91" s="22"/>
    </row>
    <row r="92" spans="2:17" s="4" customFormat="1" ht="16" x14ac:dyDescent="0.35">
      <c r="B92" s="41">
        <f>DATE(year+1,4,1)</f>
        <v>43556</v>
      </c>
      <c r="C92" s="42"/>
      <c r="D92" s="42"/>
      <c r="E92" s="42"/>
      <c r="F92" s="42"/>
      <c r="G92" s="42"/>
      <c r="H92" s="42"/>
      <c r="J92" s="40" t="s">
        <v>41</v>
      </c>
      <c r="K92" s="40"/>
      <c r="L92" s="33"/>
      <c r="M92" s="33"/>
      <c r="N92" s="33"/>
      <c r="O92" s="33"/>
      <c r="P92" s="33"/>
      <c r="Q92" s="33"/>
    </row>
    <row r="93" spans="2:17" x14ac:dyDescent="0.25">
      <c r="B93" s="9" t="str">
        <f>CHOOSE(1+MOD(startday+1-2,7),"Su","M","Tu","W","Th","F","Sa")</f>
        <v>Su</v>
      </c>
      <c r="C93" s="8" t="str">
        <f>CHOOSE(1+MOD(startday+2-2,7),"Su","M","Tu","W","Th","F","Sa")</f>
        <v>M</v>
      </c>
      <c r="D93" s="8" t="str">
        <f>CHOOSE(1+MOD(startday+3-2,7),"Su","M","Tu","W","Th","F","Sa")</f>
        <v>Tu</v>
      </c>
      <c r="E93" s="8" t="str">
        <f>CHOOSE(1+MOD(startday+4-2,7),"Su","M","Tu","W","Th","F","Sa")</f>
        <v>W</v>
      </c>
      <c r="F93" s="8" t="str">
        <f>CHOOSE(1+MOD(startday+5-2,7),"Su","M","Tu","W","Th","F","Sa")</f>
        <v>Th</v>
      </c>
      <c r="G93" s="8" t="str">
        <f>CHOOSE(1+MOD(startday+6-2,7),"Su","M","Tu","W","Th","F","Sa")</f>
        <v>F</v>
      </c>
      <c r="H93" s="10" t="str">
        <f>CHOOSE(1+MOD(startday+7-2,7),"Su","M","Tu","W","Th","F","Sa")</f>
        <v>Sa</v>
      </c>
      <c r="J93" s="17">
        <f>DATE(YEAR(B92),4,1)</f>
        <v>43556</v>
      </c>
      <c r="K93" s="34">
        <f>J93</f>
        <v>43556</v>
      </c>
      <c r="L93" s="12"/>
      <c r="M93" s="12" t="s">
        <v>13</v>
      </c>
      <c r="N93" s="13"/>
      <c r="O93" s="13"/>
      <c r="P93" s="13"/>
      <c r="Q93" s="13"/>
    </row>
    <row r="94" spans="2:17" x14ac:dyDescent="0.25">
      <c r="B94" s="6" t="str">
        <f>IF(WEEKDAY(B92,1)=$M$4,B92,"")</f>
        <v/>
      </c>
      <c r="C94" s="11">
        <f>IF(B94="",IF(WEEKDAY(B92,1)=MOD($M$4,7)+1,B92,""),B94+1)</f>
        <v>43556</v>
      </c>
      <c r="D94" s="11">
        <f>IF(C94="",IF(WEEKDAY(B92,1)=MOD($M$4+1,7)+1,B92,""),C94+1)</f>
        <v>43557</v>
      </c>
      <c r="E94" s="11">
        <f>IF(D94="",IF(WEEKDAY(B92,1)=MOD($M$4+2,7)+1,B92,""),D94+1)</f>
        <v>43558</v>
      </c>
      <c r="F94" s="11">
        <f>IF(E94="",IF(WEEKDAY(B92,1)=MOD($M$4+3,7)+1,B92,""),E94+1)</f>
        <v>43559</v>
      </c>
      <c r="G94" s="11">
        <f>IF(F94="",IF(WEEKDAY(B92,1)=MOD($M$4+4,7)+1,B92,""),F94+1)</f>
        <v>43560</v>
      </c>
      <c r="H94" s="6">
        <f>IF(G94="",IF(WEEKDAY(B92,1)=MOD($M$4+5,7)+1,B92,""),G94+1)</f>
        <v>43561</v>
      </c>
      <c r="J94" s="17">
        <f>DATE(YEAR(B92),4,22)</f>
        <v>43577</v>
      </c>
      <c r="K94" s="34">
        <f>J94</f>
        <v>43577</v>
      </c>
      <c r="L94" s="12"/>
      <c r="M94" s="12" t="s">
        <v>18</v>
      </c>
      <c r="N94" s="13"/>
      <c r="O94" s="13"/>
      <c r="P94" s="13"/>
      <c r="Q94" s="13"/>
    </row>
    <row r="95" spans="2:17" x14ac:dyDescent="0.25">
      <c r="B95" s="6">
        <f>IF(H94="","",IF(MONTH(H94+1)&lt;&gt;MONTH(H94),"",H94+1))</f>
        <v>43562</v>
      </c>
      <c r="C95" s="11">
        <f>IF(B95="","",IF(MONTH(B95+1)&lt;&gt;MONTH(B95),"",B95+1))</f>
        <v>43563</v>
      </c>
      <c r="D95" s="11">
        <f t="shared" ref="D95:D99" si="59">IF(C95="","",IF(MONTH(C95+1)&lt;&gt;MONTH(C95),"",C95+1))</f>
        <v>43564</v>
      </c>
      <c r="E95" s="11">
        <f>IF(D95="","",IF(MONTH(D95+1)&lt;&gt;MONTH(D95),"",D95+1))</f>
        <v>43565</v>
      </c>
      <c r="F95" s="11">
        <f t="shared" ref="F95:F99" si="60">IF(E95="","",IF(MONTH(E95+1)&lt;&gt;MONTH(E95),"",E95+1))</f>
        <v>43566</v>
      </c>
      <c r="G95" s="11">
        <f t="shared" ref="G95:G99" si="61">IF(F95="","",IF(MONTH(F95+1)&lt;&gt;MONTH(F95),"",F95+1))</f>
        <v>43567</v>
      </c>
      <c r="H95" s="6">
        <f t="shared" ref="H95:H99" si="62">IF(G95="","",IF(MONTH(G95+1)&lt;&gt;MONTH(G95),"",G95+1))</f>
        <v>43568</v>
      </c>
      <c r="J95" s="23"/>
      <c r="K95" s="23"/>
      <c r="L95" s="22"/>
      <c r="M95" s="22"/>
      <c r="N95" s="22"/>
      <c r="O95" s="22"/>
      <c r="P95" s="22"/>
      <c r="Q95" s="22"/>
    </row>
    <row r="96" spans="2:17" x14ac:dyDescent="0.25">
      <c r="B96" s="6">
        <f t="shared" ref="B96:B99" si="63">IF(H95="","",IF(MONTH(H95+1)&lt;&gt;MONTH(H95),"",H95+1))</f>
        <v>43569</v>
      </c>
      <c r="C96" s="11">
        <f t="shared" ref="C96:C99" si="64">IF(B96="","",IF(MONTH(B96+1)&lt;&gt;MONTH(B96),"",B96+1))</f>
        <v>43570</v>
      </c>
      <c r="D96" s="11">
        <f t="shared" si="59"/>
        <v>43571</v>
      </c>
      <c r="E96" s="11">
        <f t="shared" ref="E96:E99" si="65">IF(D96="","",IF(MONTH(D96+1)&lt;&gt;MONTH(D96),"",D96+1))</f>
        <v>43572</v>
      </c>
      <c r="F96" s="11">
        <f t="shared" si="60"/>
        <v>43573</v>
      </c>
      <c r="G96" s="11">
        <f t="shared" si="61"/>
        <v>43574</v>
      </c>
      <c r="H96" s="6">
        <f t="shared" si="62"/>
        <v>43575</v>
      </c>
      <c r="J96" s="23"/>
      <c r="K96" s="23"/>
      <c r="L96" s="22"/>
      <c r="M96" s="22"/>
      <c r="N96" s="22"/>
      <c r="O96" s="22"/>
      <c r="P96" s="22"/>
      <c r="Q96" s="22"/>
    </row>
    <row r="97" spans="2:17" x14ac:dyDescent="0.25">
      <c r="B97" s="6">
        <f t="shared" si="63"/>
        <v>43576</v>
      </c>
      <c r="C97" s="11">
        <f t="shared" si="64"/>
        <v>43577</v>
      </c>
      <c r="D97" s="11">
        <f t="shared" si="59"/>
        <v>43578</v>
      </c>
      <c r="E97" s="11">
        <f t="shared" si="65"/>
        <v>43579</v>
      </c>
      <c r="F97" s="11">
        <f t="shared" si="60"/>
        <v>43580</v>
      </c>
      <c r="G97" s="11">
        <f t="shared" si="61"/>
        <v>43581</v>
      </c>
      <c r="H97" s="6">
        <f t="shared" si="62"/>
        <v>43582</v>
      </c>
      <c r="J97" s="23"/>
      <c r="K97" s="23"/>
      <c r="L97" s="22"/>
      <c r="M97" s="22"/>
      <c r="N97" s="22"/>
      <c r="O97" s="22"/>
      <c r="P97" s="22"/>
      <c r="Q97" s="22"/>
    </row>
    <row r="98" spans="2:17" x14ac:dyDescent="0.25">
      <c r="B98" s="6">
        <f t="shared" si="63"/>
        <v>43583</v>
      </c>
      <c r="C98" s="11">
        <f t="shared" si="64"/>
        <v>43584</v>
      </c>
      <c r="D98" s="11">
        <f t="shared" si="59"/>
        <v>43585</v>
      </c>
      <c r="E98" s="11" t="str">
        <f t="shared" si="65"/>
        <v/>
      </c>
      <c r="F98" s="11" t="str">
        <f t="shared" si="60"/>
        <v/>
      </c>
      <c r="G98" s="11" t="str">
        <f t="shared" si="61"/>
        <v/>
      </c>
      <c r="H98" s="6" t="str">
        <f t="shared" si="62"/>
        <v/>
      </c>
      <c r="J98" s="23"/>
      <c r="K98" s="23"/>
      <c r="L98" s="22"/>
      <c r="M98" s="22"/>
      <c r="N98" s="22"/>
      <c r="O98" s="22"/>
      <c r="P98" s="22"/>
      <c r="Q98" s="22"/>
    </row>
    <row r="99" spans="2:17" x14ac:dyDescent="0.25">
      <c r="B99" s="6" t="str">
        <f t="shared" si="63"/>
        <v/>
      </c>
      <c r="C99" s="11" t="str">
        <f t="shared" si="64"/>
        <v/>
      </c>
      <c r="D99" s="11" t="str">
        <f t="shared" si="59"/>
        <v/>
      </c>
      <c r="E99" s="11" t="str">
        <f t="shared" si="65"/>
        <v/>
      </c>
      <c r="F99" s="11" t="str">
        <f t="shared" si="60"/>
        <v/>
      </c>
      <c r="G99" s="11" t="str">
        <f t="shared" si="61"/>
        <v/>
      </c>
      <c r="H99" s="6" t="str">
        <f t="shared" si="62"/>
        <v/>
      </c>
      <c r="J99" s="23"/>
      <c r="K99" s="23"/>
      <c r="L99" s="22"/>
      <c r="M99" s="22"/>
      <c r="N99" s="22"/>
      <c r="O99" s="22"/>
      <c r="P99" s="22"/>
      <c r="Q99" s="22"/>
    </row>
    <row r="100" spans="2:17" x14ac:dyDescent="0.25">
      <c r="B100" s="4"/>
      <c r="C100" s="4"/>
      <c r="D100" s="4"/>
      <c r="E100" s="4"/>
      <c r="F100" s="4"/>
      <c r="G100" s="4"/>
      <c r="H100" s="4"/>
      <c r="J100" s="23"/>
      <c r="K100" s="23"/>
      <c r="L100" s="22"/>
      <c r="M100" s="22"/>
      <c r="N100" s="22"/>
      <c r="O100" s="22"/>
      <c r="P100" s="22"/>
      <c r="Q100" s="22"/>
    </row>
    <row r="101" spans="2:17" s="4" customFormat="1" ht="16" x14ac:dyDescent="0.35">
      <c r="B101" s="41">
        <f>DATE(year+1,5,1)</f>
        <v>43586</v>
      </c>
      <c r="C101" s="42"/>
      <c r="D101" s="42"/>
      <c r="E101" s="42"/>
      <c r="F101" s="42"/>
      <c r="G101" s="42"/>
      <c r="H101" s="42"/>
      <c r="J101" s="40" t="s">
        <v>42</v>
      </c>
      <c r="K101" s="40"/>
      <c r="L101" s="33"/>
      <c r="M101" s="33"/>
      <c r="N101" s="33"/>
      <c r="O101" s="33"/>
      <c r="P101" s="33"/>
      <c r="Q101" s="33"/>
    </row>
    <row r="102" spans="2:17" x14ac:dyDescent="0.25">
      <c r="B102" s="9" t="str">
        <f>CHOOSE(1+MOD(startday+1-2,7),"Su","M","Tu","W","Th","F","Sa")</f>
        <v>Su</v>
      </c>
      <c r="C102" s="8" t="str">
        <f>CHOOSE(1+MOD(startday+2-2,7),"Su","M","Tu","W","Th","F","Sa")</f>
        <v>M</v>
      </c>
      <c r="D102" s="8" t="str">
        <f>CHOOSE(1+MOD(startday+3-2,7),"Su","M","Tu","W","Th","F","Sa")</f>
        <v>Tu</v>
      </c>
      <c r="E102" s="8" t="str">
        <f>CHOOSE(1+MOD(startday+4-2,7),"Su","M","Tu","W","Th","F","Sa")</f>
        <v>W</v>
      </c>
      <c r="F102" s="8" t="str">
        <f>CHOOSE(1+MOD(startday+5-2,7),"Su","M","Tu","W","Th","F","Sa")</f>
        <v>Th</v>
      </c>
      <c r="G102" s="8" t="str">
        <f>CHOOSE(1+MOD(startday+6-2,7),"Su","M","Tu","W","Th","F","Sa")</f>
        <v>F</v>
      </c>
      <c r="H102" s="10" t="str">
        <f>CHOOSE(1+MOD(startday+7-2,7),"Su","M","Tu","W","Th","F","Sa")</f>
        <v>Sa</v>
      </c>
      <c r="J102" s="17">
        <f>(DATE(YEAR(B101),6,1)+(0-1)*7)+IF(2&lt;WEEKDAY(DATE(YEAR(B101),6,1)),2+7-WEEKDAY(DATE(YEAR(B101),6,1)),2-WEEKDAY(DATE(YEAR(B101),6,1)))</f>
        <v>43612</v>
      </c>
      <c r="K102" s="34">
        <f>J102</f>
        <v>43612</v>
      </c>
      <c r="L102" s="13"/>
      <c r="M102" s="13" t="s">
        <v>19</v>
      </c>
      <c r="N102" s="13"/>
      <c r="O102" s="13"/>
      <c r="P102" s="13"/>
      <c r="Q102" s="13"/>
    </row>
    <row r="103" spans="2:17" x14ac:dyDescent="0.25">
      <c r="B103" s="6" t="str">
        <f>IF(WEEKDAY(B101,1)=$M$4,B101,"")</f>
        <v/>
      </c>
      <c r="C103" s="11" t="str">
        <f>IF(B103="",IF(WEEKDAY(B101,1)=MOD($M$4,7)+1,B101,""),B103+1)</f>
        <v/>
      </c>
      <c r="D103" s="11" t="str">
        <f>IF(C103="",IF(WEEKDAY(B101,1)=MOD($M$4+1,7)+1,B101,""),C103+1)</f>
        <v/>
      </c>
      <c r="E103" s="11">
        <f>IF(D103="",IF(WEEKDAY(B101,1)=MOD($M$4+2,7)+1,B101,""),D103+1)</f>
        <v>43586</v>
      </c>
      <c r="F103" s="11">
        <f>IF(E103="",IF(WEEKDAY(B101,1)=MOD($M$4+3,7)+1,B101,""),E103+1)</f>
        <v>43587</v>
      </c>
      <c r="G103" s="11">
        <f>IF(F103="",IF(WEEKDAY(B101,1)=MOD($M$4+4,7)+1,B101,""),F103+1)</f>
        <v>43588</v>
      </c>
      <c r="H103" s="6">
        <f>IF(G103="",IF(WEEKDAY(B101,1)=MOD($M$4+5,7)+1,B101,""),G103+1)</f>
        <v>43589</v>
      </c>
      <c r="J103" s="17">
        <f>(DATE(YEAR(B101),5,1)+(2-1)*7)+IF(1&lt;WEEKDAY(DATE(YEAR(B101),5,1)),1+7-WEEKDAY(DATE(YEAR(B101),5,1)),1-WEEKDAY(DATE(YEAR(B101),5,1)))</f>
        <v>43597</v>
      </c>
      <c r="K103" s="34">
        <f>J103</f>
        <v>43597</v>
      </c>
      <c r="L103" s="12"/>
      <c r="M103" s="12" t="s">
        <v>20</v>
      </c>
      <c r="N103" s="12"/>
      <c r="O103" s="12"/>
      <c r="P103" s="12"/>
      <c r="Q103" s="12"/>
    </row>
    <row r="104" spans="2:17" x14ac:dyDescent="0.25">
      <c r="B104" s="6">
        <f>IF(H103="","",IF(MONTH(H103+1)&lt;&gt;MONTH(H103),"",H103+1))</f>
        <v>43590</v>
      </c>
      <c r="C104" s="11">
        <f>IF(B104="","",IF(MONTH(B104+1)&lt;&gt;MONTH(B104),"",B104+1))</f>
        <v>43591</v>
      </c>
      <c r="D104" s="11">
        <f t="shared" ref="D104:D108" si="66">IF(C104="","",IF(MONTH(C104+1)&lt;&gt;MONTH(C104),"",C104+1))</f>
        <v>43592</v>
      </c>
      <c r="E104" s="11">
        <f>IF(D104="","",IF(MONTH(D104+1)&lt;&gt;MONTH(D104),"",D104+1))</f>
        <v>43593</v>
      </c>
      <c r="F104" s="11">
        <f t="shared" ref="F104:F108" si="67">IF(E104="","",IF(MONTH(E104+1)&lt;&gt;MONTH(E104),"",E104+1))</f>
        <v>43594</v>
      </c>
      <c r="G104" s="11">
        <f t="shared" ref="G104:G108" si="68">IF(F104="","",IF(MONTH(F104+1)&lt;&gt;MONTH(F104),"",F104+1))</f>
        <v>43595</v>
      </c>
      <c r="H104" s="6">
        <f t="shared" ref="H104:H108" si="69">IF(G104="","",IF(MONTH(G104+1)&lt;&gt;MONTH(G104),"",G104+1))</f>
        <v>43596</v>
      </c>
      <c r="J104" s="23"/>
      <c r="K104" s="23"/>
      <c r="L104" s="22"/>
      <c r="M104" s="22"/>
      <c r="N104" s="22"/>
      <c r="O104" s="22"/>
      <c r="P104" s="22"/>
      <c r="Q104" s="22"/>
    </row>
    <row r="105" spans="2:17" x14ac:dyDescent="0.25">
      <c r="B105" s="6">
        <f t="shared" ref="B105:B108" si="70">IF(H104="","",IF(MONTH(H104+1)&lt;&gt;MONTH(H104),"",H104+1))</f>
        <v>43597</v>
      </c>
      <c r="C105" s="11">
        <f t="shared" ref="C105:C108" si="71">IF(B105="","",IF(MONTH(B105+1)&lt;&gt;MONTH(B105),"",B105+1))</f>
        <v>43598</v>
      </c>
      <c r="D105" s="11">
        <f t="shared" si="66"/>
        <v>43599</v>
      </c>
      <c r="E105" s="11">
        <f t="shared" ref="E105:E108" si="72">IF(D105="","",IF(MONTH(D105+1)&lt;&gt;MONTH(D105),"",D105+1))</f>
        <v>43600</v>
      </c>
      <c r="F105" s="11">
        <f t="shared" si="67"/>
        <v>43601</v>
      </c>
      <c r="G105" s="11">
        <f t="shared" si="68"/>
        <v>43602</v>
      </c>
      <c r="H105" s="6">
        <f t="shared" si="69"/>
        <v>43603</v>
      </c>
      <c r="J105" s="23"/>
      <c r="K105" s="23"/>
      <c r="L105" s="22"/>
      <c r="M105" s="22"/>
      <c r="N105" s="22"/>
      <c r="O105" s="22"/>
      <c r="P105" s="22"/>
      <c r="Q105" s="22"/>
    </row>
    <row r="106" spans="2:17" x14ac:dyDescent="0.25">
      <c r="B106" s="6">
        <f t="shared" si="70"/>
        <v>43604</v>
      </c>
      <c r="C106" s="11">
        <f t="shared" si="71"/>
        <v>43605</v>
      </c>
      <c r="D106" s="11">
        <f t="shared" si="66"/>
        <v>43606</v>
      </c>
      <c r="E106" s="11">
        <f t="shared" si="72"/>
        <v>43607</v>
      </c>
      <c r="F106" s="11">
        <f t="shared" si="67"/>
        <v>43608</v>
      </c>
      <c r="G106" s="11">
        <f t="shared" si="68"/>
        <v>43609</v>
      </c>
      <c r="H106" s="6">
        <f t="shared" si="69"/>
        <v>43610</v>
      </c>
      <c r="J106" s="23"/>
      <c r="K106" s="23"/>
      <c r="L106" s="22"/>
      <c r="M106" s="22"/>
      <c r="N106" s="22"/>
      <c r="O106" s="22"/>
      <c r="P106" s="22"/>
      <c r="Q106" s="22"/>
    </row>
    <row r="107" spans="2:17" x14ac:dyDescent="0.25">
      <c r="B107" s="6">
        <f t="shared" si="70"/>
        <v>43611</v>
      </c>
      <c r="C107" s="11">
        <f t="shared" si="71"/>
        <v>43612</v>
      </c>
      <c r="D107" s="11">
        <f t="shared" si="66"/>
        <v>43613</v>
      </c>
      <c r="E107" s="11">
        <f t="shared" si="72"/>
        <v>43614</v>
      </c>
      <c r="F107" s="11">
        <f t="shared" si="67"/>
        <v>43615</v>
      </c>
      <c r="G107" s="11">
        <f t="shared" si="68"/>
        <v>43616</v>
      </c>
      <c r="H107" s="6" t="str">
        <f t="shared" si="69"/>
        <v/>
      </c>
      <c r="J107" s="23"/>
      <c r="K107" s="23"/>
      <c r="L107" s="22"/>
      <c r="M107" s="22"/>
      <c r="N107" s="22"/>
      <c r="O107" s="22"/>
      <c r="P107" s="22"/>
      <c r="Q107" s="22"/>
    </row>
    <row r="108" spans="2:17" x14ac:dyDescent="0.25">
      <c r="B108" s="6" t="str">
        <f t="shared" si="70"/>
        <v/>
      </c>
      <c r="C108" s="11" t="str">
        <f t="shared" si="71"/>
        <v/>
      </c>
      <c r="D108" s="11" t="str">
        <f t="shared" si="66"/>
        <v/>
      </c>
      <c r="E108" s="11" t="str">
        <f t="shared" si="72"/>
        <v/>
      </c>
      <c r="F108" s="11" t="str">
        <f t="shared" si="67"/>
        <v/>
      </c>
      <c r="G108" s="11" t="str">
        <f t="shared" si="68"/>
        <v/>
      </c>
      <c r="H108" s="6" t="str">
        <f t="shared" si="69"/>
        <v/>
      </c>
      <c r="J108" s="23"/>
      <c r="K108" s="23"/>
      <c r="L108" s="22"/>
      <c r="M108" s="22"/>
      <c r="N108" s="22"/>
      <c r="O108" s="22"/>
      <c r="P108" s="22"/>
      <c r="Q108" s="22"/>
    </row>
    <row r="109" spans="2:17" x14ac:dyDescent="0.25">
      <c r="B109" s="4"/>
      <c r="C109" s="4"/>
      <c r="D109" s="4"/>
      <c r="E109" s="4"/>
      <c r="F109" s="4"/>
      <c r="G109" s="4"/>
      <c r="H109" s="4"/>
      <c r="J109" s="23"/>
      <c r="K109" s="23"/>
      <c r="L109" s="22"/>
      <c r="M109" s="22"/>
      <c r="N109" s="22"/>
      <c r="O109" s="22"/>
      <c r="P109" s="22"/>
      <c r="Q109" s="22"/>
    </row>
    <row r="110" spans="2:17" s="4" customFormat="1" ht="16" x14ac:dyDescent="0.35">
      <c r="B110" s="41">
        <f>DATE(year+1,6,1)</f>
        <v>43617</v>
      </c>
      <c r="C110" s="42"/>
      <c r="D110" s="42"/>
      <c r="E110" s="42"/>
      <c r="F110" s="42"/>
      <c r="G110" s="42"/>
      <c r="H110" s="42"/>
      <c r="J110" s="40" t="s">
        <v>43</v>
      </c>
      <c r="K110" s="40"/>
      <c r="L110" s="33"/>
      <c r="M110" s="33"/>
      <c r="N110" s="33"/>
      <c r="O110" s="33"/>
      <c r="P110" s="33"/>
      <c r="Q110" s="33"/>
    </row>
    <row r="111" spans="2:17" x14ac:dyDescent="0.25">
      <c r="B111" s="9" t="str">
        <f>CHOOSE(1+MOD(startday+1-2,7),"Su","M","Tu","W","Th","F","Sa")</f>
        <v>Su</v>
      </c>
      <c r="C111" s="8" t="str">
        <f>CHOOSE(1+MOD(startday+2-2,7),"Su","M","Tu","W","Th","F","Sa")</f>
        <v>M</v>
      </c>
      <c r="D111" s="8" t="str">
        <f>CHOOSE(1+MOD(startday+3-2,7),"Su","M","Tu","W","Th","F","Sa")</f>
        <v>Tu</v>
      </c>
      <c r="E111" s="8" t="str">
        <f>CHOOSE(1+MOD(startday+4-2,7),"Su","M","Tu","W","Th","F","Sa")</f>
        <v>W</v>
      </c>
      <c r="F111" s="8" t="str">
        <f>CHOOSE(1+MOD(startday+5-2,7),"Su","M","Tu","W","Th","F","Sa")</f>
        <v>Th</v>
      </c>
      <c r="G111" s="8" t="str">
        <f>CHOOSE(1+MOD(startday+6-2,7),"Su","M","Tu","W","Th","F","Sa")</f>
        <v>F</v>
      </c>
      <c r="H111" s="10" t="str">
        <f>CHOOSE(1+MOD(startday+7-2,7),"Su","M","Tu","W","Th","F","Sa")</f>
        <v>Sa</v>
      </c>
      <c r="J111" s="17">
        <f>DATE(YEAR(B110),6,14)</f>
        <v>43630</v>
      </c>
      <c r="K111" s="34">
        <f>J111</f>
        <v>43630</v>
      </c>
      <c r="L111" s="12"/>
      <c r="M111" s="12" t="s">
        <v>14</v>
      </c>
      <c r="N111" s="13"/>
      <c r="O111" s="13"/>
      <c r="P111" s="13"/>
      <c r="Q111" s="13"/>
    </row>
    <row r="112" spans="2:17" x14ac:dyDescent="0.25">
      <c r="B112" s="6" t="str">
        <f>IF(WEEKDAY(B110,1)=$M$4,B110,"")</f>
        <v/>
      </c>
      <c r="C112" s="11" t="str">
        <f>IF(B112="",IF(WEEKDAY(B110,1)=MOD($M$4,7)+1,B110,""),B112+1)</f>
        <v/>
      </c>
      <c r="D112" s="11" t="str">
        <f>IF(C112="",IF(WEEKDAY(B110,1)=MOD($M$4+1,7)+1,B110,""),C112+1)</f>
        <v/>
      </c>
      <c r="E112" s="11" t="str">
        <f>IF(D112="",IF(WEEKDAY(B110,1)=MOD($M$4+2,7)+1,B110,""),D112+1)</f>
        <v/>
      </c>
      <c r="F112" s="11" t="str">
        <f>IF(E112="",IF(WEEKDAY(B110,1)=MOD($M$4+3,7)+1,B110,""),E112+1)</f>
        <v/>
      </c>
      <c r="G112" s="11" t="str">
        <f>IF(F112="",IF(WEEKDAY(B110,1)=MOD($M$4+4,7)+1,B110,""),F112+1)</f>
        <v/>
      </c>
      <c r="H112" s="6">
        <f>IF(G112="",IF(WEEKDAY(B110,1)=MOD($M$4+5,7)+1,B110,""),G112+1)</f>
        <v>43617</v>
      </c>
      <c r="J112" s="17">
        <f>(DATE(YEAR(B110),6,1)+(3-1)*7)+IF(1&lt;WEEKDAY(DATE(YEAR(B110),6,1)),1+7-WEEKDAY(DATE(YEAR(B110),6,1)),1-WEEKDAY(DATE(YEAR(B110),6,1)))</f>
        <v>43632</v>
      </c>
      <c r="K112" s="34">
        <f>J112</f>
        <v>43632</v>
      </c>
      <c r="L112" s="12"/>
      <c r="M112" s="12" t="s">
        <v>21</v>
      </c>
      <c r="N112" s="12"/>
      <c r="O112" s="12"/>
      <c r="P112" s="12"/>
      <c r="Q112" s="12"/>
    </row>
    <row r="113" spans="2:17" x14ac:dyDescent="0.25">
      <c r="B113" s="6">
        <f>IF(H112="","",IF(MONTH(H112+1)&lt;&gt;MONTH(H112),"",H112+1))</f>
        <v>43618</v>
      </c>
      <c r="C113" s="11">
        <f>IF(B113="","",IF(MONTH(B113+1)&lt;&gt;MONTH(B113),"",B113+1))</f>
        <v>43619</v>
      </c>
      <c r="D113" s="11">
        <f t="shared" ref="D113:D117" si="73">IF(C113="","",IF(MONTH(C113+1)&lt;&gt;MONTH(C113),"",C113+1))</f>
        <v>43620</v>
      </c>
      <c r="E113" s="11">
        <f>IF(D113="","",IF(MONTH(D113+1)&lt;&gt;MONTH(D113),"",D113+1))</f>
        <v>43621</v>
      </c>
      <c r="F113" s="11">
        <f t="shared" ref="F113:F117" si="74">IF(E113="","",IF(MONTH(E113+1)&lt;&gt;MONTH(E113),"",E113+1))</f>
        <v>43622</v>
      </c>
      <c r="G113" s="11">
        <f t="shared" ref="G113:G117" si="75">IF(F113="","",IF(MONTH(F113+1)&lt;&gt;MONTH(F113),"",F113+1))</f>
        <v>43623</v>
      </c>
      <c r="H113" s="6">
        <f t="shared" ref="H113:H117" si="76">IF(G113="","",IF(MONTH(G113+1)&lt;&gt;MONTH(G113),"",G113+1))</f>
        <v>43624</v>
      </c>
      <c r="J113" s="23"/>
      <c r="K113" s="23"/>
      <c r="L113" s="22"/>
      <c r="M113" s="22"/>
      <c r="N113" s="22"/>
      <c r="O113" s="22"/>
      <c r="P113" s="22"/>
      <c r="Q113" s="22"/>
    </row>
    <row r="114" spans="2:17" x14ac:dyDescent="0.25">
      <c r="B114" s="6">
        <f t="shared" ref="B114:B117" si="77">IF(H113="","",IF(MONTH(H113+1)&lt;&gt;MONTH(H113),"",H113+1))</f>
        <v>43625</v>
      </c>
      <c r="C114" s="11">
        <f t="shared" ref="C114:C117" si="78">IF(B114="","",IF(MONTH(B114+1)&lt;&gt;MONTH(B114),"",B114+1))</f>
        <v>43626</v>
      </c>
      <c r="D114" s="11">
        <f t="shared" si="73"/>
        <v>43627</v>
      </c>
      <c r="E114" s="11">
        <f t="shared" ref="E114:E117" si="79">IF(D114="","",IF(MONTH(D114+1)&lt;&gt;MONTH(D114),"",D114+1))</f>
        <v>43628</v>
      </c>
      <c r="F114" s="11">
        <f t="shared" si="74"/>
        <v>43629</v>
      </c>
      <c r="G114" s="11">
        <f t="shared" si="75"/>
        <v>43630</v>
      </c>
      <c r="H114" s="6">
        <f t="shared" si="76"/>
        <v>43631</v>
      </c>
      <c r="J114" s="23"/>
      <c r="K114" s="23"/>
      <c r="L114" s="22"/>
      <c r="M114" s="22"/>
      <c r="N114" s="22"/>
      <c r="O114" s="22"/>
      <c r="P114" s="22"/>
      <c r="Q114" s="22"/>
    </row>
    <row r="115" spans="2:17" x14ac:dyDescent="0.25">
      <c r="B115" s="6">
        <f t="shared" si="77"/>
        <v>43632</v>
      </c>
      <c r="C115" s="11">
        <f t="shared" si="78"/>
        <v>43633</v>
      </c>
      <c r="D115" s="11">
        <f t="shared" si="73"/>
        <v>43634</v>
      </c>
      <c r="E115" s="11">
        <f t="shared" si="79"/>
        <v>43635</v>
      </c>
      <c r="F115" s="11">
        <f t="shared" si="74"/>
        <v>43636</v>
      </c>
      <c r="G115" s="11">
        <f t="shared" si="75"/>
        <v>43637</v>
      </c>
      <c r="H115" s="6">
        <f t="shared" si="76"/>
        <v>43638</v>
      </c>
      <c r="J115" s="23"/>
      <c r="K115" s="23"/>
      <c r="L115" s="22"/>
      <c r="M115" s="22"/>
      <c r="N115" s="22"/>
      <c r="O115" s="22"/>
      <c r="P115" s="22"/>
      <c r="Q115" s="22"/>
    </row>
    <row r="116" spans="2:17" x14ac:dyDescent="0.25">
      <c r="B116" s="6">
        <f t="shared" si="77"/>
        <v>43639</v>
      </c>
      <c r="C116" s="11">
        <f t="shared" si="78"/>
        <v>43640</v>
      </c>
      <c r="D116" s="11">
        <f t="shared" si="73"/>
        <v>43641</v>
      </c>
      <c r="E116" s="11">
        <f t="shared" si="79"/>
        <v>43642</v>
      </c>
      <c r="F116" s="11">
        <f t="shared" si="74"/>
        <v>43643</v>
      </c>
      <c r="G116" s="11">
        <f t="shared" si="75"/>
        <v>43644</v>
      </c>
      <c r="H116" s="6">
        <f t="shared" si="76"/>
        <v>43645</v>
      </c>
      <c r="J116" s="23"/>
      <c r="K116" s="23"/>
      <c r="L116" s="22"/>
      <c r="M116" s="22"/>
      <c r="N116" s="22"/>
      <c r="O116" s="22"/>
      <c r="P116" s="22"/>
      <c r="Q116" s="22"/>
    </row>
    <row r="117" spans="2:17" x14ac:dyDescent="0.25">
      <c r="B117" s="6">
        <f t="shared" si="77"/>
        <v>43646</v>
      </c>
      <c r="C117" s="11" t="str">
        <f t="shared" si="78"/>
        <v/>
      </c>
      <c r="D117" s="11" t="str">
        <f t="shared" si="73"/>
        <v/>
      </c>
      <c r="E117" s="11" t="str">
        <f t="shared" si="79"/>
        <v/>
      </c>
      <c r="F117" s="11" t="str">
        <f t="shared" si="74"/>
        <v/>
      </c>
      <c r="G117" s="11" t="str">
        <f t="shared" si="75"/>
        <v/>
      </c>
      <c r="H117" s="6" t="str">
        <f t="shared" si="76"/>
        <v/>
      </c>
      <c r="J117" s="23"/>
      <c r="K117" s="23"/>
      <c r="L117" s="22"/>
      <c r="M117" s="22"/>
      <c r="N117" s="22"/>
      <c r="O117" s="22"/>
      <c r="P117" s="22"/>
      <c r="Q117" s="22"/>
    </row>
    <row r="118" spans="2:17" x14ac:dyDescent="0.25">
      <c r="J118" s="23"/>
      <c r="K118" s="23"/>
      <c r="L118" s="22"/>
      <c r="M118" s="22"/>
      <c r="N118" s="22"/>
      <c r="O118" s="22"/>
      <c r="P118" s="22"/>
      <c r="Q118" s="22"/>
    </row>
    <row r="119" spans="2:17" ht="16" x14ac:dyDescent="0.35">
      <c r="B119" s="41">
        <f>DATE(year+1,7,1)</f>
        <v>43647</v>
      </c>
      <c r="C119" s="42"/>
      <c r="D119" s="42"/>
      <c r="E119" s="42"/>
      <c r="F119" s="42"/>
      <c r="G119" s="42"/>
      <c r="H119" s="42"/>
      <c r="J119" s="40" t="s">
        <v>32</v>
      </c>
      <c r="K119" s="40"/>
      <c r="L119" s="33"/>
      <c r="M119" s="33"/>
      <c r="N119" s="33"/>
      <c r="O119" s="33"/>
      <c r="P119" s="33"/>
      <c r="Q119" s="33"/>
    </row>
    <row r="120" spans="2:17" x14ac:dyDescent="0.25">
      <c r="B120" s="9" t="str">
        <f>CHOOSE(1+MOD(startday+1-2,7),"Su","M","Tu","W","Th","F","Sa")</f>
        <v>Su</v>
      </c>
      <c r="C120" s="8" t="str">
        <f>CHOOSE(1+MOD(startday+2-2,7),"Su","M","Tu","W","Th","F","Sa")</f>
        <v>M</v>
      </c>
      <c r="D120" s="8" t="str">
        <f>CHOOSE(1+MOD(startday+3-2,7),"Su","M","Tu","W","Th","F","Sa")</f>
        <v>Tu</v>
      </c>
      <c r="E120" s="8" t="str">
        <f>CHOOSE(1+MOD(startday+4-2,7),"Su","M","Tu","W","Th","F","Sa")</f>
        <v>W</v>
      </c>
      <c r="F120" s="8" t="str">
        <f>CHOOSE(1+MOD(startday+5-2,7),"Su","M","Tu","W","Th","F","Sa")</f>
        <v>Th</v>
      </c>
      <c r="G120" s="8" t="str">
        <f>CHOOSE(1+MOD(startday+6-2,7),"Su","M","Tu","W","Th","F","Sa")</f>
        <v>F</v>
      </c>
      <c r="H120" s="10" t="str">
        <f>CHOOSE(1+MOD(startday+7-2,7),"Su","M","Tu","W","Th","F","Sa")</f>
        <v>Sa</v>
      </c>
      <c r="J120" s="17">
        <f>DATE(YEAR(B119),7,4)</f>
        <v>43650</v>
      </c>
      <c r="K120" s="34">
        <f>J120</f>
        <v>43650</v>
      </c>
      <c r="L120" s="13"/>
      <c r="M120" s="13" t="s">
        <v>2</v>
      </c>
      <c r="N120" s="13"/>
      <c r="O120" s="13"/>
      <c r="P120" s="13"/>
      <c r="Q120" s="13"/>
    </row>
    <row r="121" spans="2:17" x14ac:dyDescent="0.25">
      <c r="B121" s="6" t="str">
        <f>IF(WEEKDAY(B119,1)=$M$4,B119,"")</f>
        <v/>
      </c>
      <c r="C121" s="11">
        <f>IF(B121="",IF(WEEKDAY(B119,1)=MOD($M$4,7)+1,B119,""),B121+1)</f>
        <v>43647</v>
      </c>
      <c r="D121" s="11">
        <f>IF(C121="",IF(WEEKDAY(B119,1)=MOD($M$4+1,7)+1,B119,""),C121+1)</f>
        <v>43648</v>
      </c>
      <c r="E121" s="11">
        <f>IF(D121="",IF(WEEKDAY(B119,1)=MOD($M$4+2,7)+1,B119,""),D121+1)</f>
        <v>43649</v>
      </c>
      <c r="F121" s="11">
        <f>IF(E121="",IF(WEEKDAY(B119,1)=MOD($M$4+3,7)+1,B119,""),E121+1)</f>
        <v>43650</v>
      </c>
      <c r="G121" s="11">
        <f>IF(F121="",IF(WEEKDAY(B119,1)=MOD($M$4+4,7)+1,B119,""),F121+1)</f>
        <v>43651</v>
      </c>
      <c r="H121" s="6">
        <f>IF(G121="",IF(WEEKDAY(B119,1)=MOD($M$4+5,7)+1,B119,""),G121+1)</f>
        <v>43652</v>
      </c>
      <c r="J121" s="22"/>
      <c r="K121" s="22"/>
      <c r="L121" s="22"/>
      <c r="M121" s="22"/>
      <c r="N121" s="22"/>
      <c r="O121" s="22"/>
      <c r="P121" s="22"/>
      <c r="Q121" s="22"/>
    </row>
    <row r="122" spans="2:17" x14ac:dyDescent="0.25">
      <c r="B122" s="6">
        <f>IF(H121="","",IF(MONTH(H121+1)&lt;&gt;MONTH(H121),"",H121+1))</f>
        <v>43653</v>
      </c>
      <c r="C122" s="11">
        <f>IF(B122="","",IF(MONTH(B122+1)&lt;&gt;MONTH(B122),"",B122+1))</f>
        <v>43654</v>
      </c>
      <c r="D122" s="11">
        <f t="shared" ref="D122:D126" si="80">IF(C122="","",IF(MONTH(C122+1)&lt;&gt;MONTH(C122),"",C122+1))</f>
        <v>43655</v>
      </c>
      <c r="E122" s="11">
        <f>IF(D122="","",IF(MONTH(D122+1)&lt;&gt;MONTH(D122),"",D122+1))</f>
        <v>43656</v>
      </c>
      <c r="F122" s="11">
        <f t="shared" ref="F122:F126" si="81">IF(E122="","",IF(MONTH(E122+1)&lt;&gt;MONTH(E122),"",E122+1))</f>
        <v>43657</v>
      </c>
      <c r="G122" s="11">
        <f t="shared" ref="G122:G126" si="82">IF(F122="","",IF(MONTH(F122+1)&lt;&gt;MONTH(F122),"",F122+1))</f>
        <v>43658</v>
      </c>
      <c r="H122" s="6">
        <f t="shared" ref="H122:H126" si="83">IF(G122="","",IF(MONTH(G122+1)&lt;&gt;MONTH(G122),"",G122+1))</f>
        <v>43659</v>
      </c>
      <c r="J122" s="23"/>
      <c r="K122" s="23"/>
      <c r="L122" s="22"/>
      <c r="M122" s="22"/>
      <c r="N122" s="22"/>
      <c r="O122" s="22"/>
      <c r="P122" s="22"/>
      <c r="Q122" s="22"/>
    </row>
    <row r="123" spans="2:17" x14ac:dyDescent="0.25">
      <c r="B123" s="6">
        <f t="shared" ref="B123:B126" si="84">IF(H122="","",IF(MONTH(H122+1)&lt;&gt;MONTH(H122),"",H122+1))</f>
        <v>43660</v>
      </c>
      <c r="C123" s="11">
        <f t="shared" ref="C123:C126" si="85">IF(B123="","",IF(MONTH(B123+1)&lt;&gt;MONTH(B123),"",B123+1))</f>
        <v>43661</v>
      </c>
      <c r="D123" s="11">
        <f t="shared" si="80"/>
        <v>43662</v>
      </c>
      <c r="E123" s="11">
        <f t="shared" ref="E123:E126" si="86">IF(D123="","",IF(MONTH(D123+1)&lt;&gt;MONTH(D123),"",D123+1))</f>
        <v>43663</v>
      </c>
      <c r="F123" s="11">
        <f t="shared" si="81"/>
        <v>43664</v>
      </c>
      <c r="G123" s="11">
        <f t="shared" si="82"/>
        <v>43665</v>
      </c>
      <c r="H123" s="6">
        <f t="shared" si="83"/>
        <v>43666</v>
      </c>
      <c r="J123" s="23"/>
      <c r="K123" s="23"/>
      <c r="L123" s="22"/>
      <c r="M123" s="22"/>
      <c r="N123" s="22"/>
      <c r="O123" s="22"/>
      <c r="P123" s="22"/>
      <c r="Q123" s="22"/>
    </row>
    <row r="124" spans="2:17" x14ac:dyDescent="0.25">
      <c r="B124" s="6">
        <f t="shared" si="84"/>
        <v>43667</v>
      </c>
      <c r="C124" s="11">
        <f t="shared" si="85"/>
        <v>43668</v>
      </c>
      <c r="D124" s="11">
        <f t="shared" si="80"/>
        <v>43669</v>
      </c>
      <c r="E124" s="11">
        <f t="shared" si="86"/>
        <v>43670</v>
      </c>
      <c r="F124" s="11">
        <f t="shared" si="81"/>
        <v>43671</v>
      </c>
      <c r="G124" s="11">
        <f t="shared" si="82"/>
        <v>43672</v>
      </c>
      <c r="H124" s="6">
        <f t="shared" si="83"/>
        <v>43673</v>
      </c>
      <c r="J124" s="23"/>
      <c r="K124" s="23"/>
      <c r="L124" s="22"/>
      <c r="M124" s="22"/>
      <c r="N124" s="22"/>
      <c r="O124" s="22"/>
      <c r="P124" s="22"/>
      <c r="Q124" s="22"/>
    </row>
    <row r="125" spans="2:17" x14ac:dyDescent="0.25">
      <c r="B125" s="6">
        <f t="shared" si="84"/>
        <v>43674</v>
      </c>
      <c r="C125" s="11">
        <f t="shared" si="85"/>
        <v>43675</v>
      </c>
      <c r="D125" s="11">
        <f t="shared" si="80"/>
        <v>43676</v>
      </c>
      <c r="E125" s="11">
        <f t="shared" si="86"/>
        <v>43677</v>
      </c>
      <c r="F125" s="11" t="str">
        <f t="shared" si="81"/>
        <v/>
      </c>
      <c r="G125" s="11" t="str">
        <f t="shared" si="82"/>
        <v/>
      </c>
      <c r="H125" s="6" t="str">
        <f t="shared" si="83"/>
        <v/>
      </c>
      <c r="J125" s="23"/>
      <c r="K125" s="23"/>
      <c r="L125" s="22"/>
      <c r="M125" s="22"/>
      <c r="N125" s="22"/>
      <c r="O125" s="22"/>
      <c r="P125" s="22"/>
      <c r="Q125" s="22"/>
    </row>
    <row r="126" spans="2:17" x14ac:dyDescent="0.25">
      <c r="B126" s="6" t="str">
        <f t="shared" si="84"/>
        <v/>
      </c>
      <c r="C126" s="11" t="str">
        <f t="shared" si="85"/>
        <v/>
      </c>
      <c r="D126" s="11" t="str">
        <f t="shared" si="80"/>
        <v/>
      </c>
      <c r="E126" s="11" t="str">
        <f t="shared" si="86"/>
        <v/>
      </c>
      <c r="F126" s="11" t="str">
        <f t="shared" si="81"/>
        <v/>
      </c>
      <c r="G126" s="11" t="str">
        <f t="shared" si="82"/>
        <v/>
      </c>
      <c r="H126" s="6" t="str">
        <f t="shared" si="83"/>
        <v/>
      </c>
      <c r="J126" s="23"/>
      <c r="K126" s="23"/>
      <c r="L126" s="22"/>
      <c r="M126" s="22"/>
      <c r="N126" s="22"/>
      <c r="O126" s="22"/>
      <c r="P126" s="22"/>
      <c r="Q126" s="22"/>
    </row>
    <row r="127" spans="2:17" x14ac:dyDescent="0.25">
      <c r="J127" s="23"/>
      <c r="K127" s="23"/>
      <c r="L127" s="22"/>
      <c r="M127" s="22"/>
      <c r="N127" s="22"/>
      <c r="O127" s="22"/>
      <c r="P127" s="22"/>
      <c r="Q127" s="22"/>
    </row>
    <row r="128" spans="2:17" ht="16" x14ac:dyDescent="0.35">
      <c r="B128" s="41">
        <f>DATE(year+1,8,1)</f>
        <v>43678</v>
      </c>
      <c r="C128" s="42"/>
      <c r="D128" s="42"/>
      <c r="E128" s="42"/>
      <c r="F128" s="42"/>
      <c r="G128" s="42"/>
      <c r="H128" s="42"/>
      <c r="J128" s="40" t="s">
        <v>33</v>
      </c>
      <c r="K128" s="40"/>
      <c r="L128" s="33"/>
      <c r="M128" s="33"/>
      <c r="N128" s="33"/>
      <c r="O128" s="33"/>
      <c r="P128" s="33"/>
      <c r="Q128" s="33"/>
    </row>
    <row r="129" spans="2:17" x14ac:dyDescent="0.25">
      <c r="B129" s="9" t="str">
        <f>CHOOSE(1+MOD(startday+1-2,7),"Su","M","Tu","W","Th","F","Sa")</f>
        <v>Su</v>
      </c>
      <c r="C129" s="8" t="str">
        <f>CHOOSE(1+MOD(startday+2-2,7),"Su","M","Tu","W","Th","F","Sa")</f>
        <v>M</v>
      </c>
      <c r="D129" s="8" t="str">
        <f>CHOOSE(1+MOD(startday+3-2,7),"Su","M","Tu","W","Th","F","Sa")</f>
        <v>Tu</v>
      </c>
      <c r="E129" s="8" t="str">
        <f>CHOOSE(1+MOD(startday+4-2,7),"Su","M","Tu","W","Th","F","Sa")</f>
        <v>W</v>
      </c>
      <c r="F129" s="8" t="str">
        <f>CHOOSE(1+MOD(startday+5-2,7),"Su","M","Tu","W","Th","F","Sa")</f>
        <v>Th</v>
      </c>
      <c r="G129" s="8" t="str">
        <f>CHOOSE(1+MOD(startday+6-2,7),"Su","M","Tu","W","Th","F","Sa")</f>
        <v>F</v>
      </c>
      <c r="H129" s="10" t="str">
        <f>CHOOSE(1+MOD(startday+7-2,7),"Su","M","Tu","W","Th","F","Sa")</f>
        <v>Sa</v>
      </c>
      <c r="J129" s="23"/>
      <c r="K129" s="23"/>
      <c r="L129" s="22"/>
      <c r="M129" s="22"/>
      <c r="N129" s="22"/>
      <c r="O129" s="22"/>
      <c r="P129" s="22"/>
      <c r="Q129" s="22"/>
    </row>
    <row r="130" spans="2:17" x14ac:dyDescent="0.25">
      <c r="B130" s="6" t="str">
        <f>IF(WEEKDAY(B128,1)=$M$4,B128,"")</f>
        <v/>
      </c>
      <c r="C130" s="11" t="str">
        <f>IF(B130="",IF(WEEKDAY(B128,1)=MOD($M$4,7)+1,B128,""),B130+1)</f>
        <v/>
      </c>
      <c r="D130" s="11" t="str">
        <f>IF(C130="",IF(WEEKDAY(B128,1)=MOD($M$4+1,7)+1,B128,""),C130+1)</f>
        <v/>
      </c>
      <c r="E130" s="11" t="str">
        <f>IF(D130="",IF(WEEKDAY(B128,1)=MOD($M$4+2,7)+1,B128,""),D130+1)</f>
        <v/>
      </c>
      <c r="F130" s="11">
        <f>IF(E130="",IF(WEEKDAY(B128,1)=MOD($M$4+3,7)+1,B128,""),E130+1)</f>
        <v>43678</v>
      </c>
      <c r="G130" s="11">
        <f>IF(F130="",IF(WEEKDAY(B128,1)=MOD($M$4+4,7)+1,B128,""),F130+1)</f>
        <v>43679</v>
      </c>
      <c r="H130" s="6">
        <f>IF(G130="",IF(WEEKDAY(B128,1)=MOD($M$4+5,7)+1,B128,""),G130+1)</f>
        <v>43680</v>
      </c>
      <c r="J130" s="23"/>
      <c r="K130" s="23"/>
      <c r="L130" s="22"/>
      <c r="M130" s="22"/>
      <c r="N130" s="22"/>
      <c r="O130" s="22"/>
      <c r="P130" s="22"/>
      <c r="Q130" s="22"/>
    </row>
    <row r="131" spans="2:17" x14ac:dyDescent="0.25">
      <c r="B131" s="6">
        <f>IF(H130="","",IF(MONTH(H130+1)&lt;&gt;MONTH(H130),"",H130+1))</f>
        <v>43681</v>
      </c>
      <c r="C131" s="11">
        <f>IF(B131="","",IF(MONTH(B131+1)&lt;&gt;MONTH(B131),"",B131+1))</f>
        <v>43682</v>
      </c>
      <c r="D131" s="11">
        <f t="shared" ref="D131:D135" si="87">IF(C131="","",IF(MONTH(C131+1)&lt;&gt;MONTH(C131),"",C131+1))</f>
        <v>43683</v>
      </c>
      <c r="E131" s="11">
        <f>IF(D131="","",IF(MONTH(D131+1)&lt;&gt;MONTH(D131),"",D131+1))</f>
        <v>43684</v>
      </c>
      <c r="F131" s="11">
        <f t="shared" ref="F131:F135" si="88">IF(E131="","",IF(MONTH(E131+1)&lt;&gt;MONTH(E131),"",E131+1))</f>
        <v>43685</v>
      </c>
      <c r="G131" s="11">
        <f t="shared" ref="G131:G135" si="89">IF(F131="","",IF(MONTH(F131+1)&lt;&gt;MONTH(F131),"",F131+1))</f>
        <v>43686</v>
      </c>
      <c r="H131" s="6">
        <f t="shared" ref="H131:H135" si="90">IF(G131="","",IF(MONTH(G131+1)&lt;&gt;MONTH(G131),"",G131+1))</f>
        <v>43687</v>
      </c>
      <c r="J131" s="23"/>
      <c r="K131" s="23"/>
      <c r="L131" s="22"/>
      <c r="M131" s="22"/>
      <c r="N131" s="22"/>
      <c r="O131" s="22"/>
      <c r="P131" s="22"/>
      <c r="Q131" s="22"/>
    </row>
    <row r="132" spans="2:17" x14ac:dyDescent="0.25">
      <c r="B132" s="6">
        <f t="shared" ref="B132:B135" si="91">IF(H131="","",IF(MONTH(H131+1)&lt;&gt;MONTH(H131),"",H131+1))</f>
        <v>43688</v>
      </c>
      <c r="C132" s="11">
        <f t="shared" ref="C132:C135" si="92">IF(B132="","",IF(MONTH(B132+1)&lt;&gt;MONTH(B132),"",B132+1))</f>
        <v>43689</v>
      </c>
      <c r="D132" s="11">
        <f t="shared" si="87"/>
        <v>43690</v>
      </c>
      <c r="E132" s="11">
        <f t="shared" ref="E132:E135" si="93">IF(D132="","",IF(MONTH(D132+1)&lt;&gt;MONTH(D132),"",D132+1))</f>
        <v>43691</v>
      </c>
      <c r="F132" s="11">
        <f t="shared" si="88"/>
        <v>43692</v>
      </c>
      <c r="G132" s="11">
        <f t="shared" si="89"/>
        <v>43693</v>
      </c>
      <c r="H132" s="6">
        <f t="shared" si="90"/>
        <v>43694</v>
      </c>
      <c r="J132" s="23"/>
      <c r="K132" s="23"/>
      <c r="L132" s="22"/>
      <c r="M132" s="22"/>
      <c r="N132" s="22"/>
      <c r="O132" s="22"/>
      <c r="P132" s="22"/>
      <c r="Q132" s="22"/>
    </row>
    <row r="133" spans="2:17" x14ac:dyDescent="0.25">
      <c r="B133" s="6">
        <f t="shared" si="91"/>
        <v>43695</v>
      </c>
      <c r="C133" s="11">
        <f t="shared" si="92"/>
        <v>43696</v>
      </c>
      <c r="D133" s="11">
        <f t="shared" si="87"/>
        <v>43697</v>
      </c>
      <c r="E133" s="11">
        <f t="shared" si="93"/>
        <v>43698</v>
      </c>
      <c r="F133" s="11">
        <f t="shared" si="88"/>
        <v>43699</v>
      </c>
      <c r="G133" s="11">
        <f t="shared" si="89"/>
        <v>43700</v>
      </c>
      <c r="H133" s="6">
        <f t="shared" si="90"/>
        <v>43701</v>
      </c>
      <c r="J133" s="23"/>
      <c r="K133" s="23"/>
      <c r="L133" s="22"/>
      <c r="M133" s="22"/>
      <c r="N133" s="22"/>
      <c r="O133" s="22"/>
      <c r="P133" s="22"/>
      <c r="Q133" s="22"/>
    </row>
    <row r="134" spans="2:17" x14ac:dyDescent="0.25">
      <c r="B134" s="6">
        <f t="shared" si="91"/>
        <v>43702</v>
      </c>
      <c r="C134" s="11">
        <f t="shared" si="92"/>
        <v>43703</v>
      </c>
      <c r="D134" s="11">
        <f t="shared" si="87"/>
        <v>43704</v>
      </c>
      <c r="E134" s="11">
        <f t="shared" si="93"/>
        <v>43705</v>
      </c>
      <c r="F134" s="11">
        <f t="shared" si="88"/>
        <v>43706</v>
      </c>
      <c r="G134" s="11">
        <f t="shared" si="89"/>
        <v>43707</v>
      </c>
      <c r="H134" s="6">
        <f t="shared" si="90"/>
        <v>43708</v>
      </c>
      <c r="J134" s="23"/>
      <c r="K134" s="23"/>
      <c r="L134" s="22"/>
      <c r="M134" s="22"/>
      <c r="N134" s="22"/>
      <c r="O134" s="22"/>
      <c r="P134" s="22"/>
      <c r="Q134" s="22"/>
    </row>
    <row r="135" spans="2:17" x14ac:dyDescent="0.25">
      <c r="B135" s="6" t="str">
        <f t="shared" si="91"/>
        <v/>
      </c>
      <c r="C135" s="11" t="str">
        <f t="shared" si="92"/>
        <v/>
      </c>
      <c r="D135" s="11" t="str">
        <f t="shared" si="87"/>
        <v/>
      </c>
      <c r="E135" s="11" t="str">
        <f t="shared" si="93"/>
        <v/>
      </c>
      <c r="F135" s="11" t="str">
        <f t="shared" si="88"/>
        <v/>
      </c>
      <c r="G135" s="11" t="str">
        <f t="shared" si="89"/>
        <v/>
      </c>
      <c r="H135" s="6" t="str">
        <f t="shared" si="90"/>
        <v/>
      </c>
      <c r="J135" s="23"/>
      <c r="K135" s="23"/>
      <c r="L135" s="22"/>
      <c r="M135" s="22"/>
      <c r="N135" s="22"/>
      <c r="O135" s="22"/>
      <c r="P135" s="22"/>
      <c r="Q135" s="22"/>
    </row>
    <row r="136" spans="2:17" x14ac:dyDescent="0.25">
      <c r="J136" s="23"/>
      <c r="K136" s="23"/>
      <c r="L136" s="22"/>
      <c r="M136" s="22"/>
      <c r="N136" s="22"/>
      <c r="O136" s="22"/>
      <c r="P136" s="22"/>
      <c r="Q136" s="22"/>
    </row>
  </sheetData>
  <mergeCells count="39">
    <mergeCell ref="A2:M2"/>
    <mergeCell ref="A1:M1"/>
    <mergeCell ref="F4:H4"/>
    <mergeCell ref="T5:T6"/>
    <mergeCell ref="J29:K29"/>
    <mergeCell ref="B8:Q8"/>
    <mergeCell ref="T20:T23"/>
    <mergeCell ref="B83:H83"/>
    <mergeCell ref="T29:T33"/>
    <mergeCell ref="T8:T9"/>
    <mergeCell ref="T11:T14"/>
    <mergeCell ref="B9:Q9"/>
    <mergeCell ref="J11:K11"/>
    <mergeCell ref="J20:K20"/>
    <mergeCell ref="T16:T18"/>
    <mergeCell ref="B92:H92"/>
    <mergeCell ref="B11:H11"/>
    <mergeCell ref="B20:H20"/>
    <mergeCell ref="B29:H29"/>
    <mergeCell ref="J92:K92"/>
    <mergeCell ref="J74:K74"/>
    <mergeCell ref="J83:K83"/>
    <mergeCell ref="B38:H38"/>
    <mergeCell ref="B47:H47"/>
    <mergeCell ref="B56:H56"/>
    <mergeCell ref="B65:H65"/>
    <mergeCell ref="J38:K38"/>
    <mergeCell ref="J47:K47"/>
    <mergeCell ref="J56:K56"/>
    <mergeCell ref="J65:K65"/>
    <mergeCell ref="B74:H74"/>
    <mergeCell ref="J101:K101"/>
    <mergeCell ref="J110:K110"/>
    <mergeCell ref="B119:H119"/>
    <mergeCell ref="B128:H128"/>
    <mergeCell ref="J119:K119"/>
    <mergeCell ref="J128:K128"/>
    <mergeCell ref="B110:H110"/>
    <mergeCell ref="B101:H101"/>
  </mergeCells>
  <phoneticPr fontId="0" type="noConversion"/>
  <conditionalFormatting sqref="B13:H18 B103:H108 B94:H99 B76:H81 B67:H72 B121:H126 B58:H63 B49:H54 B40:H45 B31:H36 B22:H27 B85:H90 B130:H135 B112:H117">
    <cfRule type="expression" dxfId="1" priority="1" stopIfTrue="1">
      <formula>OR(WEEKDAY(B13,1)=1,WEEKDAY(B13,1)=7)</formula>
    </cfRule>
    <cfRule type="cellIs" dxfId="0" priority="2" stopIfTrue="1" operator="equal">
      <formula>""</formula>
    </cfRule>
  </conditionalFormatting>
  <printOptions horizontalCentered="1"/>
  <pageMargins left="0.5" right="0.5" top="0.75" bottom="0.5" header="0.5" footer="0.25"/>
  <pageSetup orientation="portrait" r:id="rId1"/>
  <headerFooter alignWithMargins="0">
    <oddFooter>&amp;L&amp;8&amp;K00-049Calendar Template by Vertex42.com&amp;R&amp;8&amp;K00-049https://www.vertex42.com/calendars/school-calendar.html</oddFooter>
  </headerFooter>
  <rowBreaks count="2" manualBreakCount="2">
    <brk id="55" min="1" max="16" man="1"/>
    <brk id="100" min="1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EventCalendar</vt:lpstr>
      <vt:lpstr>EventCalendar!Print_Area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Year Event Calendar Template</dc:title>
  <dc:creator>Vertex42.com</dc:creator>
  <dc:description>(c) 2007-2018 Vertex42 LLC. All Rights Reserved. Free to Print.</dc:description>
  <cp:lastModifiedBy>SnoopyYam</cp:lastModifiedBy>
  <cp:lastPrinted>2013-08-27T17:29:22Z</cp:lastPrinted>
  <dcterms:created xsi:type="dcterms:W3CDTF">2004-08-16T18:44:14Z</dcterms:created>
  <dcterms:modified xsi:type="dcterms:W3CDTF">2022-04-15T07:37:52Z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2013-2018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1.3.1</vt:lpwstr>
  </property>
</Properties>
</file>