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8828" windowHeight="12696"/>
  </bookViews>
  <sheets>
    <sheet name="LineOfCredit" sheetId="1" r:id="rId1"/>
    <sheet name="Help" sheetId="2" r:id="rId2"/>
    <sheet name="©" sheetId="3" r:id="rId3"/>
  </sheets>
  <definedNames>
    <definedName name="amortized">IF(LineOfCredit!$E$13="Amortized",TRUE,FALSE)</definedName>
    <definedName name="fixed">IF(LineOfCredit!$E$13="Fixed Amount",TRUE,FALSE)</definedName>
    <definedName name="fpdate">LineOfCredit!$E$8</definedName>
    <definedName name="frequency">LineOfCredit!$N$6:$N$12</definedName>
    <definedName name="interest_only">IF(LineOfCredit!$E$13="Interest Only",TRUE,FALSE)</definedName>
    <definedName name="min_rate">LineOfCredit!$E$14</definedName>
    <definedName name="months_per_period">LineOfCredit!$P$13</definedName>
    <definedName name="nper">term*periods_per_year</definedName>
    <definedName name="periods_per_year">LineOfCredit!$O$13</definedName>
    <definedName name="_xlnm.Print_Area" localSheetId="0">OFFSET(LineOfCredit!$A$1,0,0,ROW(LineOfCredit!$A$31)+1+nper,COLUMN(LineOfCredit!$L$1))</definedName>
    <definedName name="_xlnm.Print_Titles" localSheetId="0">LineOfCredit!$31:$31</definedName>
    <definedName name="random">LineOfCredit!$L$24</definedName>
    <definedName name="start_rate">LineOfCredit!$E$6</definedName>
    <definedName name="term">LineOfCredit!$E$7</definedName>
  </definedNames>
  <calcPr calcId="145621"/>
</workbook>
</file>

<file path=xl/calcChain.xml><?xml version="1.0" encoding="utf-8"?>
<calcChain xmlns="http://schemas.openxmlformats.org/spreadsheetml/2006/main">
  <c r="L24" i="1" l="1"/>
  <c r="L2" i="1" l="1"/>
  <c r="C2" i="2"/>
  <c r="B6" i="3"/>
  <c r="O13" i="1"/>
  <c r="E15" i="1"/>
  <c r="E11" i="1"/>
  <c r="A33" i="1"/>
  <c r="A34" i="1" s="1"/>
  <c r="P13" i="1"/>
  <c r="B33" i="1"/>
  <c r="E14" i="1"/>
  <c r="C33" i="1"/>
  <c r="I32" i="1"/>
  <c r="B32" i="1"/>
  <c r="C32" i="1"/>
  <c r="K5" i="1"/>
  <c r="E33" i="1" l="1"/>
  <c r="N33" i="1" s="1"/>
  <c r="C34" i="1"/>
  <c r="D33" i="1"/>
  <c r="B34" i="1"/>
  <c r="A35" i="1"/>
  <c r="J33" i="1" l="1"/>
  <c r="O33" i="1"/>
  <c r="P33" i="1" s="1"/>
  <c r="I33" i="1"/>
  <c r="D34" i="1" s="1"/>
  <c r="B35" i="1"/>
  <c r="A36" i="1"/>
  <c r="C35" i="1"/>
  <c r="K33" i="1" l="1"/>
  <c r="E34" i="1"/>
  <c r="I34" i="1" s="1"/>
  <c r="D35" i="1" s="1"/>
  <c r="Q33" i="1"/>
  <c r="B36" i="1"/>
  <c r="A37" i="1"/>
  <c r="C36" i="1"/>
  <c r="N34" i="1" l="1"/>
  <c r="E35" i="1"/>
  <c r="O34" i="1"/>
  <c r="J34" i="1"/>
  <c r="K34" i="1" s="1"/>
  <c r="B37" i="1"/>
  <c r="A38" i="1"/>
  <c r="C37" i="1"/>
  <c r="P34" i="1" l="1"/>
  <c r="Q34" i="1" s="1"/>
  <c r="I35" i="1"/>
  <c r="D36" i="1" s="1"/>
  <c r="O35" i="1"/>
  <c r="N35" i="1"/>
  <c r="J35" i="1"/>
  <c r="B38" i="1"/>
  <c r="A39" i="1"/>
  <c r="C38" i="1"/>
  <c r="E36" i="1" l="1"/>
  <c r="O36" i="1" s="1"/>
  <c r="P35" i="1"/>
  <c r="Q35" i="1" s="1"/>
  <c r="K35" i="1"/>
  <c r="B39" i="1"/>
  <c r="A40" i="1"/>
  <c r="C39" i="1"/>
  <c r="N36" i="1" l="1"/>
  <c r="P36" i="1" s="1"/>
  <c r="J36" i="1"/>
  <c r="I36" i="1"/>
  <c r="E37" i="1" s="1"/>
  <c r="N37" i="1" s="1"/>
  <c r="B40" i="1"/>
  <c r="A41" i="1"/>
  <c r="C40" i="1"/>
  <c r="K36" i="1" l="1"/>
  <c r="D37" i="1"/>
  <c r="O37" i="1" s="1"/>
  <c r="P37" i="1" s="1"/>
  <c r="Q36" i="1"/>
  <c r="B41" i="1"/>
  <c r="A42" i="1"/>
  <c r="C41" i="1"/>
  <c r="J37" i="1" l="1"/>
  <c r="I37" i="1"/>
  <c r="Q37" i="1" s="1"/>
  <c r="B42" i="1"/>
  <c r="A43" i="1"/>
  <c r="C42" i="1"/>
  <c r="D38" i="1" l="1"/>
  <c r="E38" i="1"/>
  <c r="K37" i="1"/>
  <c r="B43" i="1"/>
  <c r="A44" i="1"/>
  <c r="C43" i="1"/>
  <c r="I38" i="1" l="1"/>
  <c r="J38" i="1"/>
  <c r="N38" i="1"/>
  <c r="O38" i="1"/>
  <c r="B44" i="1"/>
  <c r="A45" i="1"/>
  <c r="C44" i="1"/>
  <c r="K38" i="1" l="1"/>
  <c r="P38" i="1"/>
  <c r="Q38" i="1" s="1"/>
  <c r="D39" i="1"/>
  <c r="E39" i="1"/>
  <c r="I39" i="1" s="1"/>
  <c r="B45" i="1"/>
  <c r="A46" i="1"/>
  <c r="C45" i="1"/>
  <c r="D40" i="1" l="1"/>
  <c r="E40" i="1"/>
  <c r="O39" i="1"/>
  <c r="J39" i="1"/>
  <c r="K39" i="1" s="1"/>
  <c r="N39" i="1"/>
  <c r="B46" i="1"/>
  <c r="A47" i="1"/>
  <c r="C46" i="1"/>
  <c r="I40" i="1" l="1"/>
  <c r="J40" i="1"/>
  <c r="N40" i="1"/>
  <c r="P39" i="1"/>
  <c r="Q39" i="1" s="1"/>
  <c r="O40" i="1"/>
  <c r="B47" i="1"/>
  <c r="A48" i="1"/>
  <c r="C47" i="1"/>
  <c r="P40" i="1" l="1"/>
  <c r="Q40" i="1" s="1"/>
  <c r="K40" i="1"/>
  <c r="E41" i="1"/>
  <c r="D41" i="1"/>
  <c r="B48" i="1"/>
  <c r="A49" i="1"/>
  <c r="C48" i="1"/>
  <c r="J41" i="1" l="1"/>
  <c r="I41" i="1"/>
  <c r="B49" i="1"/>
  <c r="A50" i="1"/>
  <c r="C49" i="1"/>
  <c r="D42" i="1" l="1"/>
  <c r="E42" i="1"/>
  <c r="K41" i="1"/>
  <c r="B50" i="1"/>
  <c r="A51" i="1"/>
  <c r="C50" i="1"/>
  <c r="I42" i="1" l="1"/>
  <c r="J42" i="1"/>
  <c r="B51" i="1"/>
  <c r="A52" i="1"/>
  <c r="C51" i="1"/>
  <c r="K42" i="1" l="1"/>
  <c r="D43" i="1"/>
  <c r="E43" i="1"/>
  <c r="J43" i="1" s="1"/>
  <c r="B52" i="1"/>
  <c r="A53" i="1"/>
  <c r="C52" i="1"/>
  <c r="I43" i="1" l="1"/>
  <c r="K43" i="1" s="1"/>
  <c r="B53" i="1"/>
  <c r="A54" i="1"/>
  <c r="C53" i="1"/>
  <c r="D44" i="1" l="1"/>
  <c r="E44" i="1"/>
  <c r="J44" i="1" s="1"/>
  <c r="B54" i="1"/>
  <c r="A55" i="1"/>
  <c r="C54" i="1"/>
  <c r="I44" i="1" l="1"/>
  <c r="K44" i="1" s="1"/>
  <c r="B55" i="1"/>
  <c r="A56" i="1"/>
  <c r="C55" i="1"/>
  <c r="D45" i="1" l="1"/>
  <c r="E45" i="1"/>
  <c r="B56" i="1"/>
  <c r="A57" i="1"/>
  <c r="C56" i="1"/>
  <c r="J45" i="1" l="1"/>
  <c r="I45" i="1"/>
  <c r="B57" i="1"/>
  <c r="A58" i="1"/>
  <c r="C57" i="1"/>
  <c r="K45" i="1" l="1"/>
  <c r="E46" i="1"/>
  <c r="D46" i="1"/>
  <c r="B58" i="1"/>
  <c r="A59" i="1"/>
  <c r="C58" i="1"/>
  <c r="J46" i="1" l="1"/>
  <c r="I46" i="1"/>
  <c r="B59" i="1"/>
  <c r="A60" i="1"/>
  <c r="C59" i="1"/>
  <c r="K46" i="1" l="1"/>
  <c r="E47" i="1"/>
  <c r="D47" i="1"/>
  <c r="B60" i="1"/>
  <c r="A61" i="1"/>
  <c r="C60" i="1"/>
  <c r="J47" i="1" l="1"/>
  <c r="I47" i="1"/>
  <c r="B61" i="1"/>
  <c r="A62" i="1"/>
  <c r="C61" i="1"/>
  <c r="K47" i="1" l="1"/>
  <c r="D48" i="1"/>
  <c r="E48" i="1"/>
  <c r="B62" i="1"/>
  <c r="A63" i="1"/>
  <c r="C62" i="1"/>
  <c r="J48" i="1" l="1"/>
  <c r="I48" i="1"/>
  <c r="B63" i="1"/>
  <c r="A64" i="1"/>
  <c r="C63" i="1"/>
  <c r="K48" i="1" l="1"/>
  <c r="E49" i="1"/>
  <c r="D49" i="1"/>
  <c r="B64" i="1"/>
  <c r="A65" i="1"/>
  <c r="C64" i="1"/>
  <c r="J49" i="1" l="1"/>
  <c r="I49" i="1"/>
  <c r="B65" i="1"/>
  <c r="A66" i="1"/>
  <c r="C65" i="1"/>
  <c r="K49" i="1" l="1"/>
  <c r="E50" i="1"/>
  <c r="D50" i="1"/>
  <c r="B66" i="1"/>
  <c r="A67" i="1"/>
  <c r="C66" i="1"/>
  <c r="J50" i="1" l="1"/>
  <c r="I50" i="1"/>
  <c r="B67" i="1"/>
  <c r="A68" i="1"/>
  <c r="C67" i="1"/>
  <c r="K50" i="1" l="1"/>
  <c r="E51" i="1"/>
  <c r="D51" i="1"/>
  <c r="B68" i="1"/>
  <c r="A69" i="1"/>
  <c r="C68" i="1"/>
  <c r="J51" i="1" l="1"/>
  <c r="I51" i="1"/>
  <c r="B69" i="1"/>
  <c r="A70" i="1"/>
  <c r="C69" i="1"/>
  <c r="K51" i="1" l="1"/>
  <c r="D52" i="1"/>
  <c r="E52" i="1"/>
  <c r="J52" i="1" s="1"/>
  <c r="B70" i="1"/>
  <c r="A71" i="1"/>
  <c r="C70" i="1"/>
  <c r="I52" i="1" l="1"/>
  <c r="B71" i="1"/>
  <c r="A72" i="1"/>
  <c r="C71" i="1"/>
  <c r="E53" i="1" l="1"/>
  <c r="D53" i="1"/>
  <c r="K52" i="1"/>
  <c r="B72" i="1"/>
  <c r="A73" i="1"/>
  <c r="C72" i="1"/>
  <c r="I53" i="1" l="1"/>
  <c r="E54" i="1" s="1"/>
  <c r="J53" i="1"/>
  <c r="B73" i="1"/>
  <c r="A74" i="1"/>
  <c r="C73" i="1"/>
  <c r="K53" i="1" l="1"/>
  <c r="D54" i="1"/>
  <c r="I54" i="1" s="1"/>
  <c r="D55" i="1" s="1"/>
  <c r="A75" i="1"/>
  <c r="B74" i="1"/>
  <c r="C74" i="1"/>
  <c r="J54" i="1" l="1"/>
  <c r="K54" i="1" s="1"/>
  <c r="E55" i="1"/>
  <c r="B75" i="1"/>
  <c r="A76" i="1"/>
  <c r="C75" i="1"/>
  <c r="I55" i="1" l="1"/>
  <c r="E56" i="1" s="1"/>
  <c r="J55" i="1"/>
  <c r="A77" i="1"/>
  <c r="B76" i="1"/>
  <c r="C76" i="1"/>
  <c r="D56" i="1" l="1"/>
  <c r="I56" i="1" s="1"/>
  <c r="K55" i="1"/>
  <c r="B77" i="1"/>
  <c r="A78" i="1"/>
  <c r="C77" i="1"/>
  <c r="D57" i="1" l="1"/>
  <c r="E57" i="1"/>
  <c r="J56" i="1"/>
  <c r="K56" i="1" s="1"/>
  <c r="A79" i="1"/>
  <c r="B78" i="1"/>
  <c r="C78" i="1"/>
  <c r="I57" i="1" l="1"/>
  <c r="E58" i="1" s="1"/>
  <c r="J57" i="1"/>
  <c r="B79" i="1"/>
  <c r="A80" i="1"/>
  <c r="C79" i="1"/>
  <c r="K57" i="1" l="1"/>
  <c r="D58" i="1"/>
  <c r="J58" i="1" s="1"/>
  <c r="A81" i="1"/>
  <c r="B80" i="1"/>
  <c r="C80" i="1"/>
  <c r="I58" i="1" l="1"/>
  <c r="E59" i="1" s="1"/>
  <c r="B81" i="1"/>
  <c r="A82" i="1"/>
  <c r="C81" i="1"/>
  <c r="D59" i="1" l="1"/>
  <c r="I59" i="1" s="1"/>
  <c r="K58" i="1"/>
  <c r="J59" i="1"/>
  <c r="A83" i="1"/>
  <c r="B82" i="1"/>
  <c r="C82" i="1"/>
  <c r="D60" i="1" l="1"/>
  <c r="E60" i="1"/>
  <c r="K59" i="1"/>
  <c r="B83" i="1"/>
  <c r="A84" i="1"/>
  <c r="C83" i="1"/>
  <c r="J60" i="1" l="1"/>
  <c r="I60" i="1"/>
  <c r="A85" i="1"/>
  <c r="B84" i="1"/>
  <c r="C84" i="1"/>
  <c r="E61" i="1" l="1"/>
  <c r="D61" i="1"/>
  <c r="K60" i="1"/>
  <c r="B85" i="1"/>
  <c r="A86" i="1"/>
  <c r="C85" i="1"/>
  <c r="I61" i="1" l="1"/>
  <c r="J61" i="1"/>
  <c r="A87" i="1"/>
  <c r="B86" i="1"/>
  <c r="C86" i="1"/>
  <c r="K61" i="1" l="1"/>
  <c r="E62" i="1"/>
  <c r="D62" i="1"/>
  <c r="B87" i="1"/>
  <c r="A88" i="1"/>
  <c r="C87" i="1"/>
  <c r="J62" i="1" l="1"/>
  <c r="I62" i="1"/>
  <c r="A89" i="1"/>
  <c r="B88" i="1"/>
  <c r="C88" i="1"/>
  <c r="K62" i="1" l="1"/>
  <c r="E63" i="1"/>
  <c r="D63" i="1"/>
  <c r="B89" i="1"/>
  <c r="A90" i="1"/>
  <c r="C89" i="1"/>
  <c r="J63" i="1" l="1"/>
  <c r="I63" i="1"/>
  <c r="A91" i="1"/>
  <c r="B90" i="1"/>
  <c r="C90" i="1"/>
  <c r="E64" i="1" l="1"/>
  <c r="D64" i="1"/>
  <c r="K63" i="1"/>
  <c r="B91" i="1"/>
  <c r="A92" i="1"/>
  <c r="C91" i="1"/>
  <c r="J64" i="1" l="1"/>
  <c r="I64" i="1"/>
  <c r="A93" i="1"/>
  <c r="B92" i="1"/>
  <c r="C92" i="1"/>
  <c r="D65" i="1" l="1"/>
  <c r="E65" i="1"/>
  <c r="K64" i="1"/>
  <c r="B93" i="1"/>
  <c r="A94" i="1"/>
  <c r="C93" i="1"/>
  <c r="I65" i="1" l="1"/>
  <c r="J65" i="1"/>
  <c r="A95" i="1"/>
  <c r="B94" i="1"/>
  <c r="C94" i="1"/>
  <c r="K65" i="1" l="1"/>
  <c r="D66" i="1"/>
  <c r="E66" i="1"/>
  <c r="B95" i="1"/>
  <c r="A96" i="1"/>
  <c r="C95" i="1"/>
  <c r="J66" i="1" l="1"/>
  <c r="I66" i="1"/>
  <c r="A97" i="1"/>
  <c r="B96" i="1"/>
  <c r="C96" i="1"/>
  <c r="D67" i="1" l="1"/>
  <c r="E67" i="1"/>
  <c r="K66" i="1"/>
  <c r="B97" i="1"/>
  <c r="A98" i="1"/>
  <c r="C97" i="1"/>
  <c r="J67" i="1" l="1"/>
  <c r="I67" i="1"/>
  <c r="A99" i="1"/>
  <c r="B98" i="1"/>
  <c r="C98" i="1"/>
  <c r="E68" i="1" l="1"/>
  <c r="D68" i="1"/>
  <c r="K67" i="1"/>
  <c r="B99" i="1"/>
  <c r="A100" i="1"/>
  <c r="C99" i="1"/>
  <c r="J68" i="1" l="1"/>
  <c r="I68" i="1"/>
  <c r="A101" i="1"/>
  <c r="B100" i="1"/>
  <c r="C100" i="1"/>
  <c r="E69" i="1" l="1"/>
  <c r="D69" i="1"/>
  <c r="K68" i="1"/>
  <c r="B101" i="1"/>
  <c r="A102" i="1"/>
  <c r="C101" i="1"/>
  <c r="J69" i="1" l="1"/>
  <c r="I69" i="1"/>
  <c r="A103" i="1"/>
  <c r="B102" i="1"/>
  <c r="C102" i="1"/>
  <c r="D70" i="1" l="1"/>
  <c r="E70" i="1"/>
  <c r="K69" i="1"/>
  <c r="B103" i="1"/>
  <c r="A104" i="1"/>
  <c r="C103" i="1"/>
  <c r="J70" i="1" l="1"/>
  <c r="I70" i="1"/>
  <c r="A105" i="1"/>
  <c r="B104" i="1"/>
  <c r="C104" i="1"/>
  <c r="K70" i="1" l="1"/>
  <c r="D71" i="1"/>
  <c r="E71" i="1"/>
  <c r="B105" i="1"/>
  <c r="A106" i="1"/>
  <c r="C105" i="1"/>
  <c r="J71" i="1" l="1"/>
  <c r="I71" i="1"/>
  <c r="A107" i="1"/>
  <c r="B106" i="1"/>
  <c r="C106" i="1"/>
  <c r="K71" i="1" l="1"/>
  <c r="D72" i="1"/>
  <c r="E72" i="1"/>
  <c r="B107" i="1"/>
  <c r="A108" i="1"/>
  <c r="C107" i="1"/>
  <c r="I72" i="1" l="1"/>
  <c r="J72" i="1"/>
  <c r="A109" i="1"/>
  <c r="B108" i="1"/>
  <c r="C108" i="1"/>
  <c r="K72" i="1" l="1"/>
  <c r="D73" i="1"/>
  <c r="E73" i="1"/>
  <c r="B109" i="1"/>
  <c r="A110" i="1"/>
  <c r="C109" i="1"/>
  <c r="J73" i="1" l="1"/>
  <c r="I73" i="1"/>
  <c r="A111" i="1"/>
  <c r="B110" i="1"/>
  <c r="C110" i="1"/>
  <c r="E74" i="1" l="1"/>
  <c r="D74" i="1"/>
  <c r="K73" i="1"/>
  <c r="B111" i="1"/>
  <c r="A112" i="1"/>
  <c r="C111" i="1"/>
  <c r="J74" i="1" l="1"/>
  <c r="I74" i="1"/>
  <c r="A113" i="1"/>
  <c r="B112" i="1"/>
  <c r="C112" i="1"/>
  <c r="D75" i="1" l="1"/>
  <c r="E75" i="1"/>
  <c r="K74" i="1"/>
  <c r="B113" i="1"/>
  <c r="A114" i="1"/>
  <c r="C113" i="1"/>
  <c r="I75" i="1" l="1"/>
  <c r="J75" i="1"/>
  <c r="A115" i="1"/>
  <c r="B114" i="1"/>
  <c r="C114" i="1"/>
  <c r="K75" i="1" l="1"/>
  <c r="E76" i="1"/>
  <c r="D76" i="1"/>
  <c r="B115" i="1"/>
  <c r="A116" i="1"/>
  <c r="C115" i="1"/>
  <c r="J76" i="1" l="1"/>
  <c r="I76" i="1"/>
  <c r="A117" i="1"/>
  <c r="B116" i="1"/>
  <c r="C116" i="1"/>
  <c r="E77" i="1" l="1"/>
  <c r="D77" i="1"/>
  <c r="K76" i="1"/>
  <c r="B117" i="1"/>
  <c r="A118" i="1"/>
  <c r="C117" i="1"/>
  <c r="J77" i="1" l="1"/>
  <c r="I77" i="1"/>
  <c r="A119" i="1"/>
  <c r="B118" i="1"/>
  <c r="C118" i="1"/>
  <c r="E78" i="1" l="1"/>
  <c r="D78" i="1"/>
  <c r="K77" i="1"/>
  <c r="B119" i="1"/>
  <c r="A120" i="1"/>
  <c r="C119" i="1"/>
  <c r="I78" i="1" l="1"/>
  <c r="J78" i="1"/>
  <c r="A121" i="1"/>
  <c r="B120" i="1"/>
  <c r="C120" i="1"/>
  <c r="K78" i="1" l="1"/>
  <c r="E79" i="1"/>
  <c r="D79" i="1"/>
  <c r="B121" i="1"/>
  <c r="A122" i="1"/>
  <c r="C121" i="1"/>
  <c r="J79" i="1" l="1"/>
  <c r="I79" i="1"/>
  <c r="A123" i="1"/>
  <c r="B122" i="1"/>
  <c r="C122" i="1"/>
  <c r="D80" i="1" l="1"/>
  <c r="E80" i="1"/>
  <c r="K79" i="1"/>
  <c r="B123" i="1"/>
  <c r="A124" i="1"/>
  <c r="C123" i="1"/>
  <c r="J80" i="1" l="1"/>
  <c r="I80" i="1"/>
  <c r="A125" i="1"/>
  <c r="B124" i="1"/>
  <c r="C124" i="1"/>
  <c r="K80" i="1" l="1"/>
  <c r="E81" i="1"/>
  <c r="D81" i="1"/>
  <c r="B125" i="1"/>
  <c r="A126" i="1"/>
  <c r="C125" i="1"/>
  <c r="J81" i="1" l="1"/>
  <c r="I81" i="1"/>
  <c r="A127" i="1"/>
  <c r="B126" i="1"/>
  <c r="C126" i="1"/>
  <c r="D82" i="1" l="1"/>
  <c r="E82" i="1"/>
  <c r="K81" i="1"/>
  <c r="B127" i="1"/>
  <c r="A128" i="1"/>
  <c r="C127" i="1"/>
  <c r="J82" i="1" l="1"/>
  <c r="I82" i="1"/>
  <c r="A129" i="1"/>
  <c r="B128" i="1"/>
  <c r="C128" i="1"/>
  <c r="E83" i="1" l="1"/>
  <c r="D83" i="1"/>
  <c r="K82" i="1"/>
  <c r="B129" i="1"/>
  <c r="A130" i="1"/>
  <c r="C129" i="1"/>
  <c r="J83" i="1" l="1"/>
  <c r="I83" i="1"/>
  <c r="A131" i="1"/>
  <c r="B130" i="1"/>
  <c r="C130" i="1"/>
  <c r="D84" i="1" l="1"/>
  <c r="E84" i="1"/>
  <c r="J84" i="1" s="1"/>
  <c r="K83" i="1"/>
  <c r="B131" i="1"/>
  <c r="A132" i="1"/>
  <c r="C131" i="1"/>
  <c r="I84" i="1" l="1"/>
  <c r="A133" i="1"/>
  <c r="B132" i="1"/>
  <c r="C132" i="1"/>
  <c r="E85" i="1" l="1"/>
  <c r="D85" i="1"/>
  <c r="K84" i="1"/>
  <c r="B133" i="1"/>
  <c r="A134" i="1"/>
  <c r="C133" i="1"/>
  <c r="J85" i="1" l="1"/>
  <c r="I85" i="1"/>
  <c r="A135" i="1"/>
  <c r="B134" i="1"/>
  <c r="C134" i="1"/>
  <c r="K85" i="1" l="1"/>
  <c r="D86" i="1"/>
  <c r="E86" i="1"/>
  <c r="J86" i="1" s="1"/>
  <c r="B135" i="1"/>
  <c r="A136" i="1"/>
  <c r="C135" i="1"/>
  <c r="I86" i="1" l="1"/>
  <c r="A137" i="1"/>
  <c r="B136" i="1"/>
  <c r="C136" i="1"/>
  <c r="D87" i="1" l="1"/>
  <c r="E87" i="1"/>
  <c r="K86" i="1"/>
  <c r="B137" i="1"/>
  <c r="A138" i="1"/>
  <c r="C137" i="1"/>
  <c r="J87" i="1" l="1"/>
  <c r="I87" i="1"/>
  <c r="A139" i="1"/>
  <c r="B138" i="1"/>
  <c r="C138" i="1"/>
  <c r="D88" i="1" l="1"/>
  <c r="E88" i="1"/>
  <c r="K87" i="1"/>
  <c r="B139" i="1"/>
  <c r="A140" i="1"/>
  <c r="C139" i="1"/>
  <c r="J88" i="1" l="1"/>
  <c r="I88" i="1"/>
  <c r="A141" i="1"/>
  <c r="B140" i="1"/>
  <c r="C140" i="1"/>
  <c r="D89" i="1" l="1"/>
  <c r="E89" i="1"/>
  <c r="K88" i="1"/>
  <c r="B141" i="1"/>
  <c r="A142" i="1"/>
  <c r="C141" i="1"/>
  <c r="J89" i="1" l="1"/>
  <c r="I89" i="1"/>
  <c r="A143" i="1"/>
  <c r="B142" i="1"/>
  <c r="C142" i="1"/>
  <c r="D90" i="1" l="1"/>
  <c r="E90" i="1"/>
  <c r="K89" i="1"/>
  <c r="B143" i="1"/>
  <c r="A144" i="1"/>
  <c r="C143" i="1"/>
  <c r="J90" i="1" l="1"/>
  <c r="I90" i="1"/>
  <c r="A145" i="1"/>
  <c r="B144" i="1"/>
  <c r="C144" i="1"/>
  <c r="K90" i="1" l="1"/>
  <c r="D91" i="1"/>
  <c r="E91" i="1"/>
  <c r="B145" i="1"/>
  <c r="A146" i="1"/>
  <c r="C145" i="1"/>
  <c r="I91" i="1" l="1"/>
  <c r="J91" i="1"/>
  <c r="A147" i="1"/>
  <c r="B146" i="1"/>
  <c r="C146" i="1"/>
  <c r="K91" i="1" l="1"/>
  <c r="E92" i="1"/>
  <c r="D92" i="1"/>
  <c r="B147" i="1"/>
  <c r="A148" i="1"/>
  <c r="C147" i="1"/>
  <c r="J92" i="1" l="1"/>
  <c r="I92" i="1"/>
  <c r="A149" i="1"/>
  <c r="B148" i="1"/>
  <c r="C148" i="1"/>
  <c r="E93" i="1" l="1"/>
  <c r="D93" i="1"/>
  <c r="K92" i="1"/>
  <c r="B149" i="1"/>
  <c r="A150" i="1"/>
  <c r="C149" i="1"/>
  <c r="J93" i="1" l="1"/>
  <c r="I93" i="1"/>
  <c r="A151" i="1"/>
  <c r="B150" i="1"/>
  <c r="C150" i="1"/>
  <c r="E94" i="1" l="1"/>
  <c r="D94" i="1"/>
  <c r="K93" i="1"/>
  <c r="B151" i="1"/>
  <c r="A152" i="1"/>
  <c r="C151" i="1"/>
  <c r="J94" i="1" l="1"/>
  <c r="I94" i="1"/>
  <c r="A153" i="1"/>
  <c r="B152" i="1"/>
  <c r="C152" i="1"/>
  <c r="K94" i="1" l="1"/>
  <c r="E95" i="1"/>
  <c r="D95" i="1"/>
  <c r="B153" i="1"/>
  <c r="A154" i="1"/>
  <c r="C153" i="1"/>
  <c r="J95" i="1" l="1"/>
  <c r="I95" i="1"/>
  <c r="A155" i="1"/>
  <c r="B154" i="1"/>
  <c r="C154" i="1"/>
  <c r="D96" i="1" l="1"/>
  <c r="E96" i="1"/>
  <c r="K95" i="1"/>
  <c r="B155" i="1"/>
  <c r="A156" i="1"/>
  <c r="C155" i="1"/>
  <c r="J96" i="1" l="1"/>
  <c r="I96" i="1"/>
  <c r="A157" i="1"/>
  <c r="B156" i="1"/>
  <c r="C156" i="1"/>
  <c r="K96" i="1" l="1"/>
  <c r="E97" i="1"/>
  <c r="D97" i="1"/>
  <c r="B157" i="1"/>
  <c r="A158" i="1"/>
  <c r="C157" i="1"/>
  <c r="J97" i="1" l="1"/>
  <c r="I97" i="1"/>
  <c r="A159" i="1"/>
  <c r="B158" i="1"/>
  <c r="C158" i="1"/>
  <c r="D98" i="1" l="1"/>
  <c r="E98" i="1"/>
  <c r="K97" i="1"/>
  <c r="B159" i="1"/>
  <c r="A160" i="1"/>
  <c r="C159" i="1"/>
  <c r="E153" i="1"/>
  <c r="D153" i="1"/>
  <c r="J98" i="1" l="1"/>
  <c r="I98" i="1"/>
  <c r="A161" i="1"/>
  <c r="B160" i="1"/>
  <c r="C160" i="1"/>
  <c r="E154" i="1"/>
  <c r="D154" i="1"/>
  <c r="J153" i="1"/>
  <c r="K153" i="1" s="1"/>
  <c r="D99" i="1" l="1"/>
  <c r="E99" i="1"/>
  <c r="K98" i="1"/>
  <c r="B161" i="1"/>
  <c r="A162" i="1"/>
  <c r="C161" i="1"/>
  <c r="I154" i="1"/>
  <c r="J154" i="1"/>
  <c r="K154" i="1" s="1"/>
  <c r="J99" i="1" l="1"/>
  <c r="I99" i="1"/>
  <c r="A163" i="1"/>
  <c r="B162" i="1"/>
  <c r="C162" i="1"/>
  <c r="E155" i="1"/>
  <c r="D155" i="1"/>
  <c r="I155" i="1"/>
  <c r="E100" i="1" l="1"/>
  <c r="D100" i="1"/>
  <c r="K99" i="1"/>
  <c r="B163" i="1"/>
  <c r="A164" i="1"/>
  <c r="C163" i="1"/>
  <c r="E156" i="1"/>
  <c r="D156" i="1"/>
  <c r="J155" i="1"/>
  <c r="K155" i="1" s="1"/>
  <c r="I100" i="1" l="1"/>
  <c r="J100" i="1"/>
  <c r="A165" i="1"/>
  <c r="B164" i="1"/>
  <c r="C164" i="1"/>
  <c r="I156" i="1"/>
  <c r="J156" i="1"/>
  <c r="K156" i="1" s="1"/>
  <c r="K100" i="1" l="1"/>
  <c r="E101" i="1"/>
  <c r="D101" i="1"/>
  <c r="B165" i="1"/>
  <c r="A166" i="1"/>
  <c r="C165" i="1"/>
  <c r="E157" i="1"/>
  <c r="D157" i="1"/>
  <c r="I157" i="1"/>
  <c r="I101" i="1" l="1"/>
  <c r="J101" i="1"/>
  <c r="A167" i="1"/>
  <c r="B166" i="1"/>
  <c r="C166" i="1"/>
  <c r="E158" i="1"/>
  <c r="D158" i="1"/>
  <c r="J157" i="1"/>
  <c r="K157" i="1" s="1"/>
  <c r="K101" i="1" l="1"/>
  <c r="E102" i="1"/>
  <c r="D102" i="1"/>
  <c r="B167" i="1"/>
  <c r="A168" i="1"/>
  <c r="C167" i="1"/>
  <c r="I158" i="1"/>
  <c r="J158" i="1"/>
  <c r="K158" i="1" s="1"/>
  <c r="I102" i="1" l="1"/>
  <c r="J102" i="1"/>
  <c r="A169" i="1"/>
  <c r="B168" i="1"/>
  <c r="C168" i="1"/>
  <c r="E159" i="1"/>
  <c r="D159" i="1"/>
  <c r="I159" i="1"/>
  <c r="K102" i="1" l="1"/>
  <c r="D103" i="1"/>
  <c r="E103" i="1"/>
  <c r="B169" i="1"/>
  <c r="A170" i="1"/>
  <c r="C169" i="1"/>
  <c r="E160" i="1"/>
  <c r="D160" i="1"/>
  <c r="J159" i="1"/>
  <c r="K159" i="1" s="1"/>
  <c r="J103" i="1" l="1"/>
  <c r="I103" i="1"/>
  <c r="A171" i="1"/>
  <c r="B170" i="1"/>
  <c r="C170" i="1"/>
  <c r="I160" i="1"/>
  <c r="J160" i="1"/>
  <c r="K160" i="1" s="1"/>
  <c r="D104" i="1" l="1"/>
  <c r="E104" i="1"/>
  <c r="K103" i="1"/>
  <c r="B171" i="1"/>
  <c r="A172" i="1"/>
  <c r="C171" i="1"/>
  <c r="E161" i="1"/>
  <c r="D161" i="1"/>
  <c r="I161" i="1"/>
  <c r="J104" i="1" l="1"/>
  <c r="I104" i="1"/>
  <c r="A173" i="1"/>
  <c r="B172" i="1"/>
  <c r="C172" i="1"/>
  <c r="E162" i="1"/>
  <c r="D162" i="1"/>
  <c r="J161" i="1"/>
  <c r="K161" i="1" s="1"/>
  <c r="D105" i="1" l="1"/>
  <c r="E105" i="1"/>
  <c r="K104" i="1"/>
  <c r="B173" i="1"/>
  <c r="A174" i="1"/>
  <c r="C173" i="1"/>
  <c r="I162" i="1"/>
  <c r="J162" i="1"/>
  <c r="K162" i="1" s="1"/>
  <c r="J105" i="1" l="1"/>
  <c r="I105" i="1"/>
  <c r="A175" i="1"/>
  <c r="B174" i="1"/>
  <c r="C174" i="1"/>
  <c r="E163" i="1"/>
  <c r="D163" i="1"/>
  <c r="I163" i="1"/>
  <c r="D106" i="1" l="1"/>
  <c r="E106" i="1"/>
  <c r="K105" i="1"/>
  <c r="B175" i="1"/>
  <c r="A176" i="1"/>
  <c r="C175" i="1"/>
  <c r="E164" i="1"/>
  <c r="D164" i="1"/>
  <c r="J163" i="1"/>
  <c r="K163" i="1" s="1"/>
  <c r="J106" i="1" l="1"/>
  <c r="I106" i="1"/>
  <c r="A177" i="1"/>
  <c r="B176" i="1"/>
  <c r="C176" i="1"/>
  <c r="I164" i="1"/>
  <c r="J164" i="1"/>
  <c r="K164" i="1" s="1"/>
  <c r="E107" i="1" l="1"/>
  <c r="D107" i="1"/>
  <c r="K106" i="1"/>
  <c r="B177" i="1"/>
  <c r="A178" i="1"/>
  <c r="E177" i="1"/>
  <c r="C177" i="1"/>
  <c r="J177" i="1"/>
  <c r="D177" i="1"/>
  <c r="I177" i="1"/>
  <c r="K177" i="1"/>
  <c r="E165" i="1"/>
  <c r="D165" i="1"/>
  <c r="I165" i="1"/>
  <c r="J107" i="1" l="1"/>
  <c r="I107" i="1"/>
  <c r="A179" i="1"/>
  <c r="B178" i="1"/>
  <c r="E178" i="1"/>
  <c r="C178" i="1"/>
  <c r="I178" i="1"/>
  <c r="J178" i="1"/>
  <c r="D178" i="1"/>
  <c r="K178" i="1"/>
  <c r="E166" i="1"/>
  <c r="D166" i="1"/>
  <c r="J165" i="1"/>
  <c r="K165" i="1" s="1"/>
  <c r="D108" i="1" l="1"/>
  <c r="E108" i="1"/>
  <c r="K107" i="1"/>
  <c r="B179" i="1"/>
  <c r="A180" i="1"/>
  <c r="C179" i="1"/>
  <c r="I179" i="1"/>
  <c r="J179" i="1"/>
  <c r="E179" i="1"/>
  <c r="D179" i="1"/>
  <c r="K179" i="1"/>
  <c r="I166" i="1"/>
  <c r="J166" i="1"/>
  <c r="K166" i="1" s="1"/>
  <c r="J108" i="1" l="1"/>
  <c r="I108" i="1"/>
  <c r="A181" i="1"/>
  <c r="B180" i="1"/>
  <c r="D180" i="1"/>
  <c r="E180" i="1"/>
  <c r="I180" i="1"/>
  <c r="C180" i="1"/>
  <c r="J180" i="1"/>
  <c r="K180" i="1"/>
  <c r="E167" i="1"/>
  <c r="D167" i="1"/>
  <c r="I167" i="1"/>
  <c r="D109" i="1" l="1"/>
  <c r="E109" i="1"/>
  <c r="K108" i="1"/>
  <c r="B181" i="1"/>
  <c r="A182" i="1"/>
  <c r="D181" i="1"/>
  <c r="E181" i="1"/>
  <c r="I181" i="1"/>
  <c r="C181" i="1"/>
  <c r="J181" i="1"/>
  <c r="K181" i="1"/>
  <c r="E168" i="1"/>
  <c r="D168" i="1"/>
  <c r="J167" i="1"/>
  <c r="K167" i="1" s="1"/>
  <c r="J109" i="1" l="1"/>
  <c r="I109" i="1"/>
  <c r="A183" i="1"/>
  <c r="B182" i="1"/>
  <c r="E182" i="1"/>
  <c r="C182" i="1"/>
  <c r="I182" i="1"/>
  <c r="J182" i="1"/>
  <c r="D182" i="1"/>
  <c r="K182" i="1"/>
  <c r="I168" i="1"/>
  <c r="J168" i="1"/>
  <c r="K168" i="1" s="1"/>
  <c r="K109" i="1" l="1"/>
  <c r="E110" i="1"/>
  <c r="D110" i="1"/>
  <c r="B183" i="1"/>
  <c r="A184" i="1"/>
  <c r="C183" i="1"/>
  <c r="I183" i="1"/>
  <c r="J183" i="1"/>
  <c r="D183" i="1"/>
  <c r="E183" i="1"/>
  <c r="K183" i="1"/>
  <c r="E169" i="1"/>
  <c r="D169" i="1"/>
  <c r="I169" i="1"/>
  <c r="J110" i="1" l="1"/>
  <c r="I110" i="1"/>
  <c r="A185" i="1"/>
  <c r="B184" i="1"/>
  <c r="D184" i="1"/>
  <c r="C184" i="1"/>
  <c r="J184" i="1"/>
  <c r="E184" i="1"/>
  <c r="I184" i="1"/>
  <c r="K184" i="1"/>
  <c r="E170" i="1"/>
  <c r="D170" i="1"/>
  <c r="J169" i="1"/>
  <c r="K169" i="1" s="1"/>
  <c r="E111" i="1" l="1"/>
  <c r="D111" i="1"/>
  <c r="K110" i="1"/>
  <c r="B185" i="1"/>
  <c r="A186" i="1"/>
  <c r="D185" i="1"/>
  <c r="E185" i="1"/>
  <c r="C185" i="1"/>
  <c r="J185" i="1"/>
  <c r="I185" i="1"/>
  <c r="K185" i="1"/>
  <c r="I170" i="1"/>
  <c r="J170" i="1"/>
  <c r="K170" i="1" s="1"/>
  <c r="J111" i="1" l="1"/>
  <c r="I111" i="1"/>
  <c r="A187" i="1"/>
  <c r="B186" i="1"/>
  <c r="E186" i="1"/>
  <c r="C186" i="1"/>
  <c r="I186" i="1"/>
  <c r="J186" i="1"/>
  <c r="D186" i="1"/>
  <c r="K186" i="1"/>
  <c r="E171" i="1"/>
  <c r="D171" i="1"/>
  <c r="I171" i="1"/>
  <c r="K111" i="1" l="1"/>
  <c r="E112" i="1"/>
  <c r="D112" i="1"/>
  <c r="B187" i="1"/>
  <c r="A188" i="1"/>
  <c r="C187" i="1"/>
  <c r="I187" i="1"/>
  <c r="J187" i="1"/>
  <c r="E187" i="1"/>
  <c r="D187" i="1"/>
  <c r="K187" i="1"/>
  <c r="E172" i="1"/>
  <c r="D172" i="1"/>
  <c r="J171" i="1"/>
  <c r="K171" i="1" s="1"/>
  <c r="J112" i="1" l="1"/>
  <c r="I112" i="1"/>
  <c r="A189" i="1"/>
  <c r="B188" i="1"/>
  <c r="D188" i="1"/>
  <c r="E188" i="1"/>
  <c r="I188" i="1"/>
  <c r="C188" i="1"/>
  <c r="J188" i="1"/>
  <c r="K188" i="1"/>
  <c r="I172" i="1"/>
  <c r="J172" i="1"/>
  <c r="K172" i="1" s="1"/>
  <c r="K112" i="1" l="1"/>
  <c r="D113" i="1"/>
  <c r="E113" i="1"/>
  <c r="B189" i="1"/>
  <c r="A190" i="1"/>
  <c r="D189" i="1"/>
  <c r="E189" i="1"/>
  <c r="I189" i="1"/>
  <c r="C189" i="1"/>
  <c r="J189" i="1"/>
  <c r="K189" i="1"/>
  <c r="E173" i="1"/>
  <c r="D173" i="1"/>
  <c r="I173" i="1"/>
  <c r="J113" i="1" l="1"/>
  <c r="I113" i="1"/>
  <c r="A191" i="1"/>
  <c r="B190" i="1"/>
  <c r="E190" i="1"/>
  <c r="C190" i="1"/>
  <c r="I190" i="1"/>
  <c r="J190" i="1"/>
  <c r="D190" i="1"/>
  <c r="K190" i="1"/>
  <c r="E174" i="1"/>
  <c r="D174" i="1"/>
  <c r="J173" i="1"/>
  <c r="K173" i="1" s="1"/>
  <c r="K113" i="1" l="1"/>
  <c r="D114" i="1"/>
  <c r="E114" i="1"/>
  <c r="B191" i="1"/>
  <c r="A192" i="1"/>
  <c r="C191" i="1"/>
  <c r="I191" i="1"/>
  <c r="J191" i="1"/>
  <c r="D191" i="1"/>
  <c r="E191" i="1"/>
  <c r="K191" i="1"/>
  <c r="I174" i="1"/>
  <c r="J174" i="1"/>
  <c r="K174" i="1" s="1"/>
  <c r="J114" i="1" l="1"/>
  <c r="I114" i="1"/>
  <c r="A193" i="1"/>
  <c r="B192" i="1"/>
  <c r="D192" i="1"/>
  <c r="C192" i="1"/>
  <c r="J192" i="1"/>
  <c r="E192" i="1"/>
  <c r="I192" i="1"/>
  <c r="K192" i="1"/>
  <c r="E175" i="1"/>
  <c r="D175" i="1"/>
  <c r="I175" i="1"/>
  <c r="D115" i="1" l="1"/>
  <c r="E115" i="1"/>
  <c r="K114" i="1"/>
  <c r="B193" i="1"/>
  <c r="A194" i="1"/>
  <c r="D193" i="1"/>
  <c r="E193" i="1"/>
  <c r="C193" i="1"/>
  <c r="J193" i="1"/>
  <c r="I193" i="1"/>
  <c r="K193" i="1"/>
  <c r="D176" i="1"/>
  <c r="J175" i="1"/>
  <c r="K175" i="1" s="1"/>
  <c r="I115" i="1" l="1"/>
  <c r="J115" i="1"/>
  <c r="A195" i="1"/>
  <c r="B194" i="1"/>
  <c r="E194" i="1"/>
  <c r="C194" i="1"/>
  <c r="I194" i="1"/>
  <c r="J194" i="1"/>
  <c r="D194" i="1"/>
  <c r="K194" i="1"/>
  <c r="E176" i="1"/>
  <c r="K115" i="1" l="1"/>
  <c r="E116" i="1"/>
  <c r="D116" i="1"/>
  <c r="B195" i="1"/>
  <c r="A196" i="1"/>
  <c r="C195" i="1"/>
  <c r="I195" i="1"/>
  <c r="J195" i="1"/>
  <c r="E195" i="1"/>
  <c r="D195" i="1"/>
  <c r="K195" i="1"/>
  <c r="J176" i="1"/>
  <c r="I176" i="1"/>
  <c r="J116" i="1" l="1"/>
  <c r="I116" i="1"/>
  <c r="A197" i="1"/>
  <c r="B196" i="1"/>
  <c r="D196" i="1"/>
  <c r="E196" i="1"/>
  <c r="I196" i="1"/>
  <c r="C196" i="1"/>
  <c r="J196" i="1"/>
  <c r="K196" i="1"/>
  <c r="K176" i="1"/>
  <c r="E117" i="1" l="1"/>
  <c r="D117" i="1"/>
  <c r="K116" i="1"/>
  <c r="B197" i="1"/>
  <c r="A198" i="1"/>
  <c r="D197" i="1"/>
  <c r="E197" i="1"/>
  <c r="I197" i="1"/>
  <c r="C197" i="1"/>
  <c r="J197" i="1"/>
  <c r="K197" i="1"/>
  <c r="J117" i="1" l="1"/>
  <c r="I117" i="1"/>
  <c r="B198" i="1"/>
  <c r="A199" i="1"/>
  <c r="E198" i="1"/>
  <c r="C198" i="1"/>
  <c r="I198" i="1"/>
  <c r="J198" i="1"/>
  <c r="D198" i="1"/>
  <c r="K198" i="1"/>
  <c r="K117" i="1" l="1"/>
  <c r="D118" i="1"/>
  <c r="E118" i="1"/>
  <c r="B199" i="1"/>
  <c r="A200" i="1"/>
  <c r="C199" i="1"/>
  <c r="I199" i="1"/>
  <c r="J199" i="1"/>
  <c r="D199" i="1"/>
  <c r="E199" i="1"/>
  <c r="K199" i="1"/>
  <c r="J118" i="1" l="1"/>
  <c r="I118" i="1"/>
  <c r="B200" i="1"/>
  <c r="A201" i="1"/>
  <c r="D200" i="1"/>
  <c r="C200" i="1"/>
  <c r="J200" i="1"/>
  <c r="E200" i="1"/>
  <c r="I200" i="1"/>
  <c r="K200" i="1"/>
  <c r="E119" i="1" l="1"/>
  <c r="D119" i="1"/>
  <c r="K118" i="1"/>
  <c r="B201" i="1"/>
  <c r="A202" i="1"/>
  <c r="D201" i="1"/>
  <c r="E201" i="1"/>
  <c r="C201" i="1"/>
  <c r="J201" i="1"/>
  <c r="I201" i="1"/>
  <c r="K201" i="1"/>
  <c r="I119" i="1" l="1"/>
  <c r="J119" i="1"/>
  <c r="A203" i="1"/>
  <c r="B202" i="1"/>
  <c r="E202" i="1"/>
  <c r="C202" i="1"/>
  <c r="I202" i="1"/>
  <c r="J202" i="1"/>
  <c r="D202" i="1"/>
  <c r="K202" i="1"/>
  <c r="K119" i="1" l="1"/>
  <c r="D120" i="1"/>
  <c r="E120" i="1"/>
  <c r="B203" i="1"/>
  <c r="A204" i="1"/>
  <c r="C203" i="1"/>
  <c r="I203" i="1"/>
  <c r="J203" i="1"/>
  <c r="E203" i="1"/>
  <c r="D203" i="1"/>
  <c r="K203" i="1"/>
  <c r="J120" i="1" l="1"/>
  <c r="I120" i="1"/>
  <c r="B204" i="1"/>
  <c r="A205" i="1"/>
  <c r="D204" i="1"/>
  <c r="E204" i="1"/>
  <c r="I204" i="1"/>
  <c r="C204" i="1"/>
  <c r="J204" i="1"/>
  <c r="K204" i="1"/>
  <c r="K120" i="1" l="1"/>
  <c r="D121" i="1"/>
  <c r="E121" i="1"/>
  <c r="B205" i="1"/>
  <c r="A206" i="1"/>
  <c r="D205" i="1"/>
  <c r="E205" i="1"/>
  <c r="I205" i="1"/>
  <c r="C205" i="1"/>
  <c r="J205" i="1"/>
  <c r="K205" i="1"/>
  <c r="J121" i="1" l="1"/>
  <c r="I121" i="1"/>
  <c r="B206" i="1"/>
  <c r="A207" i="1"/>
  <c r="E206" i="1"/>
  <c r="C206" i="1"/>
  <c r="I206" i="1"/>
  <c r="J206" i="1"/>
  <c r="D206" i="1"/>
  <c r="K206" i="1"/>
  <c r="K121" i="1" l="1"/>
  <c r="D122" i="1"/>
  <c r="E122" i="1"/>
  <c r="B207" i="1"/>
  <c r="A208" i="1"/>
  <c r="C207" i="1"/>
  <c r="I207" i="1"/>
  <c r="J207" i="1"/>
  <c r="D207" i="1"/>
  <c r="E207" i="1"/>
  <c r="K207" i="1"/>
  <c r="J122" i="1" l="1"/>
  <c r="I122" i="1"/>
  <c r="B208" i="1"/>
  <c r="A209" i="1"/>
  <c r="D208" i="1"/>
  <c r="C208" i="1"/>
  <c r="J208" i="1"/>
  <c r="E208" i="1"/>
  <c r="I208" i="1"/>
  <c r="K208" i="1"/>
  <c r="K122" i="1" l="1"/>
  <c r="D123" i="1"/>
  <c r="E123" i="1"/>
  <c r="J123" i="1" s="1"/>
  <c r="B209" i="1"/>
  <c r="A210" i="1"/>
  <c r="D209" i="1"/>
  <c r="E209" i="1"/>
  <c r="C209" i="1"/>
  <c r="J209" i="1"/>
  <c r="I209" i="1"/>
  <c r="K209" i="1"/>
  <c r="I123" i="1" l="1"/>
  <c r="K123" i="1" s="1"/>
  <c r="B210" i="1"/>
  <c r="A211" i="1"/>
  <c r="E210" i="1"/>
  <c r="C210" i="1"/>
  <c r="I210" i="1"/>
  <c r="J210" i="1"/>
  <c r="D210" i="1"/>
  <c r="K210" i="1"/>
  <c r="E124" i="1" l="1"/>
  <c r="D124" i="1"/>
  <c r="B211" i="1"/>
  <c r="A212" i="1"/>
  <c r="C211" i="1"/>
  <c r="I211" i="1"/>
  <c r="J211" i="1"/>
  <c r="E211" i="1"/>
  <c r="D211" i="1"/>
  <c r="K211" i="1"/>
  <c r="I124" i="1" l="1"/>
  <c r="D125" i="1" s="1"/>
  <c r="J124" i="1"/>
  <c r="B212" i="1"/>
  <c r="A213" i="1"/>
  <c r="D212" i="1"/>
  <c r="E212" i="1"/>
  <c r="I212" i="1"/>
  <c r="C212" i="1"/>
  <c r="J212" i="1"/>
  <c r="K212" i="1"/>
  <c r="K124" i="1" l="1"/>
  <c r="E125" i="1"/>
  <c r="J125" i="1" s="1"/>
  <c r="B213" i="1"/>
  <c r="A214" i="1"/>
  <c r="D213" i="1"/>
  <c r="E213" i="1"/>
  <c r="I213" i="1"/>
  <c r="C213" i="1"/>
  <c r="J213" i="1"/>
  <c r="K213" i="1"/>
  <c r="I125" i="1" l="1"/>
  <c r="K125" i="1" s="1"/>
  <c r="B214" i="1"/>
  <c r="A215" i="1"/>
  <c r="E214" i="1"/>
  <c r="C214" i="1"/>
  <c r="I214" i="1"/>
  <c r="J214" i="1"/>
  <c r="D214" i="1"/>
  <c r="K214" i="1"/>
  <c r="D126" i="1" l="1"/>
  <c r="E126" i="1"/>
  <c r="B215" i="1"/>
  <c r="A216" i="1"/>
  <c r="C215" i="1"/>
  <c r="I215" i="1"/>
  <c r="J215" i="1"/>
  <c r="D215" i="1"/>
  <c r="E215" i="1"/>
  <c r="K215" i="1"/>
  <c r="J126" i="1" l="1"/>
  <c r="I126" i="1"/>
  <c r="B216" i="1"/>
  <c r="A217" i="1"/>
  <c r="D216" i="1"/>
  <c r="C216" i="1"/>
  <c r="J216" i="1"/>
  <c r="E216" i="1"/>
  <c r="I216" i="1"/>
  <c r="K216" i="1"/>
  <c r="K126" i="1" l="1"/>
  <c r="D127" i="1"/>
  <c r="E127" i="1"/>
  <c r="J127" i="1" s="1"/>
  <c r="B217" i="1"/>
  <c r="A218" i="1"/>
  <c r="D217" i="1"/>
  <c r="E217" i="1"/>
  <c r="C217" i="1"/>
  <c r="J217" i="1"/>
  <c r="I217" i="1"/>
  <c r="K217" i="1"/>
  <c r="I127" i="1" l="1"/>
  <c r="B218" i="1"/>
  <c r="A219" i="1"/>
  <c r="E218" i="1"/>
  <c r="C218" i="1"/>
  <c r="I218" i="1"/>
  <c r="J218" i="1"/>
  <c r="D218" i="1"/>
  <c r="K218" i="1"/>
  <c r="E128" i="1" l="1"/>
  <c r="D128" i="1"/>
  <c r="K127" i="1"/>
  <c r="B219" i="1"/>
  <c r="A220" i="1"/>
  <c r="C219" i="1"/>
  <c r="I219" i="1"/>
  <c r="J219" i="1"/>
  <c r="E219" i="1"/>
  <c r="D219" i="1"/>
  <c r="K219" i="1"/>
  <c r="I128" i="1" l="1"/>
  <c r="J128" i="1"/>
  <c r="B220" i="1"/>
  <c r="A221" i="1"/>
  <c r="D220" i="1"/>
  <c r="E220" i="1"/>
  <c r="I220" i="1"/>
  <c r="C220" i="1"/>
  <c r="J220" i="1"/>
  <c r="K220" i="1"/>
  <c r="K128" i="1" l="1"/>
  <c r="D129" i="1"/>
  <c r="E129" i="1"/>
  <c r="J129" i="1" s="1"/>
  <c r="B221" i="1"/>
  <c r="A222" i="1"/>
  <c r="D221" i="1"/>
  <c r="E221" i="1"/>
  <c r="I221" i="1"/>
  <c r="C221" i="1"/>
  <c r="J221" i="1"/>
  <c r="K221" i="1"/>
  <c r="I129" i="1" l="1"/>
  <c r="K129" i="1" s="1"/>
  <c r="B222" i="1"/>
  <c r="A223" i="1"/>
  <c r="E222" i="1"/>
  <c r="C222" i="1"/>
  <c r="I222" i="1"/>
  <c r="J222" i="1"/>
  <c r="D222" i="1"/>
  <c r="K222" i="1"/>
  <c r="D130" i="1" l="1"/>
  <c r="E130" i="1"/>
  <c r="B223" i="1"/>
  <c r="A224" i="1"/>
  <c r="C223" i="1"/>
  <c r="I223" i="1"/>
  <c r="J223" i="1"/>
  <c r="D223" i="1"/>
  <c r="E223" i="1"/>
  <c r="K223" i="1"/>
  <c r="J130" i="1" l="1"/>
  <c r="I130" i="1"/>
  <c r="B224" i="1"/>
  <c r="A225" i="1"/>
  <c r="D224" i="1"/>
  <c r="C224" i="1"/>
  <c r="J224" i="1"/>
  <c r="E224" i="1"/>
  <c r="I224" i="1"/>
  <c r="K224" i="1"/>
  <c r="K130" i="1" l="1"/>
  <c r="E131" i="1"/>
  <c r="D131" i="1"/>
  <c r="B225" i="1"/>
  <c r="A226" i="1"/>
  <c r="D225" i="1"/>
  <c r="E225" i="1"/>
  <c r="C225" i="1"/>
  <c r="J225" i="1"/>
  <c r="I225" i="1"/>
  <c r="K225" i="1"/>
  <c r="J131" i="1" l="1"/>
  <c r="I131" i="1"/>
  <c r="D132" i="1" s="1"/>
  <c r="B226" i="1"/>
  <c r="A227" i="1"/>
  <c r="E226" i="1"/>
  <c r="C226" i="1"/>
  <c r="I226" i="1"/>
  <c r="J226" i="1"/>
  <c r="D226" i="1"/>
  <c r="K226" i="1"/>
  <c r="K131" i="1" l="1"/>
  <c r="E132" i="1"/>
  <c r="J132" i="1" s="1"/>
  <c r="B227" i="1"/>
  <c r="A228" i="1"/>
  <c r="C227" i="1"/>
  <c r="I227" i="1"/>
  <c r="J227" i="1"/>
  <c r="E227" i="1"/>
  <c r="D227" i="1"/>
  <c r="K227" i="1"/>
  <c r="I132" i="1" l="1"/>
  <c r="D133" i="1" s="1"/>
  <c r="B228" i="1"/>
  <c r="A229" i="1"/>
  <c r="D228" i="1"/>
  <c r="E228" i="1"/>
  <c r="I228" i="1"/>
  <c r="C228" i="1"/>
  <c r="J228" i="1"/>
  <c r="K228" i="1"/>
  <c r="E133" i="1" l="1"/>
  <c r="I133" i="1" s="1"/>
  <c r="K132" i="1"/>
  <c r="B229" i="1"/>
  <c r="A230" i="1"/>
  <c r="D229" i="1"/>
  <c r="E229" i="1"/>
  <c r="I229" i="1"/>
  <c r="C229" i="1"/>
  <c r="J229" i="1"/>
  <c r="K229" i="1"/>
  <c r="J133" i="1" l="1"/>
  <c r="K133" i="1" s="1"/>
  <c r="D134" i="1"/>
  <c r="E134" i="1"/>
  <c r="J134" i="1" s="1"/>
  <c r="B230" i="1"/>
  <c r="A231" i="1"/>
  <c r="E230" i="1"/>
  <c r="C230" i="1"/>
  <c r="I230" i="1"/>
  <c r="J230" i="1"/>
  <c r="D230" i="1"/>
  <c r="K230" i="1"/>
  <c r="I134" i="1" l="1"/>
  <c r="B231" i="1"/>
  <c r="A232" i="1"/>
  <c r="C231" i="1"/>
  <c r="I231" i="1"/>
  <c r="J231" i="1"/>
  <c r="D231" i="1"/>
  <c r="E231" i="1"/>
  <c r="K231" i="1"/>
  <c r="D135" i="1" l="1"/>
  <c r="E135" i="1"/>
  <c r="K134" i="1"/>
  <c r="B232" i="1"/>
  <c r="A233" i="1"/>
  <c r="D232" i="1"/>
  <c r="C232" i="1"/>
  <c r="J232" i="1"/>
  <c r="E232" i="1"/>
  <c r="I232" i="1"/>
  <c r="K232" i="1"/>
  <c r="J135" i="1" l="1"/>
  <c r="I135" i="1"/>
  <c r="B233" i="1"/>
  <c r="A234" i="1"/>
  <c r="D233" i="1"/>
  <c r="E233" i="1"/>
  <c r="C233" i="1"/>
  <c r="J233" i="1"/>
  <c r="I233" i="1"/>
  <c r="K233" i="1"/>
  <c r="E136" i="1" l="1"/>
  <c r="D136" i="1"/>
  <c r="K135" i="1"/>
  <c r="B234" i="1"/>
  <c r="A235" i="1"/>
  <c r="E234" i="1"/>
  <c r="C234" i="1"/>
  <c r="I234" i="1"/>
  <c r="J234" i="1"/>
  <c r="D234" i="1"/>
  <c r="K234" i="1"/>
  <c r="J136" i="1" l="1"/>
  <c r="I136" i="1"/>
  <c r="B235" i="1"/>
  <c r="A236" i="1"/>
  <c r="C235" i="1"/>
  <c r="I235" i="1"/>
  <c r="J235" i="1"/>
  <c r="E235" i="1"/>
  <c r="D235" i="1"/>
  <c r="K235" i="1"/>
  <c r="E137" i="1" l="1"/>
  <c r="D137" i="1"/>
  <c r="K136" i="1"/>
  <c r="B236" i="1"/>
  <c r="A237" i="1"/>
  <c r="D236" i="1"/>
  <c r="E236" i="1"/>
  <c r="I236" i="1"/>
  <c r="C236" i="1"/>
  <c r="J236" i="1"/>
  <c r="K236" i="1"/>
  <c r="J137" i="1" l="1"/>
  <c r="I137" i="1"/>
  <c r="B237" i="1"/>
  <c r="A238" i="1"/>
  <c r="D237" i="1"/>
  <c r="E237" i="1"/>
  <c r="I237" i="1"/>
  <c r="C237" i="1"/>
  <c r="J237" i="1"/>
  <c r="K237" i="1"/>
  <c r="E138" i="1" l="1"/>
  <c r="D138" i="1"/>
  <c r="K137" i="1"/>
  <c r="B238" i="1"/>
  <c r="A239" i="1"/>
  <c r="E238" i="1"/>
  <c r="C238" i="1"/>
  <c r="I238" i="1"/>
  <c r="J238" i="1"/>
  <c r="D238" i="1"/>
  <c r="K238" i="1"/>
  <c r="J138" i="1" l="1"/>
  <c r="I138" i="1"/>
  <c r="B239" i="1"/>
  <c r="A240" i="1"/>
  <c r="C239" i="1"/>
  <c r="I239" i="1"/>
  <c r="J239" i="1"/>
  <c r="D239" i="1"/>
  <c r="E239" i="1"/>
  <c r="K239" i="1"/>
  <c r="E139" i="1" l="1"/>
  <c r="D139" i="1"/>
  <c r="K138" i="1"/>
  <c r="B240" i="1"/>
  <c r="A241" i="1"/>
  <c r="D240" i="1"/>
  <c r="C240" i="1"/>
  <c r="J240" i="1"/>
  <c r="E240" i="1"/>
  <c r="I240" i="1"/>
  <c r="K240" i="1"/>
  <c r="I139" i="1" l="1"/>
  <c r="J139" i="1"/>
  <c r="B241" i="1"/>
  <c r="A242" i="1"/>
  <c r="D241" i="1"/>
  <c r="E241" i="1"/>
  <c r="C241" i="1"/>
  <c r="J241" i="1"/>
  <c r="I241" i="1"/>
  <c r="K241" i="1"/>
  <c r="K139" i="1" l="1"/>
  <c r="E140" i="1"/>
  <c r="D140" i="1"/>
  <c r="B242" i="1"/>
  <c r="A243" i="1"/>
  <c r="E242" i="1"/>
  <c r="C242" i="1"/>
  <c r="I242" i="1"/>
  <c r="J242" i="1"/>
  <c r="D242" i="1"/>
  <c r="K242" i="1"/>
  <c r="J140" i="1" l="1"/>
  <c r="I140" i="1"/>
  <c r="B243" i="1"/>
  <c r="A244" i="1"/>
  <c r="C243" i="1"/>
  <c r="I243" i="1"/>
  <c r="J243" i="1"/>
  <c r="E243" i="1"/>
  <c r="D243" i="1"/>
  <c r="K243" i="1"/>
  <c r="E141" i="1" l="1"/>
  <c r="D141" i="1"/>
  <c r="K140" i="1"/>
  <c r="B244" i="1"/>
  <c r="A245" i="1"/>
  <c r="D244" i="1"/>
  <c r="E244" i="1"/>
  <c r="J244" i="1"/>
  <c r="I244" i="1"/>
  <c r="C244" i="1"/>
  <c r="K244" i="1"/>
  <c r="J141" i="1" l="1"/>
  <c r="I141" i="1"/>
  <c r="B245" i="1"/>
  <c r="A246" i="1"/>
  <c r="D245" i="1"/>
  <c r="J245" i="1"/>
  <c r="I245" i="1"/>
  <c r="C245" i="1"/>
  <c r="E245" i="1"/>
  <c r="K245" i="1"/>
  <c r="E142" i="1" l="1"/>
  <c r="D142" i="1"/>
  <c r="K141" i="1"/>
  <c r="B246" i="1"/>
  <c r="A247" i="1"/>
  <c r="E246" i="1"/>
  <c r="J246" i="1"/>
  <c r="I246" i="1"/>
  <c r="C246" i="1"/>
  <c r="D246" i="1"/>
  <c r="K246" i="1"/>
  <c r="J142" i="1" l="1"/>
  <c r="I142" i="1"/>
  <c r="B247" i="1"/>
  <c r="A248" i="1"/>
  <c r="C247" i="1"/>
  <c r="I247" i="1"/>
  <c r="J247" i="1"/>
  <c r="E247" i="1"/>
  <c r="D247" i="1"/>
  <c r="K247" i="1"/>
  <c r="E143" i="1" l="1"/>
  <c r="D143" i="1"/>
  <c r="K142" i="1"/>
  <c r="B248" i="1"/>
  <c r="A249" i="1"/>
  <c r="I248" i="1"/>
  <c r="C248" i="1"/>
  <c r="E248" i="1"/>
  <c r="D248" i="1"/>
  <c r="J248" i="1"/>
  <c r="K248" i="1"/>
  <c r="I143" i="1" l="1"/>
  <c r="J143" i="1"/>
  <c r="B249" i="1"/>
  <c r="A250" i="1"/>
  <c r="D249" i="1"/>
  <c r="I249" i="1"/>
  <c r="C249" i="1"/>
  <c r="E249" i="1"/>
  <c r="J249" i="1"/>
  <c r="K249" i="1"/>
  <c r="K143" i="1" l="1"/>
  <c r="E144" i="1"/>
  <c r="D144" i="1"/>
  <c r="B250" i="1"/>
  <c r="A251" i="1"/>
  <c r="E250" i="1"/>
  <c r="I250" i="1"/>
  <c r="C250" i="1"/>
  <c r="D250" i="1"/>
  <c r="J250" i="1"/>
  <c r="K250" i="1"/>
  <c r="J144" i="1" l="1"/>
  <c r="I144" i="1"/>
  <c r="B251" i="1"/>
  <c r="A252" i="1"/>
  <c r="C251" i="1"/>
  <c r="I251" i="1"/>
  <c r="J251" i="1"/>
  <c r="E251" i="1"/>
  <c r="D251" i="1"/>
  <c r="K251" i="1"/>
  <c r="E145" i="1" l="1"/>
  <c r="D145" i="1"/>
  <c r="K144" i="1"/>
  <c r="B252" i="1"/>
  <c r="A253" i="1"/>
  <c r="C252" i="1"/>
  <c r="E252" i="1"/>
  <c r="D252" i="1"/>
  <c r="J252" i="1"/>
  <c r="I252" i="1"/>
  <c r="K252" i="1"/>
  <c r="J145" i="1" l="1"/>
  <c r="I145" i="1"/>
  <c r="B253" i="1"/>
  <c r="A254" i="1"/>
  <c r="D253" i="1"/>
  <c r="C253" i="1"/>
  <c r="E253" i="1"/>
  <c r="J253" i="1"/>
  <c r="I253" i="1"/>
  <c r="K253" i="1"/>
  <c r="E146" i="1" l="1"/>
  <c r="D146" i="1"/>
  <c r="K145" i="1"/>
  <c r="B254" i="1"/>
  <c r="A255" i="1"/>
  <c r="E254" i="1"/>
  <c r="C254" i="1"/>
  <c r="D254" i="1"/>
  <c r="J254" i="1"/>
  <c r="I254" i="1"/>
  <c r="K254" i="1"/>
  <c r="J146" i="1" l="1"/>
  <c r="I146" i="1"/>
  <c r="B255" i="1"/>
  <c r="A256" i="1"/>
  <c r="C255" i="1"/>
  <c r="I255" i="1"/>
  <c r="J255" i="1"/>
  <c r="E255" i="1"/>
  <c r="D255" i="1"/>
  <c r="K255" i="1"/>
  <c r="K146" i="1" l="1"/>
  <c r="E147" i="1"/>
  <c r="D147" i="1"/>
  <c r="B256" i="1"/>
  <c r="A257" i="1"/>
  <c r="E256" i="1"/>
  <c r="D256" i="1"/>
  <c r="J256" i="1"/>
  <c r="I256" i="1"/>
  <c r="C256" i="1"/>
  <c r="K256" i="1"/>
  <c r="J147" i="1" l="1"/>
  <c r="I147" i="1"/>
  <c r="B257" i="1"/>
  <c r="A258" i="1"/>
  <c r="D257" i="1"/>
  <c r="E257" i="1"/>
  <c r="J257" i="1"/>
  <c r="I257" i="1"/>
  <c r="C257" i="1"/>
  <c r="K257" i="1"/>
  <c r="E148" i="1" l="1"/>
  <c r="D148" i="1"/>
  <c r="K147" i="1"/>
  <c r="B258" i="1"/>
  <c r="A259" i="1"/>
  <c r="E258" i="1"/>
  <c r="D258" i="1"/>
  <c r="J258" i="1"/>
  <c r="I258" i="1"/>
  <c r="C258" i="1"/>
  <c r="K258" i="1"/>
  <c r="J148" i="1" l="1"/>
  <c r="I148" i="1"/>
  <c r="B259" i="1"/>
  <c r="A260" i="1"/>
  <c r="C259" i="1"/>
  <c r="I259" i="1"/>
  <c r="J259" i="1"/>
  <c r="D259" i="1"/>
  <c r="E259" i="1"/>
  <c r="K259" i="1"/>
  <c r="E149" i="1" l="1"/>
  <c r="D149" i="1"/>
  <c r="K148" i="1"/>
  <c r="B260" i="1"/>
  <c r="A261" i="1"/>
  <c r="D260" i="1"/>
  <c r="J260" i="1"/>
  <c r="I260" i="1"/>
  <c r="C260" i="1"/>
  <c r="E260" i="1"/>
  <c r="K260" i="1"/>
  <c r="J149" i="1" l="1"/>
  <c r="I149" i="1"/>
  <c r="B261" i="1"/>
  <c r="A262" i="1"/>
  <c r="D261" i="1"/>
  <c r="J261" i="1"/>
  <c r="I261" i="1"/>
  <c r="C261" i="1"/>
  <c r="E261" i="1"/>
  <c r="K261" i="1"/>
  <c r="D150" i="1" l="1"/>
  <c r="E150" i="1"/>
  <c r="J150" i="1" s="1"/>
  <c r="K149" i="1"/>
  <c r="B262" i="1"/>
  <c r="A263" i="1"/>
  <c r="E262" i="1"/>
  <c r="J262" i="1"/>
  <c r="I262" i="1"/>
  <c r="C262" i="1"/>
  <c r="D262" i="1"/>
  <c r="K262" i="1"/>
  <c r="I150" i="1" l="1"/>
  <c r="B263" i="1"/>
  <c r="A264" i="1"/>
  <c r="C263" i="1"/>
  <c r="I263" i="1"/>
  <c r="J263" i="1"/>
  <c r="E263" i="1"/>
  <c r="D263" i="1"/>
  <c r="K263" i="1"/>
  <c r="E151" i="1" l="1"/>
  <c r="D151" i="1"/>
  <c r="K150" i="1"/>
  <c r="B264" i="1"/>
  <c r="A265" i="1"/>
  <c r="I264" i="1"/>
  <c r="C264" i="1"/>
  <c r="E264" i="1"/>
  <c r="D264" i="1"/>
  <c r="J264" i="1"/>
  <c r="K264" i="1"/>
  <c r="I153" i="1"/>
  <c r="J151" i="1" l="1"/>
  <c r="I151" i="1"/>
  <c r="B265" i="1"/>
  <c r="A266" i="1"/>
  <c r="D265" i="1"/>
  <c r="I265" i="1"/>
  <c r="C265" i="1"/>
  <c r="E265" i="1"/>
  <c r="J265" i="1"/>
  <c r="K265" i="1"/>
  <c r="D152" i="1" l="1"/>
  <c r="E152" i="1" s="1"/>
  <c r="J152" i="1" s="1"/>
  <c r="K9" i="1" s="1"/>
  <c r="K151" i="1"/>
  <c r="B266" i="1"/>
  <c r="A267" i="1"/>
  <c r="E266" i="1"/>
  <c r="I266" i="1"/>
  <c r="C266" i="1"/>
  <c r="D266" i="1"/>
  <c r="J266" i="1"/>
  <c r="K266" i="1"/>
  <c r="I152" i="1" l="1"/>
  <c r="K8" i="1" s="1"/>
  <c r="K10" i="1" s="1"/>
  <c r="B267" i="1"/>
  <c r="A268" i="1"/>
  <c r="C267" i="1"/>
  <c r="I267" i="1"/>
  <c r="J267" i="1"/>
  <c r="E267" i="1"/>
  <c r="D267" i="1"/>
  <c r="K267" i="1"/>
  <c r="K152" i="1" l="1"/>
  <c r="B268" i="1"/>
  <c r="A269" i="1"/>
  <c r="C268" i="1"/>
  <c r="E268" i="1"/>
  <c r="D268" i="1"/>
  <c r="J268" i="1"/>
  <c r="I268" i="1"/>
  <c r="K268" i="1"/>
  <c r="B269" i="1" l="1"/>
  <c r="A270" i="1"/>
  <c r="D269" i="1"/>
  <c r="C269" i="1"/>
  <c r="E269" i="1"/>
  <c r="J269" i="1"/>
  <c r="I269" i="1"/>
  <c r="K269" i="1"/>
  <c r="B270" i="1" l="1"/>
  <c r="A271" i="1"/>
  <c r="E270" i="1"/>
  <c r="C270" i="1"/>
  <c r="D270" i="1"/>
  <c r="J270" i="1"/>
  <c r="I270" i="1"/>
  <c r="K270" i="1"/>
  <c r="B271" i="1" l="1"/>
  <c r="A272" i="1"/>
  <c r="C271" i="1"/>
  <c r="E271" i="1"/>
  <c r="D271" i="1"/>
  <c r="I271" i="1"/>
  <c r="J271" i="1"/>
  <c r="K271" i="1"/>
  <c r="B272" i="1" l="1"/>
  <c r="A273" i="1"/>
  <c r="C272" i="1"/>
  <c r="I272" i="1"/>
  <c r="J272" i="1"/>
  <c r="D272" i="1"/>
  <c r="E272" i="1"/>
  <c r="K272" i="1"/>
  <c r="B273" i="1" l="1"/>
  <c r="A274" i="1"/>
  <c r="C273" i="1"/>
  <c r="I273" i="1"/>
  <c r="J273" i="1"/>
  <c r="E273" i="1"/>
  <c r="D273" i="1"/>
  <c r="K273" i="1"/>
  <c r="B274" i="1" l="1"/>
  <c r="A275" i="1"/>
  <c r="D274" i="1"/>
  <c r="C274" i="1"/>
  <c r="I274" i="1"/>
  <c r="J274" i="1"/>
  <c r="E274" i="1"/>
  <c r="K274" i="1"/>
  <c r="B275" i="1" l="1"/>
  <c r="A276" i="1"/>
  <c r="E275" i="1"/>
  <c r="D275" i="1"/>
  <c r="C275" i="1"/>
  <c r="I275" i="1"/>
  <c r="J275" i="1"/>
  <c r="K275" i="1"/>
  <c r="B276" i="1" l="1"/>
  <c r="A277" i="1"/>
  <c r="C276" i="1"/>
  <c r="I276" i="1"/>
  <c r="J276" i="1"/>
  <c r="E276" i="1"/>
  <c r="D276" i="1"/>
  <c r="K276" i="1"/>
  <c r="B277" i="1" l="1"/>
  <c r="A278" i="1"/>
  <c r="C277" i="1"/>
  <c r="I277" i="1"/>
  <c r="J277" i="1"/>
  <c r="E277" i="1"/>
  <c r="D277" i="1"/>
  <c r="K277" i="1"/>
  <c r="B278" i="1" l="1"/>
  <c r="A279" i="1"/>
  <c r="D278" i="1"/>
  <c r="C278" i="1"/>
  <c r="I278" i="1"/>
  <c r="J278" i="1"/>
  <c r="E278" i="1"/>
  <c r="K278" i="1"/>
  <c r="B279" i="1" l="1"/>
  <c r="A280" i="1"/>
  <c r="E279" i="1"/>
  <c r="C279" i="1"/>
  <c r="I279" i="1"/>
  <c r="J279" i="1"/>
  <c r="D279" i="1"/>
  <c r="K279" i="1"/>
  <c r="B280" i="1" l="1"/>
  <c r="A281" i="1"/>
  <c r="C280" i="1"/>
  <c r="I280" i="1"/>
  <c r="J280" i="1"/>
  <c r="D280" i="1"/>
  <c r="E280" i="1"/>
  <c r="K280" i="1"/>
  <c r="B281" i="1" l="1"/>
  <c r="A282" i="1"/>
  <c r="E281" i="1"/>
  <c r="D281" i="1"/>
  <c r="I281" i="1"/>
  <c r="J281" i="1"/>
  <c r="C281" i="1"/>
  <c r="K281" i="1"/>
  <c r="B282" i="1" l="1"/>
  <c r="A283" i="1"/>
  <c r="D282" i="1"/>
  <c r="E282" i="1"/>
  <c r="C282" i="1"/>
  <c r="J282" i="1"/>
  <c r="I282" i="1"/>
  <c r="K282" i="1"/>
  <c r="B283" i="1" l="1"/>
  <c r="A284" i="1"/>
  <c r="E283" i="1"/>
  <c r="C283" i="1"/>
  <c r="I283" i="1"/>
  <c r="J283" i="1"/>
  <c r="D283" i="1"/>
  <c r="K283" i="1"/>
  <c r="B284" i="1" l="1"/>
  <c r="A285" i="1"/>
  <c r="C284" i="1"/>
  <c r="I284" i="1"/>
  <c r="J284" i="1"/>
  <c r="E284" i="1"/>
  <c r="D284" i="1"/>
  <c r="K284" i="1"/>
  <c r="B285" i="1" l="1"/>
  <c r="A286" i="1"/>
  <c r="D285" i="1"/>
  <c r="C285" i="1"/>
  <c r="J285" i="1"/>
  <c r="E285" i="1"/>
  <c r="I285" i="1"/>
  <c r="K285" i="1"/>
  <c r="B286" i="1" l="1"/>
  <c r="A287" i="1"/>
  <c r="D286" i="1"/>
  <c r="E286" i="1"/>
  <c r="I286" i="1"/>
  <c r="C286" i="1"/>
  <c r="J286" i="1"/>
  <c r="K286" i="1"/>
  <c r="B287" i="1" l="1"/>
  <c r="A288" i="1"/>
  <c r="E287" i="1"/>
  <c r="C287" i="1"/>
  <c r="I287" i="1"/>
  <c r="J287" i="1"/>
  <c r="D287" i="1"/>
  <c r="K287" i="1"/>
  <c r="B288" i="1" l="1"/>
  <c r="A289" i="1"/>
  <c r="C288" i="1"/>
  <c r="I288" i="1"/>
  <c r="J288" i="1"/>
  <c r="E288" i="1"/>
  <c r="D288" i="1"/>
  <c r="K288" i="1"/>
  <c r="B289" i="1" l="1"/>
  <c r="A290" i="1"/>
  <c r="D289" i="1"/>
  <c r="I289" i="1"/>
  <c r="C289" i="1"/>
  <c r="J289" i="1"/>
  <c r="E289" i="1"/>
  <c r="K289" i="1"/>
  <c r="B290" i="1" l="1"/>
  <c r="A291" i="1"/>
  <c r="D290" i="1"/>
  <c r="E290" i="1"/>
  <c r="C290" i="1"/>
  <c r="J290" i="1"/>
  <c r="I290" i="1"/>
  <c r="K290" i="1"/>
  <c r="B291" i="1" l="1"/>
  <c r="A292" i="1"/>
  <c r="E291" i="1"/>
  <c r="C291" i="1"/>
  <c r="I291" i="1"/>
  <c r="J291" i="1"/>
  <c r="D291" i="1"/>
  <c r="K291" i="1"/>
  <c r="B292" i="1" l="1"/>
  <c r="A293" i="1"/>
  <c r="E292" i="1"/>
  <c r="J292" i="1"/>
  <c r="I292" i="1"/>
  <c r="C292" i="1"/>
  <c r="D292" i="1"/>
  <c r="K292" i="1"/>
  <c r="B293" i="1" l="1"/>
  <c r="A294" i="1"/>
  <c r="D293" i="1"/>
  <c r="J293" i="1"/>
  <c r="I293" i="1"/>
  <c r="C293" i="1"/>
  <c r="E293" i="1"/>
  <c r="K293" i="1"/>
  <c r="B294" i="1" l="1"/>
  <c r="A295" i="1"/>
  <c r="E294" i="1"/>
  <c r="J294" i="1"/>
  <c r="I294" i="1"/>
  <c r="C294" i="1"/>
  <c r="D294" i="1"/>
  <c r="K294" i="1"/>
  <c r="B295" i="1" l="1"/>
  <c r="A296" i="1"/>
  <c r="C295" i="1"/>
  <c r="I295" i="1"/>
  <c r="J295" i="1"/>
  <c r="E295" i="1"/>
  <c r="D295" i="1"/>
  <c r="K295" i="1"/>
  <c r="B296" i="1" l="1"/>
  <c r="A297" i="1"/>
  <c r="I296" i="1"/>
  <c r="J296" i="1"/>
  <c r="C296" i="1"/>
  <c r="E296" i="1"/>
  <c r="D296" i="1"/>
  <c r="K296" i="1"/>
  <c r="B297" i="1" l="1"/>
  <c r="A298" i="1"/>
  <c r="C297" i="1"/>
  <c r="I297" i="1"/>
  <c r="J297" i="1"/>
  <c r="E297" i="1"/>
  <c r="D297" i="1"/>
  <c r="K297" i="1"/>
  <c r="B298" i="1" l="1"/>
  <c r="A299" i="1"/>
  <c r="D298" i="1"/>
  <c r="C298" i="1"/>
  <c r="I298" i="1"/>
  <c r="J298" i="1"/>
  <c r="E298" i="1"/>
  <c r="K298" i="1"/>
  <c r="B299" i="1" l="1"/>
  <c r="A300" i="1"/>
  <c r="E299" i="1"/>
  <c r="D299" i="1"/>
  <c r="C299" i="1"/>
  <c r="I299" i="1"/>
  <c r="J299" i="1"/>
  <c r="K299" i="1"/>
  <c r="B300" i="1" l="1"/>
  <c r="A301" i="1"/>
  <c r="C300" i="1"/>
  <c r="I300" i="1"/>
  <c r="J300" i="1"/>
  <c r="E300" i="1"/>
  <c r="D300" i="1"/>
  <c r="K300" i="1"/>
  <c r="B301" i="1" l="1"/>
  <c r="A302" i="1"/>
  <c r="C301" i="1"/>
  <c r="I301" i="1"/>
  <c r="J301" i="1"/>
  <c r="E301" i="1"/>
  <c r="D301" i="1"/>
  <c r="K301" i="1"/>
  <c r="B302" i="1" l="1"/>
  <c r="A303" i="1"/>
  <c r="D302" i="1"/>
  <c r="C302" i="1"/>
  <c r="I302" i="1"/>
  <c r="J302" i="1"/>
  <c r="E302" i="1"/>
  <c r="K302" i="1"/>
  <c r="B303" i="1" l="1"/>
  <c r="A304" i="1"/>
  <c r="E303" i="1"/>
  <c r="D303" i="1"/>
  <c r="C303" i="1"/>
  <c r="I303" i="1"/>
  <c r="J303" i="1"/>
  <c r="K303" i="1"/>
  <c r="B304" i="1" l="1"/>
  <c r="A305" i="1"/>
  <c r="C304" i="1"/>
  <c r="I304" i="1"/>
  <c r="J304" i="1"/>
  <c r="E304" i="1"/>
  <c r="D304" i="1"/>
  <c r="K304" i="1"/>
  <c r="B305" i="1" l="1"/>
  <c r="A306" i="1"/>
  <c r="C305" i="1"/>
  <c r="I305" i="1"/>
  <c r="J305" i="1"/>
  <c r="E305" i="1"/>
  <c r="D305" i="1"/>
  <c r="K305" i="1"/>
  <c r="B306" i="1" l="1"/>
  <c r="A307" i="1"/>
  <c r="D306" i="1"/>
  <c r="C306" i="1"/>
  <c r="I306" i="1"/>
  <c r="J306" i="1"/>
  <c r="E306" i="1"/>
  <c r="K306" i="1"/>
  <c r="B307" i="1" l="1"/>
  <c r="A308" i="1"/>
  <c r="E307" i="1"/>
  <c r="D307" i="1"/>
  <c r="C307" i="1"/>
  <c r="I307" i="1"/>
  <c r="J307" i="1"/>
  <c r="K307" i="1"/>
  <c r="B308" i="1" l="1"/>
  <c r="A309" i="1"/>
  <c r="C308" i="1"/>
  <c r="I308" i="1"/>
  <c r="J308" i="1"/>
  <c r="E308" i="1"/>
  <c r="D308" i="1"/>
  <c r="K308" i="1"/>
  <c r="B309" i="1" l="1"/>
  <c r="A310" i="1"/>
  <c r="C309" i="1"/>
  <c r="I309" i="1"/>
  <c r="J309" i="1"/>
  <c r="E309" i="1"/>
  <c r="D309" i="1"/>
  <c r="K309" i="1"/>
  <c r="B310" i="1" l="1"/>
  <c r="A311" i="1"/>
  <c r="D310" i="1"/>
  <c r="C310" i="1"/>
  <c r="I310" i="1"/>
  <c r="J310" i="1"/>
  <c r="E310" i="1"/>
  <c r="K310" i="1"/>
  <c r="B311" i="1" l="1"/>
  <c r="A312" i="1"/>
  <c r="E311" i="1"/>
  <c r="D311" i="1"/>
  <c r="C311" i="1"/>
  <c r="I311" i="1"/>
  <c r="J311" i="1"/>
  <c r="K311" i="1"/>
  <c r="B312" i="1" l="1"/>
  <c r="A313" i="1"/>
  <c r="C312" i="1"/>
  <c r="I312" i="1"/>
  <c r="J312" i="1"/>
  <c r="E312" i="1"/>
  <c r="D312" i="1"/>
  <c r="K312" i="1"/>
  <c r="B313" i="1" l="1"/>
  <c r="A314" i="1"/>
  <c r="C313" i="1"/>
  <c r="I313" i="1"/>
  <c r="J313" i="1"/>
  <c r="E313" i="1"/>
  <c r="D313" i="1"/>
  <c r="K313" i="1"/>
  <c r="B314" i="1" l="1"/>
  <c r="A315" i="1"/>
  <c r="D314" i="1"/>
  <c r="C314" i="1"/>
  <c r="I314" i="1"/>
  <c r="J314" i="1"/>
  <c r="E314" i="1"/>
  <c r="K314" i="1"/>
  <c r="B315" i="1" l="1"/>
  <c r="A316" i="1"/>
  <c r="E315" i="1"/>
  <c r="D315" i="1"/>
  <c r="C315" i="1"/>
  <c r="I315" i="1"/>
  <c r="J315" i="1"/>
  <c r="K315" i="1"/>
  <c r="A317" i="1" l="1"/>
  <c r="B316" i="1"/>
  <c r="C316" i="1"/>
  <c r="I316" i="1"/>
  <c r="J316" i="1"/>
  <c r="E316" i="1"/>
  <c r="D316" i="1"/>
  <c r="K316" i="1"/>
  <c r="B317" i="1" l="1"/>
  <c r="A318" i="1"/>
  <c r="C317" i="1"/>
  <c r="I317" i="1"/>
  <c r="J317" i="1"/>
  <c r="E317" i="1"/>
  <c r="D317" i="1"/>
  <c r="K317" i="1"/>
  <c r="B318" i="1" l="1"/>
  <c r="A319" i="1"/>
  <c r="D318" i="1"/>
  <c r="C318" i="1"/>
  <c r="I318" i="1"/>
  <c r="J318" i="1"/>
  <c r="E318" i="1"/>
  <c r="K318" i="1"/>
  <c r="B319" i="1" l="1"/>
  <c r="A320" i="1"/>
  <c r="E319" i="1"/>
  <c r="D319" i="1"/>
  <c r="C319" i="1"/>
  <c r="I319" i="1"/>
  <c r="J319" i="1"/>
  <c r="K319" i="1"/>
  <c r="B320" i="1" l="1"/>
  <c r="A321" i="1"/>
  <c r="C320" i="1"/>
  <c r="I320" i="1"/>
  <c r="J320" i="1"/>
  <c r="E320" i="1"/>
  <c r="D320" i="1"/>
  <c r="K320" i="1"/>
  <c r="B321" i="1" l="1"/>
  <c r="A322" i="1"/>
  <c r="C321" i="1"/>
  <c r="I321" i="1"/>
  <c r="J321" i="1"/>
  <c r="E321" i="1"/>
  <c r="D321" i="1"/>
  <c r="K321" i="1"/>
  <c r="B322" i="1" l="1"/>
  <c r="A323" i="1"/>
  <c r="D322" i="1"/>
  <c r="C322" i="1"/>
  <c r="I322" i="1"/>
  <c r="J322" i="1"/>
  <c r="E322" i="1"/>
  <c r="K322" i="1"/>
  <c r="B323" i="1" l="1"/>
  <c r="A324" i="1"/>
  <c r="E323" i="1"/>
  <c r="D323" i="1"/>
  <c r="C323" i="1"/>
  <c r="I323" i="1"/>
  <c r="J323" i="1"/>
  <c r="K323" i="1"/>
  <c r="A325" i="1" l="1"/>
  <c r="B324" i="1"/>
  <c r="C324" i="1"/>
  <c r="I324" i="1"/>
  <c r="J324" i="1"/>
  <c r="E324" i="1"/>
  <c r="D324" i="1"/>
  <c r="K324" i="1"/>
  <c r="B325" i="1" l="1"/>
  <c r="A326" i="1"/>
  <c r="C325" i="1"/>
  <c r="I325" i="1"/>
  <c r="J325" i="1"/>
  <c r="E325" i="1"/>
  <c r="D325" i="1"/>
  <c r="K325" i="1"/>
  <c r="B326" i="1" l="1"/>
  <c r="A327" i="1"/>
  <c r="D326" i="1"/>
  <c r="C326" i="1"/>
  <c r="I326" i="1"/>
  <c r="J326" i="1"/>
  <c r="E326" i="1"/>
  <c r="K326" i="1"/>
  <c r="B327" i="1" l="1"/>
  <c r="A328" i="1"/>
  <c r="E327" i="1"/>
  <c r="D327" i="1"/>
  <c r="C327" i="1"/>
  <c r="I327" i="1"/>
  <c r="J327" i="1"/>
  <c r="K327" i="1"/>
  <c r="B328" i="1" l="1"/>
  <c r="A329" i="1"/>
  <c r="C328" i="1"/>
  <c r="I328" i="1"/>
  <c r="J328" i="1"/>
  <c r="E328" i="1"/>
  <c r="D328" i="1"/>
  <c r="K328" i="1"/>
  <c r="B329" i="1" l="1"/>
  <c r="A330" i="1"/>
  <c r="C329" i="1"/>
  <c r="I329" i="1"/>
  <c r="J329" i="1"/>
  <c r="E329" i="1"/>
  <c r="D329" i="1"/>
  <c r="K329" i="1"/>
  <c r="B330" i="1" l="1"/>
  <c r="A331" i="1"/>
  <c r="D330" i="1"/>
  <c r="C330" i="1"/>
  <c r="I330" i="1"/>
  <c r="J330" i="1"/>
  <c r="E330" i="1"/>
  <c r="K330" i="1"/>
  <c r="B331" i="1" l="1"/>
  <c r="A332" i="1"/>
  <c r="E331" i="1"/>
  <c r="D331" i="1"/>
  <c r="C331" i="1"/>
  <c r="I331" i="1"/>
  <c r="J331" i="1"/>
  <c r="K331" i="1"/>
  <c r="A333" i="1" l="1"/>
  <c r="B332" i="1"/>
  <c r="C332" i="1"/>
  <c r="I332" i="1"/>
  <c r="J332" i="1"/>
  <c r="E332" i="1"/>
  <c r="D332" i="1"/>
  <c r="K332" i="1"/>
  <c r="B333" i="1" l="1"/>
  <c r="A334" i="1"/>
  <c r="C333" i="1"/>
  <c r="I333" i="1"/>
  <c r="J333" i="1"/>
  <c r="E333" i="1"/>
  <c r="D333" i="1"/>
  <c r="K333" i="1"/>
  <c r="B334" i="1" l="1"/>
  <c r="A335" i="1"/>
  <c r="D334" i="1"/>
  <c r="C334" i="1"/>
  <c r="I334" i="1"/>
  <c r="J334" i="1"/>
  <c r="E334" i="1"/>
  <c r="K334" i="1"/>
  <c r="B335" i="1" l="1"/>
  <c r="A336" i="1"/>
  <c r="E335" i="1"/>
  <c r="D335" i="1"/>
  <c r="C335" i="1"/>
  <c r="I335" i="1"/>
  <c r="J335" i="1"/>
  <c r="K335" i="1"/>
  <c r="B336" i="1" l="1"/>
  <c r="A337" i="1"/>
  <c r="C336" i="1"/>
  <c r="I336" i="1"/>
  <c r="J336" i="1"/>
  <c r="E336" i="1"/>
  <c r="D336" i="1"/>
  <c r="K336" i="1"/>
  <c r="B337" i="1" l="1"/>
  <c r="A338" i="1"/>
  <c r="C337" i="1"/>
  <c r="I337" i="1"/>
  <c r="J337" i="1"/>
  <c r="E337" i="1"/>
  <c r="D337" i="1"/>
  <c r="K337" i="1"/>
  <c r="B338" i="1" l="1"/>
  <c r="A339" i="1"/>
  <c r="D338" i="1"/>
  <c r="C338" i="1"/>
  <c r="I338" i="1"/>
  <c r="J338" i="1"/>
  <c r="E338" i="1"/>
  <c r="K338" i="1"/>
  <c r="B339" i="1" l="1"/>
  <c r="A340" i="1"/>
  <c r="E339" i="1"/>
  <c r="D339" i="1"/>
  <c r="C339" i="1"/>
  <c r="I339" i="1"/>
  <c r="J339" i="1"/>
  <c r="K339" i="1"/>
  <c r="A341" i="1" l="1"/>
  <c r="B340" i="1"/>
  <c r="C340" i="1"/>
  <c r="I340" i="1"/>
  <c r="J340" i="1"/>
  <c r="E340" i="1"/>
  <c r="D340" i="1"/>
  <c r="K340" i="1"/>
  <c r="B341" i="1" l="1"/>
  <c r="A342" i="1"/>
  <c r="C341" i="1"/>
  <c r="I341" i="1"/>
  <c r="J341" i="1"/>
  <c r="E341" i="1"/>
  <c r="D341" i="1"/>
  <c r="K341" i="1"/>
  <c r="B342" i="1" l="1"/>
  <c r="A343" i="1"/>
  <c r="D342" i="1"/>
  <c r="C342" i="1"/>
  <c r="I342" i="1"/>
  <c r="J342" i="1"/>
  <c r="E342" i="1"/>
  <c r="K342" i="1"/>
  <c r="B343" i="1" l="1"/>
  <c r="A344" i="1"/>
  <c r="E343" i="1"/>
  <c r="D343" i="1"/>
  <c r="C343" i="1"/>
  <c r="I343" i="1"/>
  <c r="J343" i="1"/>
  <c r="K343" i="1"/>
  <c r="B344" i="1" l="1"/>
  <c r="A345" i="1"/>
  <c r="C344" i="1"/>
  <c r="I344" i="1"/>
  <c r="J344" i="1"/>
  <c r="E344" i="1"/>
  <c r="D344" i="1"/>
  <c r="K344" i="1"/>
  <c r="B345" i="1" l="1"/>
  <c r="A346" i="1"/>
  <c r="C345" i="1"/>
  <c r="I345" i="1"/>
  <c r="J345" i="1"/>
  <c r="E345" i="1"/>
  <c r="D345" i="1"/>
  <c r="K345" i="1"/>
  <c r="B346" i="1" l="1"/>
  <c r="A347" i="1"/>
  <c r="D346" i="1"/>
  <c r="C346" i="1"/>
  <c r="I346" i="1"/>
  <c r="J346" i="1"/>
  <c r="E346" i="1"/>
  <c r="K346" i="1"/>
  <c r="B347" i="1" l="1"/>
  <c r="A348" i="1"/>
  <c r="E347" i="1"/>
  <c r="D347" i="1"/>
  <c r="C347" i="1"/>
  <c r="I347" i="1"/>
  <c r="J347" i="1"/>
  <c r="K347" i="1"/>
  <c r="A349" i="1" l="1"/>
  <c r="B348" i="1"/>
  <c r="C348" i="1"/>
  <c r="I348" i="1"/>
  <c r="J348" i="1"/>
  <c r="E348" i="1"/>
  <c r="D348" i="1"/>
  <c r="K348" i="1"/>
  <c r="B349" i="1" l="1"/>
  <c r="A350" i="1"/>
  <c r="C349" i="1"/>
  <c r="I349" i="1"/>
  <c r="J349" i="1"/>
  <c r="E349" i="1"/>
  <c r="D349" i="1"/>
  <c r="K349" i="1"/>
  <c r="B350" i="1" l="1"/>
  <c r="A351" i="1"/>
  <c r="D350" i="1"/>
  <c r="C350" i="1"/>
  <c r="I350" i="1"/>
  <c r="J350" i="1"/>
  <c r="E350" i="1"/>
  <c r="K350" i="1"/>
  <c r="B351" i="1" l="1"/>
  <c r="A352" i="1"/>
  <c r="E351" i="1"/>
  <c r="D351" i="1"/>
  <c r="C351" i="1"/>
  <c r="I351" i="1"/>
  <c r="J351" i="1"/>
  <c r="K351" i="1"/>
  <c r="B352" i="1" l="1"/>
  <c r="A353" i="1"/>
  <c r="C352" i="1"/>
  <c r="I352" i="1"/>
  <c r="J352" i="1"/>
  <c r="E352" i="1"/>
  <c r="D352" i="1"/>
  <c r="K352" i="1"/>
  <c r="B353" i="1" l="1"/>
  <c r="A354" i="1"/>
  <c r="C353" i="1"/>
  <c r="I353" i="1"/>
  <c r="J353" i="1"/>
  <c r="E353" i="1"/>
  <c r="D353" i="1"/>
  <c r="K353" i="1"/>
  <c r="B354" i="1" l="1"/>
  <c r="A355" i="1"/>
  <c r="D354" i="1"/>
  <c r="C354" i="1"/>
  <c r="I354" i="1"/>
  <c r="J354" i="1"/>
  <c r="E354" i="1"/>
  <c r="K354" i="1"/>
  <c r="B355" i="1" l="1"/>
  <c r="A356" i="1"/>
  <c r="E355" i="1"/>
  <c r="D355" i="1"/>
  <c r="C355" i="1"/>
  <c r="I355" i="1"/>
  <c r="J355" i="1"/>
  <c r="K355" i="1"/>
  <c r="A357" i="1" l="1"/>
  <c r="B356" i="1"/>
  <c r="C356" i="1"/>
  <c r="I356" i="1"/>
  <c r="J356" i="1"/>
  <c r="E356" i="1"/>
  <c r="D356" i="1"/>
  <c r="K356" i="1"/>
  <c r="B357" i="1" l="1"/>
  <c r="A358" i="1"/>
  <c r="C357" i="1"/>
  <c r="I357" i="1"/>
  <c r="J357" i="1"/>
  <c r="E357" i="1"/>
  <c r="D357" i="1"/>
  <c r="K357" i="1"/>
  <c r="B358" i="1" l="1"/>
  <c r="A359" i="1"/>
  <c r="D358" i="1"/>
  <c r="C358" i="1"/>
  <c r="I358" i="1"/>
  <c r="J358" i="1"/>
  <c r="E358" i="1"/>
  <c r="K358" i="1"/>
  <c r="B359" i="1" l="1"/>
  <c r="A360" i="1"/>
  <c r="E359" i="1"/>
  <c r="D359" i="1"/>
  <c r="C359" i="1"/>
  <c r="I359" i="1"/>
  <c r="J359" i="1"/>
  <c r="K359" i="1"/>
  <c r="B360" i="1" l="1"/>
  <c r="A361" i="1"/>
  <c r="C360" i="1"/>
  <c r="I360" i="1"/>
  <c r="J360" i="1"/>
  <c r="E360" i="1"/>
  <c r="D360" i="1"/>
  <c r="K360" i="1"/>
  <c r="B361" i="1" l="1"/>
  <c r="A362" i="1"/>
  <c r="C361" i="1"/>
  <c r="I361" i="1"/>
  <c r="J361" i="1"/>
  <c r="E361" i="1"/>
  <c r="D361" i="1"/>
  <c r="K361" i="1"/>
  <c r="B362" i="1" l="1"/>
  <c r="A363" i="1"/>
  <c r="D362" i="1"/>
  <c r="C362" i="1"/>
  <c r="I362" i="1"/>
  <c r="J362" i="1"/>
  <c r="E362" i="1"/>
  <c r="K362" i="1"/>
  <c r="B363" i="1" l="1"/>
  <c r="A364" i="1"/>
  <c r="E363" i="1"/>
  <c r="D363" i="1"/>
  <c r="C363" i="1"/>
  <c r="I363" i="1"/>
  <c r="J363" i="1"/>
  <c r="K363" i="1"/>
  <c r="A365" i="1" l="1"/>
  <c r="B364" i="1"/>
  <c r="C364" i="1"/>
  <c r="I364" i="1"/>
  <c r="J364" i="1"/>
  <c r="E364" i="1"/>
  <c r="D364" i="1"/>
  <c r="K364" i="1"/>
  <c r="B365" i="1" l="1"/>
  <c r="A366" i="1"/>
  <c r="C365" i="1"/>
  <c r="I365" i="1"/>
  <c r="J365" i="1"/>
  <c r="E365" i="1"/>
  <c r="D365" i="1"/>
  <c r="K365" i="1"/>
  <c r="B366" i="1" l="1"/>
  <c r="A367" i="1"/>
  <c r="D366" i="1"/>
  <c r="C366" i="1"/>
  <c r="I366" i="1"/>
  <c r="J366" i="1"/>
  <c r="E366" i="1"/>
  <c r="K366" i="1"/>
  <c r="B367" i="1" l="1"/>
  <c r="A368" i="1"/>
  <c r="E367" i="1"/>
  <c r="D367" i="1"/>
  <c r="C367" i="1"/>
  <c r="I367" i="1"/>
  <c r="J367" i="1"/>
  <c r="K367" i="1"/>
  <c r="B368" i="1" l="1"/>
  <c r="A369" i="1"/>
  <c r="C368" i="1"/>
  <c r="I368" i="1"/>
  <c r="J368" i="1"/>
  <c r="E368" i="1"/>
  <c r="D368" i="1"/>
  <c r="K368" i="1"/>
  <c r="B369" i="1" l="1"/>
  <c r="A370" i="1"/>
  <c r="C369" i="1"/>
  <c r="I369" i="1"/>
  <c r="J369" i="1"/>
  <c r="E369" i="1"/>
  <c r="D369" i="1"/>
  <c r="K369" i="1"/>
  <c r="B370" i="1" l="1"/>
  <c r="A371" i="1"/>
  <c r="D370" i="1"/>
  <c r="C370" i="1"/>
  <c r="I370" i="1"/>
  <c r="J370" i="1"/>
  <c r="E370" i="1"/>
  <c r="K370" i="1"/>
  <c r="B371" i="1" l="1"/>
  <c r="A372" i="1"/>
  <c r="E371" i="1"/>
  <c r="D371" i="1"/>
  <c r="C371" i="1"/>
  <c r="I371" i="1"/>
  <c r="J371" i="1"/>
  <c r="K371" i="1"/>
  <c r="A373" i="1" l="1"/>
  <c r="B372" i="1"/>
  <c r="C372" i="1"/>
  <c r="I372" i="1"/>
  <c r="J372" i="1"/>
  <c r="E372" i="1"/>
  <c r="D372" i="1"/>
  <c r="K372" i="1"/>
  <c r="B373" i="1" l="1"/>
  <c r="A374" i="1"/>
  <c r="C373" i="1"/>
  <c r="I373" i="1"/>
  <c r="J373" i="1"/>
  <c r="E373" i="1"/>
  <c r="D373" i="1"/>
  <c r="K373" i="1"/>
  <c r="B374" i="1" l="1"/>
  <c r="A375" i="1"/>
  <c r="D374" i="1"/>
  <c r="E374" i="1"/>
  <c r="C374" i="1"/>
  <c r="I374" i="1"/>
  <c r="J374" i="1"/>
  <c r="K374" i="1"/>
  <c r="B375" i="1" l="1"/>
  <c r="A376" i="1"/>
  <c r="E375" i="1"/>
  <c r="D375" i="1"/>
  <c r="C375" i="1"/>
  <c r="I375" i="1"/>
  <c r="J375" i="1"/>
  <c r="K375" i="1"/>
  <c r="B376" i="1" l="1"/>
  <c r="A377" i="1"/>
  <c r="C376" i="1"/>
  <c r="I376" i="1"/>
  <c r="J376" i="1"/>
  <c r="E376" i="1"/>
  <c r="D376" i="1"/>
  <c r="K376" i="1"/>
  <c r="B377" i="1" l="1"/>
  <c r="A378" i="1"/>
  <c r="C377" i="1"/>
  <c r="I377" i="1"/>
  <c r="J377" i="1"/>
  <c r="D377" i="1"/>
  <c r="E377" i="1"/>
  <c r="K377" i="1"/>
  <c r="B378" i="1" l="1"/>
  <c r="A379" i="1"/>
  <c r="D378" i="1"/>
  <c r="E378" i="1"/>
  <c r="J378" i="1"/>
  <c r="C378" i="1"/>
  <c r="I378" i="1"/>
  <c r="K378" i="1"/>
  <c r="B379" i="1" l="1"/>
  <c r="A380" i="1"/>
  <c r="E379" i="1"/>
  <c r="D379" i="1"/>
  <c r="C379" i="1"/>
  <c r="I379" i="1"/>
  <c r="J379" i="1"/>
  <c r="K379" i="1"/>
  <c r="A381" i="1" l="1"/>
  <c r="B380" i="1"/>
  <c r="C380" i="1"/>
  <c r="I380" i="1"/>
  <c r="J380" i="1"/>
  <c r="E380" i="1"/>
  <c r="K380" i="1"/>
  <c r="D380" i="1"/>
  <c r="B381" i="1" l="1"/>
  <c r="A382" i="1"/>
  <c r="C381" i="1"/>
  <c r="I381" i="1"/>
  <c r="J381" i="1"/>
  <c r="D381" i="1"/>
  <c r="E381" i="1"/>
  <c r="K381" i="1"/>
  <c r="B382" i="1" l="1"/>
  <c r="A383" i="1"/>
  <c r="D382" i="1"/>
  <c r="E382" i="1"/>
  <c r="I382" i="1"/>
  <c r="J382" i="1"/>
  <c r="C382" i="1"/>
  <c r="K382" i="1"/>
  <c r="B383" i="1" l="1"/>
  <c r="A384" i="1"/>
  <c r="E383" i="1"/>
  <c r="D383" i="1"/>
  <c r="C383" i="1"/>
  <c r="I383" i="1"/>
  <c r="J383" i="1"/>
  <c r="K383" i="1"/>
  <c r="B384" i="1" l="1"/>
  <c r="A385" i="1"/>
  <c r="C384" i="1"/>
  <c r="I384" i="1"/>
  <c r="J384" i="1"/>
  <c r="E384" i="1"/>
  <c r="K384" i="1"/>
  <c r="D384" i="1"/>
  <c r="B385" i="1" l="1"/>
  <c r="A386" i="1"/>
  <c r="C385" i="1"/>
  <c r="I385" i="1"/>
  <c r="J385" i="1"/>
  <c r="D385" i="1"/>
  <c r="E385" i="1"/>
  <c r="K385" i="1"/>
  <c r="B386" i="1" l="1"/>
  <c r="A387" i="1"/>
  <c r="D386" i="1"/>
  <c r="E386" i="1"/>
  <c r="C386" i="1"/>
  <c r="I386" i="1"/>
  <c r="J386" i="1"/>
  <c r="K386" i="1"/>
  <c r="B387" i="1" l="1"/>
  <c r="A388" i="1"/>
  <c r="E387" i="1"/>
  <c r="D387" i="1"/>
  <c r="C387" i="1"/>
  <c r="I387" i="1"/>
  <c r="J387" i="1"/>
  <c r="K387" i="1"/>
  <c r="A389" i="1" l="1"/>
  <c r="B388" i="1"/>
  <c r="C388" i="1"/>
  <c r="I388" i="1"/>
  <c r="J388" i="1"/>
  <c r="E388" i="1"/>
  <c r="K388" i="1"/>
  <c r="D388" i="1"/>
  <c r="B389" i="1" l="1"/>
  <c r="A390" i="1"/>
  <c r="C389" i="1"/>
  <c r="I389" i="1"/>
  <c r="J389" i="1"/>
  <c r="D389" i="1"/>
  <c r="E389" i="1"/>
  <c r="K389" i="1"/>
  <c r="B390" i="1" l="1"/>
  <c r="A391" i="1"/>
  <c r="D390" i="1"/>
  <c r="E390" i="1"/>
  <c r="C390" i="1"/>
  <c r="I390" i="1"/>
  <c r="J390" i="1"/>
  <c r="K390" i="1"/>
  <c r="B391" i="1" l="1"/>
  <c r="A392" i="1"/>
  <c r="E391" i="1"/>
  <c r="D391" i="1"/>
  <c r="C391" i="1"/>
  <c r="I391" i="1"/>
  <c r="J391" i="1"/>
  <c r="K391" i="1"/>
  <c r="B392" i="1" l="1"/>
  <c r="A393" i="1"/>
  <c r="C392" i="1"/>
  <c r="I392" i="1"/>
  <c r="J392" i="1"/>
  <c r="E392" i="1"/>
  <c r="D392" i="1"/>
  <c r="K392" i="1"/>
  <c r="B393" i="1" l="1"/>
  <c r="A394" i="1"/>
  <c r="C393" i="1"/>
  <c r="I393" i="1"/>
  <c r="J393" i="1"/>
  <c r="D393" i="1"/>
  <c r="E393" i="1"/>
  <c r="K393" i="1"/>
  <c r="B394" i="1" l="1"/>
  <c r="A395" i="1"/>
  <c r="D394" i="1"/>
  <c r="E394" i="1"/>
  <c r="J394" i="1"/>
  <c r="C394" i="1"/>
  <c r="I394" i="1"/>
  <c r="K394" i="1"/>
  <c r="B395" i="1" l="1"/>
  <c r="A396" i="1"/>
  <c r="E395" i="1"/>
  <c r="D395" i="1"/>
  <c r="C395" i="1"/>
  <c r="I395" i="1"/>
  <c r="J395" i="1"/>
  <c r="K395" i="1"/>
  <c r="A397" i="1" l="1"/>
  <c r="B396" i="1"/>
  <c r="C396" i="1"/>
  <c r="I396" i="1"/>
  <c r="J396" i="1"/>
  <c r="E396" i="1"/>
  <c r="K396" i="1"/>
  <c r="D396" i="1"/>
  <c r="B397" i="1" l="1"/>
  <c r="A398" i="1"/>
  <c r="C397" i="1"/>
  <c r="I397" i="1"/>
  <c r="J397" i="1"/>
  <c r="D397" i="1"/>
  <c r="E397" i="1"/>
  <c r="K397" i="1"/>
  <c r="B398" i="1" l="1"/>
  <c r="A399" i="1"/>
  <c r="D398" i="1"/>
  <c r="E398" i="1"/>
  <c r="I398" i="1"/>
  <c r="J398" i="1"/>
  <c r="C398" i="1"/>
  <c r="K398" i="1"/>
  <c r="B399" i="1" l="1"/>
  <c r="A400" i="1"/>
  <c r="E399" i="1"/>
  <c r="D399" i="1"/>
  <c r="C399" i="1"/>
  <c r="I399" i="1"/>
  <c r="J399" i="1"/>
  <c r="K399" i="1"/>
  <c r="B400" i="1" l="1"/>
  <c r="A401" i="1"/>
  <c r="C400" i="1"/>
  <c r="I400" i="1"/>
  <c r="J400" i="1"/>
  <c r="E400" i="1"/>
  <c r="K400" i="1"/>
  <c r="D400" i="1"/>
  <c r="B401" i="1" l="1"/>
  <c r="A402" i="1"/>
  <c r="C401" i="1"/>
  <c r="I401" i="1"/>
  <c r="J401" i="1"/>
  <c r="D401" i="1"/>
  <c r="E401" i="1"/>
  <c r="K401" i="1"/>
  <c r="B402" i="1" l="1"/>
  <c r="A403" i="1"/>
  <c r="D402" i="1"/>
  <c r="E402" i="1"/>
  <c r="C402" i="1"/>
  <c r="I402" i="1"/>
  <c r="J402" i="1"/>
  <c r="K402" i="1"/>
  <c r="B403" i="1" l="1"/>
  <c r="A404" i="1"/>
  <c r="E403" i="1"/>
  <c r="D403" i="1"/>
  <c r="C403" i="1"/>
  <c r="K403" i="1"/>
  <c r="J403" i="1"/>
  <c r="I403" i="1"/>
  <c r="B404" i="1" l="1"/>
  <c r="A405" i="1"/>
  <c r="C404" i="1"/>
  <c r="I404" i="1"/>
  <c r="J404" i="1"/>
  <c r="E404" i="1"/>
  <c r="D404" i="1"/>
  <c r="K404" i="1"/>
  <c r="B405" i="1" l="1"/>
  <c r="A406" i="1"/>
  <c r="C405" i="1"/>
  <c r="I405" i="1"/>
  <c r="J405" i="1"/>
  <c r="E405" i="1"/>
  <c r="D405" i="1"/>
  <c r="K405" i="1"/>
  <c r="B406" i="1" l="1"/>
  <c r="A407" i="1"/>
  <c r="D406" i="1"/>
  <c r="C406" i="1"/>
  <c r="J406" i="1"/>
  <c r="E406" i="1"/>
  <c r="I406" i="1"/>
  <c r="K406" i="1"/>
  <c r="B407" i="1" l="1"/>
  <c r="A408" i="1"/>
  <c r="E407" i="1"/>
  <c r="D407" i="1"/>
  <c r="K407" i="1"/>
  <c r="I407" i="1"/>
  <c r="C407" i="1"/>
  <c r="J407" i="1"/>
  <c r="B408" i="1" l="1"/>
  <c r="A409" i="1"/>
  <c r="C408" i="1"/>
  <c r="I408" i="1"/>
  <c r="J408" i="1"/>
  <c r="E408" i="1"/>
  <c r="K408" i="1"/>
  <c r="D408" i="1"/>
  <c r="B409" i="1" l="1"/>
  <c r="A410" i="1"/>
  <c r="C409" i="1"/>
  <c r="I409" i="1"/>
  <c r="J409" i="1"/>
  <c r="E409" i="1"/>
  <c r="D409" i="1"/>
  <c r="K409" i="1"/>
  <c r="B410" i="1" l="1"/>
  <c r="A411" i="1"/>
  <c r="D410" i="1"/>
  <c r="I410" i="1"/>
  <c r="C410" i="1"/>
  <c r="J410" i="1"/>
  <c r="E410" i="1"/>
  <c r="K410" i="1"/>
  <c r="B411" i="1" l="1"/>
  <c r="A412" i="1"/>
  <c r="E411" i="1"/>
  <c r="D411" i="1"/>
  <c r="K411" i="1"/>
  <c r="C411" i="1"/>
  <c r="J411" i="1"/>
  <c r="I411" i="1"/>
  <c r="B412" i="1" l="1"/>
  <c r="A413" i="1"/>
  <c r="C412" i="1"/>
  <c r="I412" i="1"/>
  <c r="J412" i="1"/>
  <c r="E412" i="1"/>
  <c r="D412" i="1"/>
  <c r="K412" i="1"/>
  <c r="B413" i="1" l="1"/>
  <c r="A414" i="1"/>
  <c r="C413" i="1"/>
  <c r="I413" i="1"/>
  <c r="J413" i="1"/>
  <c r="E413" i="1"/>
  <c r="D413" i="1"/>
  <c r="K413" i="1"/>
  <c r="B414" i="1" l="1"/>
  <c r="A415" i="1"/>
  <c r="D414" i="1"/>
  <c r="C414" i="1"/>
  <c r="J414" i="1"/>
  <c r="E414" i="1"/>
  <c r="I414" i="1"/>
  <c r="K414" i="1"/>
  <c r="B415" i="1" l="1"/>
  <c r="A416" i="1"/>
  <c r="E415" i="1"/>
  <c r="D415" i="1"/>
  <c r="K415" i="1"/>
  <c r="I415" i="1"/>
  <c r="C415" i="1"/>
  <c r="J415" i="1"/>
  <c r="B416" i="1" l="1"/>
  <c r="A417" i="1"/>
  <c r="C416" i="1"/>
  <c r="I416" i="1"/>
  <c r="J416" i="1"/>
  <c r="E416" i="1"/>
  <c r="K416" i="1"/>
  <c r="D416" i="1"/>
  <c r="B417" i="1" l="1"/>
  <c r="A418" i="1"/>
  <c r="C417" i="1"/>
  <c r="I417" i="1"/>
  <c r="J417" i="1"/>
  <c r="E417" i="1"/>
  <c r="D417" i="1"/>
  <c r="K417" i="1"/>
  <c r="B418" i="1" l="1"/>
  <c r="A419" i="1"/>
  <c r="D418" i="1"/>
  <c r="I418" i="1"/>
  <c r="C418" i="1"/>
  <c r="J418" i="1"/>
  <c r="E418" i="1"/>
  <c r="K418" i="1"/>
  <c r="B419" i="1" l="1"/>
  <c r="A420" i="1"/>
  <c r="E419" i="1"/>
  <c r="D419" i="1"/>
  <c r="K419" i="1"/>
  <c r="C419" i="1"/>
  <c r="J419" i="1"/>
  <c r="I419" i="1"/>
  <c r="B420" i="1" l="1"/>
  <c r="A421" i="1"/>
  <c r="C420" i="1"/>
  <c r="I420" i="1"/>
  <c r="J420" i="1"/>
  <c r="E420" i="1"/>
  <c r="D420" i="1"/>
  <c r="K420" i="1"/>
  <c r="B421" i="1" l="1"/>
  <c r="A422" i="1"/>
  <c r="C421" i="1"/>
  <c r="I421" i="1"/>
  <c r="J421" i="1"/>
  <c r="E421" i="1"/>
  <c r="D421" i="1"/>
  <c r="K421" i="1"/>
  <c r="B422" i="1" l="1"/>
  <c r="A423" i="1"/>
  <c r="D422" i="1"/>
  <c r="C422" i="1"/>
  <c r="E422" i="1"/>
  <c r="J422" i="1"/>
  <c r="I422" i="1"/>
  <c r="K422" i="1"/>
  <c r="B423" i="1" l="1"/>
  <c r="A424" i="1"/>
  <c r="E423" i="1"/>
  <c r="D423" i="1"/>
  <c r="K423" i="1"/>
  <c r="J423" i="1"/>
  <c r="I423" i="1"/>
  <c r="C423" i="1"/>
  <c r="B424" i="1" l="1"/>
  <c r="A425" i="1"/>
  <c r="C424" i="1"/>
  <c r="I424" i="1"/>
  <c r="J424" i="1"/>
  <c r="D424" i="1"/>
  <c r="K424" i="1"/>
  <c r="E424" i="1"/>
  <c r="B425" i="1" l="1"/>
  <c r="A426" i="1"/>
  <c r="D425" i="1"/>
  <c r="J425" i="1"/>
  <c r="I425" i="1"/>
  <c r="C425" i="1"/>
  <c r="E425" i="1"/>
  <c r="K425" i="1"/>
  <c r="B426" i="1" l="1"/>
  <c r="A427" i="1"/>
  <c r="D426" i="1"/>
  <c r="J426" i="1"/>
  <c r="I426" i="1"/>
  <c r="C426" i="1"/>
  <c r="E426" i="1"/>
  <c r="K426" i="1"/>
  <c r="B427" i="1" l="1"/>
  <c r="A428" i="1"/>
  <c r="E427" i="1"/>
  <c r="J427" i="1"/>
  <c r="K427" i="1"/>
  <c r="I427" i="1"/>
  <c r="C427" i="1"/>
  <c r="D427" i="1"/>
  <c r="B428" i="1" l="1"/>
  <c r="A429" i="1"/>
  <c r="C428" i="1"/>
  <c r="I428" i="1"/>
  <c r="J428" i="1"/>
  <c r="K428" i="1"/>
  <c r="E428" i="1"/>
  <c r="D428" i="1"/>
  <c r="B429" i="1" l="1"/>
  <c r="A430" i="1"/>
  <c r="I429" i="1"/>
  <c r="C429" i="1"/>
  <c r="E429" i="1"/>
  <c r="D429" i="1"/>
  <c r="J429" i="1"/>
  <c r="K429" i="1"/>
  <c r="B430" i="1" l="1"/>
  <c r="A431" i="1"/>
  <c r="D430" i="1"/>
  <c r="I430" i="1"/>
  <c r="C430" i="1"/>
  <c r="E430" i="1"/>
  <c r="J430" i="1"/>
  <c r="K430" i="1"/>
  <c r="B431" i="1" l="1"/>
  <c r="A432" i="1"/>
  <c r="E431" i="1"/>
  <c r="I431" i="1"/>
  <c r="K431" i="1"/>
  <c r="C431" i="1"/>
  <c r="D431" i="1"/>
  <c r="J431" i="1"/>
  <c r="B432" i="1" l="1"/>
  <c r="A433" i="1"/>
  <c r="C432" i="1"/>
  <c r="I432" i="1"/>
  <c r="J432" i="1"/>
  <c r="K432" i="1"/>
  <c r="E432" i="1"/>
  <c r="D432" i="1"/>
  <c r="B433" i="1" l="1"/>
  <c r="A434" i="1"/>
  <c r="C433" i="1"/>
  <c r="E433" i="1"/>
  <c r="D433" i="1"/>
  <c r="J433" i="1"/>
  <c r="I433" i="1"/>
  <c r="K433" i="1"/>
  <c r="B434" i="1" l="1"/>
  <c r="A435" i="1"/>
  <c r="D434" i="1"/>
  <c r="C434" i="1"/>
  <c r="E434" i="1"/>
  <c r="J434" i="1"/>
  <c r="I434" i="1"/>
  <c r="K434" i="1"/>
  <c r="B435" i="1" l="1"/>
  <c r="A436" i="1"/>
  <c r="E435" i="1"/>
  <c r="C435" i="1"/>
  <c r="K435" i="1"/>
  <c r="D435" i="1"/>
  <c r="J435" i="1"/>
  <c r="I435" i="1"/>
  <c r="B436" i="1" l="1"/>
  <c r="A437" i="1"/>
  <c r="C436" i="1"/>
  <c r="I436" i="1"/>
  <c r="J436" i="1"/>
  <c r="E436" i="1"/>
  <c r="K436" i="1"/>
  <c r="D436" i="1"/>
  <c r="B437" i="1" l="1"/>
  <c r="A438" i="1"/>
  <c r="E437" i="1"/>
  <c r="D437" i="1"/>
  <c r="J437" i="1"/>
  <c r="I437" i="1"/>
  <c r="C437" i="1"/>
  <c r="K437" i="1"/>
  <c r="B438" i="1" l="1"/>
  <c r="A439" i="1"/>
  <c r="D438" i="1"/>
  <c r="E438" i="1"/>
  <c r="J438" i="1"/>
  <c r="I438" i="1"/>
  <c r="C438" i="1"/>
  <c r="K438" i="1"/>
  <c r="B439" i="1" l="1"/>
  <c r="A440" i="1"/>
  <c r="E439" i="1"/>
  <c r="D439" i="1"/>
  <c r="K439" i="1"/>
  <c r="J439" i="1"/>
  <c r="I439" i="1"/>
  <c r="C439" i="1"/>
  <c r="B440" i="1" l="1"/>
  <c r="A441" i="1"/>
  <c r="C440" i="1"/>
  <c r="I440" i="1"/>
  <c r="J440" i="1"/>
  <c r="D440" i="1"/>
  <c r="K440" i="1"/>
  <c r="E440" i="1"/>
  <c r="B441" i="1" l="1"/>
  <c r="A442" i="1"/>
  <c r="D441" i="1"/>
  <c r="J441" i="1"/>
  <c r="I441" i="1"/>
  <c r="C441" i="1"/>
  <c r="E441" i="1"/>
  <c r="K441" i="1"/>
  <c r="B442" i="1" l="1"/>
  <c r="A443" i="1"/>
  <c r="D442" i="1"/>
  <c r="J442" i="1"/>
  <c r="I442" i="1"/>
  <c r="C442" i="1"/>
  <c r="E442" i="1"/>
  <c r="K442" i="1"/>
  <c r="B443" i="1" l="1"/>
  <c r="A444" i="1"/>
  <c r="E443" i="1"/>
  <c r="J443" i="1"/>
  <c r="K443" i="1"/>
  <c r="I443" i="1"/>
  <c r="C443" i="1"/>
  <c r="D443" i="1"/>
  <c r="B444" i="1" l="1"/>
  <c r="A445" i="1"/>
  <c r="C444" i="1"/>
  <c r="I444" i="1"/>
  <c r="J444" i="1"/>
  <c r="K444" i="1"/>
  <c r="E444" i="1"/>
  <c r="D444" i="1"/>
  <c r="B445" i="1" l="1"/>
  <c r="A446" i="1"/>
  <c r="I445" i="1"/>
  <c r="C445" i="1"/>
  <c r="E445" i="1"/>
  <c r="D445" i="1"/>
  <c r="J445" i="1"/>
  <c r="K445" i="1"/>
  <c r="B446" i="1" l="1"/>
  <c r="A447" i="1"/>
  <c r="D446" i="1"/>
  <c r="I446" i="1"/>
  <c r="C446" i="1"/>
  <c r="E446" i="1"/>
  <c r="J446" i="1"/>
  <c r="K446" i="1"/>
  <c r="A448" i="1" l="1"/>
  <c r="B447" i="1"/>
  <c r="E447" i="1"/>
  <c r="I447" i="1"/>
  <c r="K447" i="1"/>
  <c r="C447" i="1"/>
  <c r="D447" i="1"/>
  <c r="J447" i="1"/>
  <c r="B448" i="1" l="1"/>
  <c r="A449" i="1"/>
  <c r="C448" i="1"/>
  <c r="I448" i="1"/>
  <c r="J448" i="1"/>
  <c r="K448" i="1"/>
  <c r="E448" i="1"/>
  <c r="D448" i="1"/>
  <c r="A450" i="1" l="1"/>
  <c r="B449" i="1"/>
  <c r="C449" i="1"/>
  <c r="E449" i="1"/>
  <c r="D449" i="1"/>
  <c r="J449" i="1"/>
  <c r="I449" i="1"/>
  <c r="K449" i="1"/>
  <c r="B450" i="1" l="1"/>
  <c r="A451" i="1"/>
  <c r="D450" i="1"/>
  <c r="C450" i="1"/>
  <c r="E450" i="1"/>
  <c r="J450" i="1"/>
  <c r="I450" i="1"/>
  <c r="K450" i="1"/>
  <c r="A452" i="1" l="1"/>
  <c r="B451" i="1"/>
  <c r="E451" i="1"/>
  <c r="C451" i="1"/>
  <c r="K451" i="1"/>
  <c r="D451" i="1"/>
  <c r="J451" i="1"/>
  <c r="I451" i="1"/>
  <c r="B452" i="1" l="1"/>
  <c r="A453" i="1"/>
  <c r="C452" i="1"/>
  <c r="I452" i="1"/>
  <c r="J452" i="1"/>
  <c r="E452" i="1"/>
  <c r="K452" i="1"/>
  <c r="D452" i="1"/>
  <c r="A454" i="1" l="1"/>
  <c r="B453" i="1"/>
  <c r="E453" i="1"/>
  <c r="D453" i="1"/>
  <c r="J453" i="1"/>
  <c r="I453" i="1"/>
  <c r="C453" i="1"/>
  <c r="K453" i="1"/>
  <c r="B454" i="1" l="1"/>
  <c r="A455" i="1"/>
  <c r="D454" i="1"/>
  <c r="E454" i="1"/>
  <c r="J454" i="1"/>
  <c r="I454" i="1"/>
  <c r="C454" i="1"/>
  <c r="K454" i="1"/>
  <c r="A456" i="1" l="1"/>
  <c r="B455" i="1"/>
  <c r="E455" i="1"/>
  <c r="D455" i="1"/>
  <c r="K455" i="1"/>
  <c r="J455" i="1"/>
  <c r="I455" i="1"/>
  <c r="C455" i="1"/>
  <c r="B456" i="1" l="1"/>
  <c r="A457" i="1"/>
  <c r="C456" i="1"/>
  <c r="I456" i="1"/>
  <c r="J456" i="1"/>
  <c r="D456" i="1"/>
  <c r="K456" i="1"/>
  <c r="E456" i="1"/>
  <c r="A458" i="1" l="1"/>
  <c r="B457" i="1"/>
  <c r="D457" i="1"/>
  <c r="J457" i="1"/>
  <c r="I457" i="1"/>
  <c r="C457" i="1"/>
  <c r="E457" i="1"/>
  <c r="K457" i="1"/>
  <c r="B458" i="1" l="1"/>
  <c r="A459" i="1"/>
  <c r="D458" i="1"/>
  <c r="J458" i="1"/>
  <c r="I458" i="1"/>
  <c r="C458" i="1"/>
  <c r="E458" i="1"/>
  <c r="K458" i="1"/>
  <c r="A460" i="1" l="1"/>
  <c r="B459" i="1"/>
  <c r="E459" i="1"/>
  <c r="J459" i="1"/>
  <c r="K459" i="1"/>
  <c r="I459" i="1"/>
  <c r="C459" i="1"/>
  <c r="D459" i="1"/>
  <c r="B460" i="1" l="1"/>
  <c r="A461" i="1"/>
  <c r="C460" i="1"/>
  <c r="I460" i="1"/>
  <c r="J460" i="1"/>
  <c r="K460" i="1"/>
  <c r="E460" i="1"/>
  <c r="D460" i="1"/>
  <c r="A462" i="1" l="1"/>
  <c r="B461" i="1"/>
  <c r="I461" i="1"/>
  <c r="C461" i="1"/>
  <c r="E461" i="1"/>
  <c r="D461" i="1"/>
  <c r="J461" i="1"/>
  <c r="K461" i="1"/>
  <c r="B462" i="1" l="1"/>
  <c r="A463" i="1"/>
  <c r="D462" i="1"/>
  <c r="I462" i="1"/>
  <c r="C462" i="1"/>
  <c r="E462" i="1"/>
  <c r="J462" i="1"/>
  <c r="K462" i="1"/>
  <c r="A464" i="1" l="1"/>
  <c r="B463" i="1"/>
  <c r="E463" i="1"/>
  <c r="I463" i="1"/>
  <c r="K463" i="1"/>
  <c r="C463" i="1"/>
  <c r="D463" i="1"/>
  <c r="J463" i="1"/>
  <c r="B464" i="1" l="1"/>
  <c r="A465" i="1"/>
  <c r="C464" i="1"/>
  <c r="I464" i="1"/>
  <c r="J464" i="1"/>
  <c r="E464" i="1"/>
  <c r="K464" i="1"/>
  <c r="D464" i="1"/>
  <c r="A466" i="1" l="1"/>
  <c r="B465" i="1"/>
  <c r="C465" i="1"/>
  <c r="E465" i="1"/>
  <c r="D465" i="1"/>
  <c r="J465" i="1"/>
  <c r="I465" i="1"/>
  <c r="K465" i="1"/>
  <c r="B466" i="1" l="1"/>
  <c r="A467" i="1"/>
  <c r="D466" i="1"/>
  <c r="C466" i="1"/>
  <c r="E466" i="1"/>
  <c r="J466" i="1"/>
  <c r="I466" i="1"/>
  <c r="K466" i="1"/>
  <c r="A468" i="1" l="1"/>
  <c r="B467" i="1"/>
  <c r="E467" i="1"/>
  <c r="C467" i="1"/>
  <c r="K467" i="1"/>
  <c r="D467" i="1"/>
  <c r="J467" i="1"/>
  <c r="I467" i="1"/>
  <c r="B468" i="1" l="1"/>
  <c r="A469" i="1"/>
  <c r="C468" i="1"/>
  <c r="I468" i="1"/>
  <c r="J468" i="1"/>
  <c r="E468" i="1"/>
  <c r="K468" i="1"/>
  <c r="D468" i="1"/>
  <c r="A470" i="1" l="1"/>
  <c r="B469" i="1"/>
  <c r="E469" i="1"/>
  <c r="D469" i="1"/>
  <c r="J469" i="1"/>
  <c r="I469" i="1"/>
  <c r="C469" i="1"/>
  <c r="K469" i="1"/>
  <c r="B470" i="1" l="1"/>
  <c r="A471" i="1"/>
  <c r="D470" i="1"/>
  <c r="E470" i="1"/>
  <c r="J470" i="1"/>
  <c r="I470" i="1"/>
  <c r="C470" i="1"/>
  <c r="K470" i="1"/>
  <c r="A472" i="1" l="1"/>
  <c r="B471" i="1"/>
  <c r="E471" i="1"/>
  <c r="D471" i="1"/>
  <c r="K471" i="1"/>
  <c r="J471" i="1"/>
  <c r="I471" i="1"/>
  <c r="C471" i="1"/>
  <c r="B472" i="1" l="1"/>
  <c r="A473" i="1"/>
  <c r="C472" i="1"/>
  <c r="I472" i="1"/>
  <c r="J472" i="1"/>
  <c r="D472" i="1"/>
  <c r="K472" i="1"/>
  <c r="E472" i="1"/>
  <c r="A474" i="1" l="1"/>
  <c r="B473" i="1"/>
  <c r="D473" i="1"/>
  <c r="J473" i="1"/>
  <c r="I473" i="1"/>
  <c r="C473" i="1"/>
  <c r="E473" i="1"/>
  <c r="K473" i="1"/>
  <c r="B474" i="1" l="1"/>
  <c r="A475" i="1"/>
  <c r="D474" i="1"/>
  <c r="J474" i="1"/>
  <c r="I474" i="1"/>
  <c r="C474" i="1"/>
  <c r="E474" i="1"/>
  <c r="K474" i="1"/>
  <c r="A476" i="1" l="1"/>
  <c r="B475" i="1"/>
  <c r="E475" i="1"/>
  <c r="J475" i="1"/>
  <c r="K475" i="1"/>
  <c r="I475" i="1"/>
  <c r="C475" i="1"/>
  <c r="D475" i="1"/>
  <c r="B476" i="1" l="1"/>
  <c r="A477" i="1"/>
  <c r="C476" i="1"/>
  <c r="I476" i="1"/>
  <c r="J476" i="1"/>
  <c r="K476" i="1"/>
  <c r="E476" i="1"/>
  <c r="D476" i="1"/>
  <c r="A478" i="1" l="1"/>
  <c r="B477" i="1"/>
  <c r="I477" i="1"/>
  <c r="C477" i="1"/>
  <c r="E477" i="1"/>
  <c r="D477" i="1"/>
  <c r="J477" i="1"/>
  <c r="K477" i="1"/>
  <c r="B478" i="1" l="1"/>
  <c r="A479" i="1"/>
  <c r="D478" i="1"/>
  <c r="I478" i="1"/>
  <c r="C478" i="1"/>
  <c r="E478" i="1"/>
  <c r="J478" i="1"/>
  <c r="K478" i="1"/>
  <c r="A480" i="1" l="1"/>
  <c r="B479" i="1"/>
  <c r="E479" i="1"/>
  <c r="I479" i="1"/>
  <c r="K479" i="1"/>
  <c r="C479" i="1"/>
  <c r="D479" i="1"/>
  <c r="J479" i="1"/>
  <c r="B480" i="1" l="1"/>
  <c r="A481" i="1"/>
  <c r="C480" i="1"/>
  <c r="I480" i="1"/>
  <c r="J480" i="1"/>
  <c r="E480" i="1"/>
  <c r="K480" i="1"/>
  <c r="D480" i="1"/>
  <c r="A482" i="1" l="1"/>
  <c r="B481" i="1"/>
  <c r="C481" i="1"/>
  <c r="E481" i="1"/>
  <c r="D481" i="1"/>
  <c r="J481" i="1"/>
  <c r="I481" i="1"/>
  <c r="K481" i="1"/>
  <c r="B482" i="1" l="1"/>
  <c r="A483" i="1"/>
  <c r="D482" i="1"/>
  <c r="C482" i="1"/>
  <c r="E482" i="1"/>
  <c r="J482" i="1"/>
  <c r="I482" i="1"/>
  <c r="K482" i="1"/>
  <c r="A484" i="1" l="1"/>
  <c r="B483" i="1"/>
  <c r="E483" i="1"/>
  <c r="C483" i="1"/>
  <c r="K483" i="1"/>
  <c r="D483" i="1"/>
  <c r="J483" i="1"/>
  <c r="I483" i="1"/>
  <c r="B484" i="1" l="1"/>
  <c r="A485" i="1"/>
  <c r="C484" i="1"/>
  <c r="I484" i="1"/>
  <c r="J484" i="1"/>
  <c r="E484" i="1"/>
  <c r="K484" i="1"/>
  <c r="D484" i="1"/>
  <c r="A486" i="1" l="1"/>
  <c r="B485" i="1"/>
  <c r="E485" i="1"/>
  <c r="D485" i="1"/>
  <c r="J485" i="1"/>
  <c r="I485" i="1"/>
  <c r="C485" i="1"/>
  <c r="K485" i="1"/>
  <c r="B486" i="1" l="1"/>
  <c r="A487" i="1"/>
  <c r="D486" i="1"/>
  <c r="E486" i="1"/>
  <c r="J486" i="1"/>
  <c r="I486" i="1"/>
  <c r="C486" i="1"/>
  <c r="K486" i="1"/>
  <c r="A488" i="1" l="1"/>
  <c r="B487" i="1"/>
  <c r="E487" i="1"/>
  <c r="D487" i="1"/>
  <c r="K487" i="1"/>
  <c r="J487" i="1"/>
  <c r="I487" i="1"/>
  <c r="C487" i="1"/>
  <c r="B488" i="1" l="1"/>
  <c r="A489" i="1"/>
  <c r="C488" i="1"/>
  <c r="I488" i="1"/>
  <c r="J488" i="1"/>
  <c r="D488" i="1"/>
  <c r="K488" i="1"/>
  <c r="E488" i="1"/>
  <c r="A490" i="1" l="1"/>
  <c r="B489" i="1"/>
  <c r="D489" i="1"/>
  <c r="J489" i="1"/>
  <c r="I489" i="1"/>
  <c r="C489" i="1"/>
  <c r="E489" i="1"/>
  <c r="K489" i="1"/>
  <c r="B490" i="1" l="1"/>
  <c r="A491" i="1"/>
  <c r="D490" i="1"/>
  <c r="J490" i="1"/>
  <c r="I490" i="1"/>
  <c r="C490" i="1"/>
  <c r="E490" i="1"/>
  <c r="K490" i="1"/>
  <c r="A492" i="1" l="1"/>
  <c r="B491" i="1"/>
  <c r="E491" i="1"/>
  <c r="J491" i="1"/>
  <c r="K491" i="1"/>
  <c r="I491" i="1"/>
  <c r="C491" i="1"/>
  <c r="D491" i="1"/>
  <c r="B492" i="1" l="1"/>
  <c r="A493" i="1"/>
  <c r="C492" i="1"/>
  <c r="I492" i="1"/>
  <c r="J492" i="1"/>
  <c r="K492" i="1"/>
  <c r="E492" i="1"/>
  <c r="D492" i="1"/>
  <c r="A494" i="1" l="1"/>
  <c r="B493" i="1"/>
  <c r="I493" i="1"/>
  <c r="C493" i="1"/>
  <c r="E493" i="1"/>
  <c r="D493" i="1"/>
  <c r="J493" i="1"/>
  <c r="K493" i="1"/>
  <c r="B494" i="1" l="1"/>
  <c r="A495" i="1"/>
  <c r="D494" i="1"/>
  <c r="I494" i="1"/>
  <c r="C494" i="1"/>
  <c r="E494" i="1"/>
  <c r="J494" i="1"/>
  <c r="K494" i="1"/>
  <c r="A496" i="1" l="1"/>
  <c r="B495" i="1"/>
  <c r="E495" i="1"/>
  <c r="I495" i="1"/>
  <c r="K495" i="1"/>
  <c r="C495" i="1"/>
  <c r="D495" i="1"/>
  <c r="J495" i="1"/>
  <c r="B496" i="1" l="1"/>
  <c r="A497" i="1"/>
  <c r="C496" i="1"/>
  <c r="I496" i="1"/>
  <c r="J496" i="1"/>
  <c r="E496" i="1"/>
  <c r="K496" i="1"/>
  <c r="D496" i="1"/>
  <c r="A498" i="1" l="1"/>
  <c r="B497" i="1"/>
  <c r="C497" i="1"/>
  <c r="E497" i="1"/>
  <c r="D497" i="1"/>
  <c r="J497" i="1"/>
  <c r="I497" i="1"/>
  <c r="K497" i="1"/>
  <c r="B498" i="1" l="1"/>
  <c r="A499" i="1"/>
  <c r="D498" i="1"/>
  <c r="C498" i="1"/>
  <c r="E498" i="1"/>
  <c r="J498" i="1"/>
  <c r="I498" i="1"/>
  <c r="K498" i="1"/>
  <c r="B499" i="1" l="1"/>
  <c r="A500" i="1"/>
  <c r="E499" i="1"/>
  <c r="C499" i="1"/>
  <c r="K499" i="1"/>
  <c r="D499" i="1"/>
  <c r="J499" i="1"/>
  <c r="I499" i="1"/>
  <c r="B500" i="1" l="1"/>
  <c r="A501" i="1"/>
  <c r="C500" i="1"/>
  <c r="I500" i="1"/>
  <c r="J500" i="1"/>
  <c r="E500" i="1"/>
  <c r="D500" i="1"/>
  <c r="K500" i="1"/>
  <c r="B501" i="1" l="1"/>
  <c r="A502" i="1"/>
  <c r="E501" i="1"/>
  <c r="D501" i="1"/>
  <c r="J501" i="1"/>
  <c r="I501" i="1"/>
  <c r="C501" i="1"/>
  <c r="K501" i="1"/>
  <c r="B502" i="1" l="1"/>
  <c r="A503" i="1"/>
  <c r="D502" i="1"/>
  <c r="E502" i="1"/>
  <c r="J502" i="1"/>
  <c r="I502" i="1"/>
  <c r="C502" i="1"/>
  <c r="K502" i="1"/>
  <c r="A504" i="1" l="1"/>
  <c r="B503" i="1"/>
  <c r="E503" i="1"/>
  <c r="D503" i="1"/>
  <c r="K503" i="1"/>
  <c r="J503" i="1"/>
  <c r="I503" i="1"/>
  <c r="C503" i="1"/>
  <c r="B504" i="1" l="1"/>
  <c r="A505" i="1"/>
  <c r="C504" i="1"/>
  <c r="I504" i="1"/>
  <c r="J504" i="1"/>
  <c r="D504" i="1"/>
  <c r="K504" i="1"/>
  <c r="E504" i="1"/>
  <c r="B505" i="1" l="1"/>
  <c r="A506" i="1"/>
  <c r="D505" i="1"/>
  <c r="J505" i="1"/>
  <c r="I505" i="1"/>
  <c r="C505" i="1"/>
  <c r="E505" i="1"/>
  <c r="K505" i="1"/>
  <c r="B506" i="1" l="1"/>
  <c r="A507" i="1"/>
  <c r="D506" i="1"/>
  <c r="J506" i="1"/>
  <c r="I506" i="1"/>
  <c r="C506" i="1"/>
  <c r="E506" i="1"/>
  <c r="K506" i="1"/>
  <c r="B507" i="1" l="1"/>
  <c r="A508" i="1"/>
  <c r="E507" i="1"/>
  <c r="J507" i="1"/>
  <c r="K507" i="1"/>
  <c r="I507" i="1"/>
  <c r="C507" i="1"/>
  <c r="D507" i="1"/>
  <c r="B508" i="1" l="1"/>
  <c r="A509" i="1"/>
  <c r="C508" i="1"/>
  <c r="I508" i="1"/>
  <c r="J508" i="1"/>
  <c r="K508" i="1"/>
  <c r="E508" i="1"/>
  <c r="D508" i="1"/>
  <c r="B509" i="1" l="1"/>
  <c r="A510" i="1"/>
  <c r="I509" i="1"/>
  <c r="C509" i="1"/>
  <c r="E509" i="1"/>
  <c r="D509" i="1"/>
  <c r="J509" i="1"/>
  <c r="K509" i="1"/>
  <c r="B510" i="1" l="1"/>
  <c r="A511" i="1"/>
  <c r="D510" i="1"/>
  <c r="I510" i="1"/>
  <c r="C510" i="1"/>
  <c r="E510" i="1"/>
  <c r="J510" i="1"/>
  <c r="K510" i="1"/>
  <c r="A512" i="1" l="1"/>
  <c r="B511" i="1"/>
  <c r="E511" i="1"/>
  <c r="I511" i="1"/>
  <c r="J511" i="1"/>
  <c r="C511" i="1"/>
  <c r="D511" i="1"/>
  <c r="K511" i="1"/>
  <c r="B512" i="1" l="1"/>
  <c r="C512" i="1"/>
  <c r="I512" i="1"/>
  <c r="E512" i="1"/>
  <c r="D512" i="1"/>
  <c r="K7" i="1" s="1"/>
  <c r="J512" i="1"/>
  <c r="K512" i="1"/>
  <c r="K6" i="1" l="1"/>
  <c r="K16" i="1"/>
</calcChain>
</file>

<file path=xl/comments1.xml><?xml version="1.0" encoding="utf-8"?>
<comments xmlns="http://schemas.openxmlformats.org/spreadsheetml/2006/main">
  <authors>
    <author>Jon</author>
    <author>Maria</author>
    <author>Vertex42</author>
  </authors>
  <commentList>
    <comment ref="D5" authorId="0">
      <text>
        <r>
          <rPr>
            <b/>
            <sz val="8"/>
            <color indexed="81"/>
            <rFont val="Tahoma"/>
            <family val="2"/>
          </rPr>
          <t>Credit Limit:</t>
        </r>
        <r>
          <rPr>
            <sz val="8"/>
            <color indexed="81"/>
            <rFont val="Tahoma"/>
            <family val="2"/>
          </rPr>
          <t xml:space="preserve">
This is the maximum balance that you can carry at any given point.</t>
        </r>
      </text>
    </comment>
    <comment ref="D7" authorId="1">
      <text>
        <r>
          <rPr>
            <b/>
            <sz val="8"/>
            <color indexed="81"/>
            <rFont val="Tahoma"/>
            <family val="2"/>
          </rPr>
          <t>Draw Period:</t>
        </r>
        <r>
          <rPr>
            <sz val="8"/>
            <color indexed="81"/>
            <rFont val="Tahoma"/>
            <family val="2"/>
          </rPr>
          <t xml:space="preserve">
This calculator assumes that at the end of the Draw Period the remaining principal balance plus any deferred interest must be paid in full. A typical Draw Period is between 5 and 20 years.</t>
        </r>
      </text>
    </comment>
    <comment ref="D10" authorId="2">
      <text>
        <r>
          <rPr>
            <b/>
            <sz val="8"/>
            <color indexed="81"/>
            <rFont val="Tahoma"/>
            <family val="2"/>
          </rPr>
          <t>Days in Year:</t>
        </r>
        <r>
          <rPr>
            <sz val="8"/>
            <color indexed="81"/>
            <rFont val="Tahoma"/>
            <family val="2"/>
          </rPr>
          <t xml:space="preserve">
Usually 365. This is used to calculate the Daily Interest Rate, by dividing the annual rate by the Days in Year.</t>
        </r>
      </text>
    </comment>
    <comment ref="D13" authorId="0">
      <text>
        <r>
          <rPr>
            <b/>
            <sz val="8"/>
            <color indexed="81"/>
            <rFont val="Tahoma"/>
            <family val="2"/>
          </rPr>
          <t>Payment Options:
1) Interest Only</t>
        </r>
        <r>
          <rPr>
            <sz val="8"/>
            <color indexed="81"/>
            <rFont val="Tahoma"/>
            <family val="2"/>
          </rPr>
          <t xml:space="preserve">
Self-explanatory. This will result in a balloon payment due at the end of the draw period.
</t>
        </r>
        <r>
          <rPr>
            <b/>
            <sz val="8"/>
            <color indexed="81"/>
            <rFont val="Tahoma"/>
            <family val="2"/>
          </rPr>
          <t>2) Amortized</t>
        </r>
        <r>
          <rPr>
            <sz val="8"/>
            <color indexed="81"/>
            <rFont val="Tahoma"/>
            <family val="2"/>
          </rPr>
          <t xml:space="preserve">
Each payment is adjusted so that you will end up with a zero balance at the end of the draw period.
</t>
        </r>
        <r>
          <rPr>
            <b/>
            <sz val="8"/>
            <color indexed="81"/>
            <rFont val="Tahoma"/>
            <family val="2"/>
          </rPr>
          <t>3) Minimum Payment</t>
        </r>
        <r>
          <rPr>
            <sz val="8"/>
            <color indexed="81"/>
            <rFont val="Tahoma"/>
            <family val="2"/>
          </rPr>
          <t xml:space="preserve">
You specify the minimum interest rate for the period.</t>
        </r>
      </text>
    </comment>
    <comment ref="J13" authorId="0">
      <text>
        <r>
          <rPr>
            <b/>
            <sz val="8"/>
            <color indexed="81"/>
            <rFont val="Tahoma"/>
            <family val="2"/>
          </rPr>
          <t>Periods Between Adjustments:</t>
        </r>
        <r>
          <rPr>
            <sz val="8"/>
            <color indexed="81"/>
            <rFont val="Tahoma"/>
            <family val="2"/>
          </rPr>
          <t xml:space="preserve">
The number of periods between each interest rate adjustment. This is just for purposes of the simulation. Interest rates may vary daily.</t>
        </r>
      </text>
    </comment>
    <comment ref="D14" authorId="0">
      <text>
        <r>
          <rPr>
            <b/>
            <sz val="8"/>
            <color indexed="81"/>
            <rFont val="Tahoma"/>
            <family val="2"/>
          </rPr>
          <t>Minimum Payment Rate</t>
        </r>
        <r>
          <rPr>
            <sz val="8"/>
            <color indexed="81"/>
            <rFont val="Tahoma"/>
            <family val="2"/>
          </rPr>
          <t xml:space="preserve">
The percentage of the </t>
        </r>
        <r>
          <rPr>
            <i/>
            <sz val="8"/>
            <color indexed="81"/>
            <rFont val="Tahoma"/>
            <family val="2"/>
          </rPr>
          <t>balance</t>
        </r>
        <r>
          <rPr>
            <sz val="8"/>
            <color indexed="81"/>
            <rFont val="Tahoma"/>
            <family val="2"/>
          </rPr>
          <t xml:space="preserve"> that is paid each period. This field only applies when you choose the minimum payment option.
This is the interest rate </t>
        </r>
        <r>
          <rPr>
            <b/>
            <sz val="8"/>
            <color indexed="81"/>
            <rFont val="Tahoma"/>
            <family val="2"/>
          </rPr>
          <t>per payment, not the annual rate</t>
        </r>
        <r>
          <rPr>
            <sz val="8"/>
            <color indexed="81"/>
            <rFont val="Tahoma"/>
            <family val="2"/>
          </rPr>
          <t>. If your plan specifies the minimum payment in terms of the annual rate, then divide the annual rate by the # of payments per year.</t>
        </r>
        <r>
          <rPr>
            <sz val="8"/>
            <color indexed="81"/>
            <rFont val="Tahoma"/>
            <family val="2"/>
          </rPr>
          <t xml:space="preserve">
</t>
        </r>
        <r>
          <rPr>
            <b/>
            <sz val="8"/>
            <color indexed="81"/>
            <rFont val="Tahoma"/>
            <family val="2"/>
          </rPr>
          <t xml:space="preserve">
</t>
        </r>
        <r>
          <rPr>
            <sz val="8"/>
            <color indexed="81"/>
            <rFont val="Tahoma"/>
            <family val="2"/>
          </rPr>
          <t>Not all plans work the same way. Some variable rate plans specify the minimum payment rate as the current interest rate minus some specified percentage.</t>
        </r>
      </text>
    </comment>
    <comment ref="J14" authorId="0">
      <text>
        <r>
          <rPr>
            <b/>
            <sz val="8"/>
            <color indexed="81"/>
            <rFont val="Tahoma"/>
            <family val="2"/>
          </rPr>
          <t>Expected Rate Change:</t>
        </r>
        <r>
          <rPr>
            <sz val="8"/>
            <color indexed="81"/>
            <rFont val="Tahoma"/>
            <family val="2"/>
          </rPr>
          <t xml:space="preserve">
The amount that you think the interest rate may rise (positive) or fall (negative) each time it it changes.
For a </t>
        </r>
        <r>
          <rPr>
            <b/>
            <sz val="8"/>
            <color indexed="81"/>
            <rFont val="Tahoma"/>
            <family val="2"/>
          </rPr>
          <t>fixed rate</t>
        </r>
        <r>
          <rPr>
            <sz val="8"/>
            <color indexed="81"/>
            <rFont val="Tahoma"/>
            <family val="2"/>
          </rPr>
          <t>, just enter a rate change of 0%.</t>
        </r>
      </text>
    </comment>
    <comment ref="D15" authorId="0">
      <text>
        <r>
          <rPr>
            <b/>
            <sz val="8"/>
            <color indexed="81"/>
            <rFont val="Tahoma"/>
            <family val="2"/>
          </rPr>
          <t>Amortization Period:</t>
        </r>
        <r>
          <rPr>
            <sz val="8"/>
            <color indexed="81"/>
            <rFont val="Tahoma"/>
            <family val="2"/>
          </rPr>
          <t xml:space="preserve">
The default is to fully amortize the amount borrowed so that the balance is zero at the end of the draw period (amortization period = draw period).
If you wish to amortize over a longer period than the draw period, then you will end up with a balloon payment due at the end of the draw period.</t>
        </r>
      </text>
    </comment>
    <comment ref="J15" authorId="0">
      <text>
        <r>
          <rPr>
            <b/>
            <sz val="8"/>
            <color indexed="81"/>
            <rFont val="Tahoma"/>
            <family val="2"/>
          </rPr>
          <t>Maximum Interest Rate:</t>
        </r>
        <r>
          <rPr>
            <sz val="8"/>
            <color indexed="81"/>
            <rFont val="Tahoma"/>
            <family val="2"/>
          </rPr>
          <t xml:space="preserve">
Usually, there are laws that limit the maximum interest rate that you can be charged. If that is the case, enter the maximum rate. Otherwise, leave this field blank.</t>
        </r>
      </text>
    </comment>
    <comment ref="D16" authorId="0">
      <text>
        <r>
          <rPr>
            <b/>
            <sz val="8"/>
            <color indexed="81"/>
            <rFont val="Tahoma"/>
            <family val="2"/>
          </rPr>
          <t>Fixed Amount:</t>
        </r>
        <r>
          <rPr>
            <sz val="8"/>
            <color indexed="81"/>
            <rFont val="Tahoma"/>
            <family val="2"/>
          </rPr>
          <t xml:space="preserve">
Unlike the amortization option, which is designed to reach a zero balance at the end of the draw period, the fixed amount option lets you specify a specific payment to be applied each period. The balance at the end of the draw period will not necessarily be zero.</t>
        </r>
      </text>
    </comment>
    <comment ref="J16" authorId="2">
      <text>
        <r>
          <rPr>
            <b/>
            <sz val="8"/>
            <color indexed="81"/>
            <rFont val="Tahoma"/>
            <family val="2"/>
          </rPr>
          <t>Maximum Payment:</t>
        </r>
        <r>
          <rPr>
            <sz val="8"/>
            <color indexed="81"/>
            <rFont val="Tahoma"/>
            <family val="2"/>
          </rPr>
          <t xml:space="preserve">
This is a useful number to track if you are performing various simulations. However, it does NOT include the payments in the Additional Payment column.</t>
        </r>
      </text>
    </comment>
    <comment ref="J25" authorId="2">
      <text>
        <r>
          <rPr>
            <b/>
            <sz val="8"/>
            <color indexed="81"/>
            <rFont val="Tahoma"/>
            <family val="2"/>
          </rPr>
          <t>Min Change:</t>
        </r>
        <r>
          <rPr>
            <sz val="8"/>
            <color indexed="81"/>
            <rFont val="Tahoma"/>
            <family val="2"/>
          </rPr>
          <t xml:space="preserve">
This field is only used if the Random Rate Change option is selected. Instead of using the Estimated Rate Change, the simulation will use a random rate change between Min Change and Max Change.</t>
        </r>
      </text>
    </comment>
    <comment ref="J26" authorId="2">
      <text>
        <r>
          <rPr>
            <b/>
            <sz val="8"/>
            <color indexed="81"/>
            <rFont val="Tahoma"/>
            <family val="2"/>
          </rPr>
          <t>Max Change:</t>
        </r>
        <r>
          <rPr>
            <sz val="8"/>
            <color indexed="81"/>
            <rFont val="Tahoma"/>
            <family val="2"/>
          </rPr>
          <t xml:space="preserve">
This field is only used if the Random Rate Change option is selected. Instead of using the Estimated Rate Change, the simulation will use a random rate change between Min Change and Max Change.</t>
        </r>
      </text>
    </comment>
    <comment ref="J27" authorId="0">
      <text>
        <r>
          <rPr>
            <b/>
            <sz val="8"/>
            <color indexed="81"/>
            <rFont val="Tahoma"/>
            <family val="2"/>
          </rPr>
          <t>Minimum Interest Rate:</t>
        </r>
        <r>
          <rPr>
            <sz val="8"/>
            <color indexed="81"/>
            <rFont val="Tahoma"/>
            <family val="2"/>
          </rPr>
          <t xml:space="preserve">
This is only used for simulation purposes.</t>
        </r>
      </text>
    </comment>
    <comment ref="B31" authorId="2">
      <text>
        <r>
          <rPr>
            <b/>
            <sz val="8"/>
            <color indexed="81"/>
            <rFont val="Tahoma"/>
            <family val="2"/>
          </rPr>
          <t>Payment Date:</t>
        </r>
        <r>
          <rPr>
            <sz val="8"/>
            <color indexed="81"/>
            <rFont val="Tahoma"/>
            <family val="2"/>
          </rPr>
          <t xml:space="preserve">
The payment date is calculated based on the chosen payment frequency and may not be the actual dates that your payments are applied to your account, so the interest calculation may be off. You can enter the payment date manually if you must.</t>
        </r>
      </text>
    </comment>
    <comment ref="C31" authorId="0">
      <text>
        <r>
          <rPr>
            <b/>
            <sz val="8"/>
            <color indexed="81"/>
            <rFont val="Tahoma"/>
            <family val="2"/>
          </rPr>
          <t>Interest Rate:</t>
        </r>
        <r>
          <rPr>
            <sz val="8"/>
            <color indexed="81"/>
            <rFont val="Tahoma"/>
            <family val="2"/>
          </rPr>
          <t xml:space="preserve">
This represents the </t>
        </r>
        <r>
          <rPr>
            <b/>
            <sz val="8"/>
            <color indexed="81"/>
            <rFont val="Tahoma"/>
            <family val="2"/>
          </rPr>
          <t>average annual interest rate during the payment period</t>
        </r>
        <r>
          <rPr>
            <sz val="8"/>
            <color indexed="81"/>
            <rFont val="Tahoma"/>
            <family val="2"/>
          </rPr>
          <t>.
You can enter the rate manually in this column if you don't want to use the formula to simulate the interest rate.</t>
        </r>
      </text>
    </comment>
    <comment ref="D31" authorId="2">
      <text>
        <r>
          <rPr>
            <b/>
            <sz val="8"/>
            <color indexed="81"/>
            <rFont val="Tahoma"/>
            <family val="2"/>
          </rPr>
          <t>Interest Accrued:</t>
        </r>
        <r>
          <rPr>
            <sz val="8"/>
            <color indexed="81"/>
            <rFont val="Tahoma"/>
            <family val="2"/>
          </rPr>
          <t xml:space="preserve">
This is the amount of interest accrued this period, calculated from the principal balance at the </t>
        </r>
        <r>
          <rPr>
            <b/>
            <sz val="8"/>
            <color indexed="81"/>
            <rFont val="Tahoma"/>
            <family val="2"/>
          </rPr>
          <t>end</t>
        </r>
        <r>
          <rPr>
            <sz val="8"/>
            <color indexed="81"/>
            <rFont val="Tahoma"/>
            <family val="2"/>
          </rPr>
          <t xml:space="preserve"> of the previous period. Many lenders calculate interest due using the average daily balance during the payment period. This calculator does not do (see the comment in the Amount Borrowed column).</t>
        </r>
      </text>
    </comment>
    <comment ref="E31" authorId="2">
      <text>
        <r>
          <rPr>
            <b/>
            <sz val="8"/>
            <color indexed="81"/>
            <rFont val="Tahoma"/>
            <family val="2"/>
          </rPr>
          <t>Payment:</t>
        </r>
        <r>
          <rPr>
            <sz val="8"/>
            <color indexed="81"/>
            <rFont val="Tahoma"/>
            <family val="2"/>
          </rPr>
          <t xml:space="preserve">
The payment is calculated based on your choice of payment options. Adjustments to your payment can be made by entering values in the Additional Payment column. Or, you enter a payment manually by overwriting the formula.</t>
        </r>
      </text>
    </comment>
    <comment ref="F31" authorId="0">
      <text>
        <r>
          <rPr>
            <b/>
            <sz val="8"/>
            <color indexed="81"/>
            <rFont val="Tahoma"/>
            <family val="2"/>
          </rPr>
          <t>Amount Borrowed:</t>
        </r>
        <r>
          <rPr>
            <sz val="8"/>
            <color indexed="81"/>
            <rFont val="Tahoma"/>
            <family val="2"/>
          </rPr>
          <t xml:space="preserve">
Enter the amount borrowed in this column. The amount will be added to the balance, and </t>
        </r>
        <r>
          <rPr>
            <b/>
            <sz val="8"/>
            <color indexed="81"/>
            <rFont val="Tahoma"/>
            <family val="2"/>
          </rPr>
          <t>you will begin paying interest on the next payment</t>
        </r>
        <r>
          <rPr>
            <sz val="8"/>
            <color indexed="81"/>
            <rFont val="Tahoma"/>
            <family val="2"/>
          </rPr>
          <t xml:space="preserve">. This calculator does not take into account the interest due when the amount is borrowed mid-cycle.
Each row represents a single </t>
        </r>
        <r>
          <rPr>
            <b/>
            <sz val="8"/>
            <color indexed="81"/>
            <rFont val="Tahoma"/>
            <family val="2"/>
          </rPr>
          <t>payment</t>
        </r>
        <r>
          <rPr>
            <sz val="8"/>
            <color indexed="81"/>
            <rFont val="Tahoma"/>
            <family val="2"/>
          </rPr>
          <t xml:space="preserve">. So think of the amount borrowed as being borrowed at the same time as you make the payment. In some plans, there is a </t>
        </r>
        <r>
          <rPr>
            <b/>
            <sz val="8"/>
            <color indexed="81"/>
            <rFont val="Tahoma"/>
            <family val="2"/>
          </rPr>
          <t>fee</t>
        </r>
        <r>
          <rPr>
            <sz val="8"/>
            <color indexed="81"/>
            <rFont val="Tahoma"/>
            <family val="2"/>
          </rPr>
          <t xml:space="preserve"> associated with each draw. This calculator does not account for fees.</t>
        </r>
      </text>
    </comment>
    <comment ref="G31" authorId="1">
      <text>
        <r>
          <rPr>
            <b/>
            <sz val="8"/>
            <color indexed="81"/>
            <rFont val="Tahoma"/>
            <family val="2"/>
          </rPr>
          <t>Additional Payment:</t>
        </r>
        <r>
          <rPr>
            <sz val="8"/>
            <color indexed="81"/>
            <rFont val="Tahoma"/>
            <family val="2"/>
          </rPr>
          <t xml:space="preserve">
The amount paid </t>
        </r>
        <r>
          <rPr>
            <sz val="8"/>
            <color indexed="81"/>
            <rFont val="Tahoma"/>
            <family val="2"/>
          </rPr>
          <t>in addition to the Payment Due</t>
        </r>
        <r>
          <rPr>
            <sz val="8"/>
            <color indexed="81"/>
            <rFont val="Tahoma"/>
            <family val="2"/>
          </rPr>
          <t xml:space="preserve">. The </t>
        </r>
        <r>
          <rPr>
            <b/>
            <sz val="8"/>
            <color indexed="81"/>
            <rFont val="Tahoma"/>
            <family val="2"/>
          </rPr>
          <t>total</t>
        </r>
        <r>
          <rPr>
            <sz val="8"/>
            <color indexed="81"/>
            <rFont val="Tahoma"/>
            <family val="2"/>
          </rPr>
          <t xml:space="preserve"> amount paid during a period is the </t>
        </r>
        <r>
          <rPr>
            <b/>
            <sz val="8"/>
            <color indexed="81"/>
            <rFont val="Tahoma"/>
            <family val="2"/>
          </rPr>
          <t>Payment Due + Additional Payment</t>
        </r>
        <r>
          <rPr>
            <sz val="8"/>
            <color indexed="81"/>
            <rFont val="Tahoma"/>
            <family val="2"/>
          </rPr>
          <t xml:space="preserve">.
It is possible to defer interest on a single payment by making the additional payment column equal to the </t>
        </r>
        <r>
          <rPr>
            <b/>
            <sz val="8"/>
            <color indexed="81"/>
            <rFont val="Tahoma"/>
            <family val="2"/>
          </rPr>
          <t>negative of the payment due or the interest due, whichever is smaller</t>
        </r>
        <r>
          <rPr>
            <sz val="8"/>
            <color indexed="81"/>
            <rFont val="Tahoma"/>
            <family val="2"/>
          </rPr>
          <t xml:space="preserve">.
</t>
        </r>
        <r>
          <rPr>
            <sz val="8"/>
            <color indexed="81"/>
            <rFont val="Tahoma"/>
            <family val="2"/>
          </rPr>
          <t>(Assumes no penalties for making additional payments.)</t>
        </r>
      </text>
    </comment>
    <comment ref="H31" authorId="2">
      <text>
        <r>
          <rPr>
            <b/>
            <sz val="8"/>
            <color indexed="81"/>
            <rFont val="Tahoma"/>
            <family val="2"/>
          </rPr>
          <t>Principal Payment:</t>
        </r>
        <r>
          <rPr>
            <sz val="8"/>
            <color indexed="81"/>
            <rFont val="Tahoma"/>
            <family val="2"/>
          </rPr>
          <t xml:space="preserve">
If you enter an "</t>
        </r>
        <r>
          <rPr>
            <b/>
            <sz val="8"/>
            <color indexed="81"/>
            <rFont val="Tahoma"/>
            <family val="2"/>
          </rPr>
          <t>x</t>
        </r>
        <r>
          <rPr>
            <sz val="8"/>
            <color indexed="81"/>
            <rFont val="Tahoma"/>
            <family val="2"/>
          </rPr>
          <t xml:space="preserve">" in this column, then the </t>
        </r>
        <r>
          <rPr>
            <b/>
            <sz val="8"/>
            <color indexed="81"/>
            <rFont val="Tahoma"/>
            <family val="2"/>
          </rPr>
          <t>Additional Payment</t>
        </r>
        <r>
          <rPr>
            <sz val="8"/>
            <color indexed="81"/>
            <rFont val="Tahoma"/>
            <family val="2"/>
          </rPr>
          <t xml:space="preserve"> will be applied to the Principal instead of paying off the interest first. The amount in the Payment column will still be applied first to the interest and then to the principal.</t>
        </r>
      </text>
    </comment>
  </commentList>
</comments>
</file>

<file path=xl/sharedStrings.xml><?xml version="1.0" encoding="utf-8"?>
<sst xmlns="http://schemas.openxmlformats.org/spreadsheetml/2006/main" count="97" uniqueCount="93">
  <si>
    <t>Inputs</t>
  </si>
  <si>
    <t>Total Payments</t>
  </si>
  <si>
    <t>No.</t>
  </si>
  <si>
    <t>Additional Payment</t>
  </si>
  <si>
    <t>Monthly</t>
  </si>
  <si>
    <t>Credit Limit</t>
  </si>
  <si>
    <t>Amount Borrowed</t>
  </si>
  <si>
    <t>Draw Period in Years</t>
  </si>
  <si>
    <t>Starting Interest Rate</t>
  </si>
  <si>
    <t>Interest
Rate</t>
  </si>
  <si>
    <t>Payment Schedule</t>
  </si>
  <si>
    <t>Payment Option</t>
  </si>
  <si>
    <t>Minimum Payment Rate</t>
  </si>
  <si>
    <t>Total Borrowed</t>
  </si>
  <si>
    <t>Balance at End of Draw Period</t>
  </si>
  <si>
    <t>Pay Off in X Years</t>
  </si>
  <si>
    <t>Deferred Interest Balance</t>
  </si>
  <si>
    <t>Fixed Payment Amount</t>
  </si>
  <si>
    <t>http://www.vertex42.com/Calculators/line-of-credit.html</t>
  </si>
  <si>
    <t>Interest Accrued</t>
  </si>
  <si>
    <t>Total Owed</t>
  </si>
  <si>
    <t xml:space="preserve">Payment </t>
  </si>
  <si>
    <t>Payment
Date</t>
  </si>
  <si>
    <t>Maximum Interest Rate</t>
  </si>
  <si>
    <t>Variable Rate Simulation</t>
  </si>
  <si>
    <t>First Day Interest Accrues</t>
  </si>
  <si>
    <t>Payment Frequency</t>
  </si>
  <si>
    <t>Days in Year</t>
  </si>
  <si>
    <t>Payment Frequency Options</t>
  </si>
  <si>
    <t>Frequency</t>
  </si>
  <si>
    <t>Payments/yr</t>
  </si>
  <si>
    <t>Months</t>
  </si>
  <si>
    <t>Annual</t>
  </si>
  <si>
    <t>Semi-Annual</t>
  </si>
  <si>
    <t>Quarterly</t>
  </si>
  <si>
    <t>Bi-Monthly</t>
  </si>
  <si>
    <t>Semi-Monthly</t>
  </si>
  <si>
    <t>Bi-Weekly</t>
  </si>
  <si>
    <t>n/a</t>
  </si>
  <si>
    <t>Chosen:</t>
  </si>
  <si>
    <t>Payment Options</t>
  </si>
  <si>
    <t>Periods Between Rate Changes</t>
  </si>
  <si>
    <t>Estimated Rate Change</t>
  </si>
  <si>
    <t>Total Interest Accrued</t>
  </si>
  <si>
    <t>Ending Principal Balance</t>
  </si>
  <si>
    <t>Total Balloon Payment Owed</t>
  </si>
  <si>
    <t>Principal Balance</t>
  </si>
  <si>
    <t>Deferred  Interest</t>
  </si>
  <si>
    <t>Line of Credit Calculator</t>
  </si>
  <si>
    <t>Principal</t>
  </si>
  <si>
    <t>Total Paid</t>
  </si>
  <si>
    <t>Interest Paid</t>
  </si>
  <si>
    <t>Principal Paid</t>
  </si>
  <si>
    <t>T/F</t>
  </si>
  <si>
    <t>Min Change</t>
  </si>
  <si>
    <t>Max Change</t>
  </si>
  <si>
    <t>Minimum Interest Rate</t>
  </si>
  <si>
    <t>Amortized</t>
  </si>
  <si>
    <t>Used to Check Formulas</t>
  </si>
  <si>
    <t>Maximum Payment During Draw Period</t>
  </si>
  <si>
    <t>HELP</t>
  </si>
  <si>
    <t>Additional Help</t>
  </si>
  <si>
    <t>The link at the top of this worksheet will take you to the web page on vertex42.com that talks about this template.</t>
  </si>
  <si>
    <t>REFERENCES</t>
  </si>
  <si>
    <t>SEE ALSO</t>
  </si>
  <si>
    <t>Vertex42.com: Loan Amortization Schedule</t>
  </si>
  <si>
    <t>Vertex42.com: Personal Budget Spreadsheet</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</si>
  <si>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</si>
  <si>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</si>
  <si>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</si>
  <si>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</si>
  <si>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</si>
  <si>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</si>
  <si>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</si>
  <si>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About This Template</t>
  </si>
  <si>
    <t>• Start by editing the input cells with the gray borders.</t>
  </si>
  <si>
    <t>• You can edit the yellow cells in the Payment Schedule</t>
  </si>
  <si>
    <t>• The interest accrued and the payment are rounded to the nearest cent.</t>
  </si>
  <si>
    <t>• Extra payments are applied first to interest due and deferred interest and then to the principal.</t>
  </si>
  <si>
    <r>
      <t xml:space="preserve">• For more information, </t>
    </r>
    <r>
      <rPr>
        <b/>
        <sz val="11"/>
        <color rgb="FF000000"/>
        <rFont val="Arial"/>
        <family val="2"/>
      </rPr>
      <t>read the comments</t>
    </r>
    <r>
      <rPr>
        <sz val="11"/>
        <color rgb="FF000000"/>
        <rFont val="Arial"/>
        <family val="2"/>
      </rPr>
      <t xml:space="preserve"> in the cells with the little red triangles.</t>
    </r>
  </si>
  <si>
    <t>Instructions For Using This Template</t>
  </si>
  <si>
    <r>
      <rPr>
        <b/>
        <sz val="11"/>
        <rFont val="Arial"/>
        <family val="2"/>
      </rPr>
      <t>Caution:</t>
    </r>
    <r>
      <rPr>
        <sz val="11"/>
        <rFont val="Arial"/>
        <family val="2"/>
      </rPr>
      <t xml:space="preserve"> This calculator is for educational and illustrative purposes only and should not be construed as financial advice. The results may not be exact, and may not apply to your specific situation. The results to not take into account taxes or fees.</t>
    </r>
  </si>
  <si>
    <t>Random Rate Simulation</t>
  </si>
  <si>
    <t>• Enter the initial amount borrowed on the first line of the Payment Schedule. When you enter an amount borrowed, the calculator assumes that the amount was drawn at the end of the period, so you will begin paying interest on the next payment.</t>
  </si>
  <si>
    <t>Line Of Credit Calculator</t>
  </si>
  <si>
    <t>• If you select the Random Rate Change option, the amount the interest rate changes will vary between Min Change and Max Change.</t>
  </si>
  <si>
    <t>• Press F9 to recalculate the spreadsheet and see how the Interest Rate History changes due to the random rates.</t>
  </si>
  <si>
    <t>• Note that this is only a simulation and does not represent a prediction of what will really happen in the future.</t>
  </si>
  <si>
    <t>This spreadsheet creates an estimated payment schedule for a line of credit with a variable interest rate, daily interest accrual, and a fixed draw period.</t>
  </si>
  <si>
    <t>Use Random Rates?</t>
  </si>
  <si>
    <t>No</t>
  </si>
  <si>
    <t>This spreadsheet, including all worksheets and associated content is a copyrighted work under the United States and other copyright laws.</t>
  </si>
  <si>
    <t>http://www.vertex42.com/licensing/EULA_personaluse.html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</si>
</sst>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7" formatCode="&quot;$&quot;#,##0.00_);\(&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m/d/yy;@"/>
  </numFmts>
  <fonts count="47" x14ac:knownFonts="1">
    <font>
      <sz val="10"/>
      <name val="Arial"/>
      <family val="2"/>
    </font>
    <font>
      <sz val="10"/>
      <name val="Arial"/>
      <family val="2"/>
    </font>
    <font>
      <u/>
      <sz val="10"/>
      <color indexed="12"/>
      <name val="Tahoma"/>
      <family val="2"/>
    </font>
    <font>
      <sz val="8"/>
      <name val="Arial"/>
      <family val="2"/>
    </font>
    <font>
      <b/>
      <sz val="8"/>
      <color indexed="81"/>
      <name val="Tahoma"/>
      <family val="2"/>
    </font>
    <font>
      <sz val="8"/>
      <color indexed="81"/>
      <name val="Tahoma"/>
      <family val="2"/>
    </font>
    <font>
      <i/>
      <sz val="8"/>
      <color indexed="81"/>
      <name val="Tahoma"/>
      <family val="2"/>
    </font>
    <font>
      <sz val="8"/>
      <name val="Arial"/>
      <family val="2"/>
    </font>
    <font>
      <sz val="10"/>
      <name val="Arial"/>
      <family val="2"/>
    </font>
    <font>
      <u/>
      <sz val="8"/>
      <color indexed="12"/>
      <name val="Arial"/>
      <family val="2"/>
    </font>
    <font>
      <sz val="10"/>
      <name val="Arial"/>
      <family val="2"/>
    </font>
    <font>
      <sz val="10"/>
      <name val="Arial"/>
      <family val="2"/>
    </font>
    <font>
      <sz val="10"/>
      <name val="Arial"/>
      <family val="2"/>
    </font>
    <font>
      <b/>
      <sz val="12"/>
      <name val="Arial"/>
      <family val="2"/>
    </font>
    <font>
      <sz val="10"/>
      <name val="Arial"/>
      <family val="2"/>
    </font>
    <font>
      <sz val="12"/>
      <name val="Arial"/>
      <family val="2"/>
    </font>
    <font>
      <sz val="10"/>
      <name val="Arial"/>
      <family val="2"/>
    </font>
    <font>
      <b/>
      <sz val="10"/>
      <name val="Arial"/>
      <family val="2"/>
    </font>
    <font>
      <sz val="11"/>
      <name val="Arial"/>
      <family val="2"/>
    </font>
    <font>
      <sz val="10"/>
      <name val="Arial"/>
      <family val="2"/>
    </font>
    <font>
      <b/>
      <sz val="11"/>
      <name val="Arial"/>
      <family val="2"/>
    </font>
    <font>
      <b/>
      <sz val="8"/>
      <name val="Arial"/>
      <family val="2"/>
    </font>
    <font>
      <i/>
      <sz val="10"/>
      <name val="Arial"/>
      <family val="2"/>
    </font>
    <font>
      <sz val="9"/>
      <name val="Arial"/>
      <family val="2"/>
    </font>
    <font>
      <b/>
      <sz val="10"/>
      <color indexed="10"/>
      <name val="Arial"/>
      <family val="2"/>
    </font>
    <font>
      <sz val="18"/>
      <color theme="4" tint="-0.249977111117893"/>
      <name val="Arial"/>
      <family val="2"/>
    </font>
    <font>
      <sz val="18"/>
      <name val="Arial"/>
      <family val="2"/>
    </font>
    <font>
      <sz val="8"/>
      <color theme="0" tint="-0.499984740745262"/>
      <name val="Arial"/>
      <family val="2"/>
    </font>
    <font>
      <b/>
      <sz val="11"/>
      <color theme="4" tint="-0.249977111117893"/>
      <name val="Arial"/>
      <family val="2"/>
    </font>
    <font>
      <sz val="11"/>
      <color rgb="FF000000"/>
      <name val="Arial"/>
      <family val="2"/>
    </font>
    <font>
      <sz val="10"/>
      <color indexed="12"/>
      <name val="Arial"/>
      <family val="2"/>
    </font>
    <font>
      <b/>
      <sz val="12"/>
      <color indexed="9"/>
      <name val="Calibri"/>
      <family val="2"/>
    </font>
    <font>
      <sz val="11"/>
      <color theme="1" tint="0.34998626667073579"/>
      <name val="Calibri"/>
      <family val="2"/>
      <scheme val="minor"/>
    </font>
    <font>
      <u/>
      <sz val="11"/>
      <color indexed="12"/>
      <name val="Tahoma"/>
      <family val="2"/>
    </font>
    <font>
      <sz val="10"/>
      <name val="Calibri"/>
      <family val="2"/>
      <scheme val="minor"/>
    </font>
    <font>
      <u/>
      <sz val="11"/>
      <color indexed="12"/>
      <name val="Arial"/>
      <family val="2"/>
    </font>
    <font>
      <sz val="11"/>
      <name val="Trebuchet MS"/>
      <family val="2"/>
    </font>
    <font>
      <b/>
      <sz val="12"/>
      <color theme="1"/>
      <name val="Arial"/>
      <family val="2"/>
    </font>
    <font>
      <sz val="11"/>
      <color theme="1" tint="0.34998626667073579"/>
      <name val="Calibri"/>
      <family val="2"/>
    </font>
    <font>
      <b/>
      <sz val="11"/>
      <color rgb="FF000000"/>
      <name val="Arial"/>
      <family val="2"/>
    </font>
    <font>
      <b/>
      <sz val="18"/>
      <color theme="0"/>
      <name val="Arial"/>
      <family val="2"/>
    </font>
    <font>
      <b/>
      <sz val="11"/>
      <color theme="0"/>
      <name val="Arial"/>
      <family val="2"/>
    </font>
    <font>
      <sz val="11"/>
      <color theme="1"/>
      <name val="Arial"/>
      <family val="2"/>
    </font>
    <font>
      <u/>
      <sz val="8"/>
      <color indexed="12"/>
      <name val="Tahoma"/>
      <family val="2"/>
    </font>
    <font>
      <b/>
      <sz val="18"/>
      <name val="Arial"/>
      <family val="2"/>
    </font>
    <font>
      <sz val="10"/>
      <color theme="0"/>
      <name val="Arial"/>
      <family val="2"/>
    </font>
    <font>
      <u/>
      <sz val="12"/>
      <color indexed="12"/>
      <name val="Tahoma"/>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s>
  <borders count="10">
    <border>
      <left/>
      <right/>
      <top/>
      <bottom/>
      <diagonal/>
    </border>
    <border>
      <left/>
      <right/>
      <top/>
      <bottom style="thin">
        <color indexed="64"/>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medium">
        <color theme="4"/>
      </bottom>
      <diagonal/>
    </border>
    <border>
      <left style="thin">
        <color theme="0" tint="-0.499984740745262"/>
      </left>
      <right style="thin">
        <color theme="0" tint="-0.499984740745262"/>
      </right>
      <top style="medium">
        <color theme="4"/>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41">
    <xf numFmtId="0" fontId="0" fillId="0" borderId="0" xfId="0"/>
    <xf numFmtId="0" fontId="8" fillId="0" borderId="0" xfId="0" applyFont="1" applyProtection="1"/>
    <xf numFmtId="0" fontId="8" fillId="0" borderId="0" xfId="0" applyFont="1" applyFill="1" applyProtection="1"/>
    <xf numFmtId="0" fontId="11" fillId="0" borderId="0" xfId="0" applyFont="1" applyProtection="1"/>
    <xf numFmtId="0" fontId="12" fillId="0" borderId="0" xfId="0" applyFont="1" applyProtection="1"/>
    <xf numFmtId="0" fontId="8" fillId="0" borderId="0" xfId="0" applyFont="1"/>
    <xf numFmtId="10" fontId="8" fillId="0" borderId="0" xfId="3" applyNumberFormat="1" applyFont="1" applyProtection="1"/>
    <xf numFmtId="0" fontId="13" fillId="0" borderId="0" xfId="0" applyFont="1" applyAlignment="1" applyProtection="1">
      <alignment vertical="center"/>
    </xf>
    <xf numFmtId="0" fontId="14" fillId="0" borderId="0" xfId="0" applyFont="1" applyProtection="1"/>
    <xf numFmtId="0" fontId="15" fillId="0" borderId="0" xfId="0" applyFont="1" applyProtection="1"/>
    <xf numFmtId="0" fontId="16" fillId="0" borderId="0" xfId="0" applyFont="1" applyProtection="1"/>
    <xf numFmtId="0" fontId="17" fillId="0" borderId="0" xfId="0" applyFont="1" applyAlignment="1" applyProtection="1">
      <alignment horizontal="center"/>
    </xf>
    <xf numFmtId="0" fontId="19" fillId="0" borderId="0" xfId="0" applyFont="1" applyProtection="1"/>
    <xf numFmtId="0" fontId="7" fillId="0" borderId="0" xfId="0" applyFont="1" applyAlignment="1" applyProtection="1">
      <alignment horizontal="center"/>
    </xf>
    <xf numFmtId="10" fontId="7" fillId="0" borderId="0" xfId="3" applyNumberFormat="1" applyFont="1" applyFill="1" applyAlignment="1" applyProtection="1">
      <alignment horizontal="right"/>
    </xf>
    <xf numFmtId="4" fontId="7" fillId="0" borderId="0" xfId="0" applyNumberFormat="1" applyFont="1" applyAlignment="1" applyProtection="1">
      <alignment horizontal="right"/>
    </xf>
    <xf numFmtId="4" fontId="7" fillId="2" borderId="0" xfId="0" applyNumberFormat="1" applyFont="1" applyFill="1" applyAlignment="1" applyProtection="1">
      <alignment horizontal="right"/>
      <protection locked="0"/>
    </xf>
    <xf numFmtId="2" fontId="7" fillId="0" borderId="0" xfId="0" applyNumberFormat="1" applyFont="1" applyProtection="1"/>
    <xf numFmtId="0" fontId="8" fillId="3" borderId="0" xfId="0" applyFont="1" applyFill="1" applyProtection="1"/>
    <xf numFmtId="166" fontId="7" fillId="0" borderId="0" xfId="0" applyNumberFormat="1" applyFont="1" applyAlignment="1" applyProtection="1">
      <alignment horizontal="right"/>
    </xf>
    <xf numFmtId="0" fontId="18" fillId="0" borderId="0" xfId="0" applyFont="1" applyFill="1" applyAlignment="1" applyProtection="1">
      <alignment horizontal="right" indent="1"/>
    </xf>
    <xf numFmtId="4" fontId="7" fillId="2" borderId="0" xfId="0" applyNumberFormat="1" applyFont="1" applyFill="1" applyAlignment="1" applyProtection="1">
      <alignment horizontal="center"/>
      <protection locked="0"/>
    </xf>
    <xf numFmtId="0" fontId="21" fillId="0" borderId="0" xfId="0" applyFont="1" applyProtection="1"/>
    <xf numFmtId="0" fontId="7" fillId="0" borderId="0" xfId="0" applyFont="1" applyProtection="1"/>
    <xf numFmtId="0" fontId="7" fillId="0" borderId="1" xfId="0" applyFont="1" applyBorder="1" applyAlignment="1">
      <alignment horizontal="right"/>
    </xf>
    <xf numFmtId="0" fontId="7" fillId="0" borderId="0" xfId="0" applyFont="1" applyAlignment="1" applyProtection="1">
      <alignment horizontal="right"/>
    </xf>
    <xf numFmtId="0" fontId="7" fillId="0" borderId="0" xfId="0" applyFont="1"/>
    <xf numFmtId="0" fontId="7" fillId="0" borderId="0" xfId="0" applyFont="1" applyAlignment="1">
      <alignment horizontal="right"/>
    </xf>
    <xf numFmtId="0" fontId="7" fillId="3" borderId="0" xfId="0" applyFont="1" applyFill="1" applyAlignment="1" applyProtection="1">
      <alignment horizontal="right"/>
    </xf>
    <xf numFmtId="0" fontId="7" fillId="3" borderId="0" xfId="0" applyFont="1" applyFill="1" applyProtection="1"/>
    <xf numFmtId="0" fontId="22" fillId="0" borderId="0" xfId="0" applyFont="1" applyProtection="1"/>
    <xf numFmtId="0" fontId="25" fillId="4" borderId="0" xfId="0" applyFont="1" applyFill="1" applyBorder="1" applyAlignment="1">
      <alignment vertical="center"/>
    </xf>
    <xf numFmtId="0" fontId="26" fillId="4" borderId="0" xfId="0" applyFont="1" applyFill="1" applyBorder="1" applyAlignment="1">
      <alignment vertical="center"/>
    </xf>
    <xf numFmtId="0" fontId="8" fillId="4" borderId="0" xfId="0" applyFont="1" applyFill="1" applyBorder="1" applyAlignment="1">
      <alignment horizontal="right" vertical="center"/>
    </xf>
    <xf numFmtId="0" fontId="8" fillId="0" borderId="0" xfId="0" applyFont="1" applyFill="1" applyBorder="1"/>
    <xf numFmtId="0" fontId="8" fillId="0" borderId="0" xfId="0" applyFont="1" applyBorder="1" applyAlignment="1"/>
    <xf numFmtId="0" fontId="27" fillId="0" borderId="0" xfId="0" applyNumberFormat="1" applyFont="1" applyBorder="1" applyAlignment="1">
      <alignment horizontal="right"/>
    </xf>
    <xf numFmtId="0" fontId="8" fillId="0" borderId="0" xfId="0" applyFont="1" applyAlignment="1"/>
    <xf numFmtId="0" fontId="8" fillId="0" borderId="0" xfId="0" applyFont="1" applyAlignment="1">
      <alignment vertical="top"/>
    </xf>
    <xf numFmtId="0" fontId="28" fillId="0" borderId="2" xfId="0" applyFont="1" applyBorder="1"/>
    <xf numFmtId="0" fontId="18" fillId="0" borderId="2" xfId="0" applyFont="1" applyBorder="1" applyAlignment="1">
      <alignment vertical="top"/>
    </xf>
    <xf numFmtId="0" fontId="8" fillId="0" borderId="3" xfId="0" applyFont="1" applyBorder="1" applyAlignment="1">
      <alignment vertical="top"/>
    </xf>
    <xf numFmtId="0" fontId="29" fillId="0" borderId="0" xfId="0" applyFont="1" applyAlignment="1">
      <alignment horizontal="left" vertical="top" wrapText="1" readingOrder="1"/>
    </xf>
    <xf numFmtId="0" fontId="30" fillId="0" borderId="0" xfId="0" applyFont="1"/>
    <xf numFmtId="0" fontId="18" fillId="0" borderId="0" xfId="0" applyFont="1" applyAlignment="1">
      <alignment vertical="top" wrapText="1"/>
    </xf>
    <xf numFmtId="0" fontId="8" fillId="5" borderId="0" xfId="0" applyFont="1" applyFill="1" applyAlignment="1">
      <alignment horizontal="right" vertical="top"/>
    </xf>
    <xf numFmtId="0" fontId="31" fillId="5" borderId="0" xfId="0" applyFont="1" applyFill="1" applyAlignment="1"/>
    <xf numFmtId="0" fontId="8" fillId="5" borderId="0" xfId="0" applyFont="1" applyFill="1"/>
    <xf numFmtId="0" fontId="32" fillId="4" borderId="0" xfId="0" applyFont="1" applyFill="1" applyAlignment="1">
      <alignment horizontal="center"/>
    </xf>
    <xf numFmtId="0" fontId="33" fillId="0" borderId="0" xfId="2" applyFont="1" applyAlignment="1" applyProtection="1">
      <alignment horizontal="left" indent="1"/>
    </xf>
    <xf numFmtId="0" fontId="34" fillId="0" borderId="0" xfId="0" applyFont="1"/>
    <xf numFmtId="0" fontId="17" fillId="0" borderId="0" xfId="0" applyFont="1"/>
    <xf numFmtId="0" fontId="35" fillId="0" borderId="0" xfId="0" applyFont="1" applyAlignment="1" applyProtection="1">
      <alignment horizontal="left" indent="1"/>
    </xf>
    <xf numFmtId="0" fontId="18" fillId="0" borderId="0" xfId="0" applyFont="1"/>
    <xf numFmtId="43" fontId="8" fillId="0" borderId="0" xfId="0" applyNumberFormat="1" applyFont="1"/>
    <xf numFmtId="0" fontId="25" fillId="4" borderId="0" xfId="0" applyFont="1" applyFill="1" applyBorder="1" applyAlignment="1">
      <alignment horizontal="left" vertical="center"/>
    </xf>
    <xf numFmtId="0" fontId="0" fillId="0" borderId="0" xfId="0" applyFill="1" applyBorder="1"/>
    <xf numFmtId="0" fontId="0" fillId="0" borderId="0" xfId="0" applyBorder="1"/>
    <xf numFmtId="0" fontId="36" fillId="0" borderId="0" xfId="0" applyFont="1" applyAlignment="1">
      <alignment horizontal="left" vertical="top" wrapText="1"/>
    </xf>
    <xf numFmtId="0" fontId="8" fillId="6" borderId="0" xfId="0" applyFont="1" applyFill="1" applyBorder="1"/>
    <xf numFmtId="0" fontId="18" fillId="0" borderId="4" xfId="0" applyFont="1" applyBorder="1"/>
    <xf numFmtId="0" fontId="0" fillId="6" borderId="0" xfId="0" applyFill="1" applyBorder="1"/>
    <xf numFmtId="0" fontId="2" fillId="0" borderId="0" xfId="2" applyBorder="1" applyAlignment="1" applyProtection="1">
      <alignment horizontal="left" vertical="top"/>
    </xf>
    <xf numFmtId="0" fontId="15" fillId="0" borderId="5" xfId="0" applyFont="1" applyBorder="1" applyAlignment="1">
      <alignment horizontal="left" wrapText="1"/>
    </xf>
    <xf numFmtId="0" fontId="13" fillId="0" borderId="6" xfId="0" applyFont="1" applyBorder="1" applyAlignment="1">
      <alignment horizontal="left" wrapText="1"/>
    </xf>
    <xf numFmtId="0" fontId="28" fillId="6" borderId="0" xfId="0" applyFont="1" applyFill="1" applyBorder="1"/>
    <xf numFmtId="0" fontId="15" fillId="0" borderId="6" xfId="0" applyFont="1" applyBorder="1" applyAlignment="1">
      <alignment horizontal="left" wrapText="1"/>
    </xf>
    <xf numFmtId="0" fontId="8" fillId="6" borderId="0" xfId="0" applyFont="1" applyFill="1" applyBorder="1" applyAlignment="1">
      <alignment vertical="top"/>
    </xf>
    <xf numFmtId="0" fontId="18" fillId="6" borderId="0" xfId="0" applyFont="1" applyFill="1" applyBorder="1" applyAlignment="1">
      <alignment horizontal="right" vertical="top"/>
    </xf>
    <xf numFmtId="0" fontId="15" fillId="0" borderId="6" xfId="0" applyFont="1" applyBorder="1" applyAlignment="1">
      <alignment horizontal="left"/>
    </xf>
    <xf numFmtId="0" fontId="36" fillId="6" borderId="0" xfId="0" applyFont="1" applyFill="1" applyBorder="1" applyAlignment="1">
      <alignment horizontal="left" vertical="top" wrapText="1"/>
    </xf>
    <xf numFmtId="0" fontId="18" fillId="6" borderId="0" xfId="0" applyFont="1" applyFill="1" applyBorder="1" applyAlignment="1">
      <alignment vertical="top"/>
    </xf>
    <xf numFmtId="0" fontId="18" fillId="6" borderId="0" xfId="0" applyFont="1" applyFill="1" applyBorder="1" applyAlignment="1">
      <alignment vertical="top" wrapText="1"/>
    </xf>
    <xf numFmtId="0" fontId="0" fillId="6" borderId="0" xfId="0" applyFill="1" applyBorder="1" applyAlignment="1">
      <alignment horizontal="right" vertical="top"/>
    </xf>
    <xf numFmtId="0" fontId="31" fillId="6" borderId="0" xfId="0" applyFont="1" applyFill="1" applyBorder="1" applyAlignment="1"/>
    <xf numFmtId="0" fontId="38" fillId="6" borderId="0" xfId="0" applyFont="1" applyFill="1" applyBorder="1" applyAlignment="1">
      <alignment horizontal="center"/>
    </xf>
    <xf numFmtId="0" fontId="33" fillId="6" borderId="0" xfId="2" applyFont="1" applyFill="1" applyBorder="1" applyAlignment="1" applyProtection="1">
      <alignment horizontal="left" indent="1"/>
    </xf>
    <xf numFmtId="0" fontId="35" fillId="6" borderId="0" xfId="0" applyFont="1" applyFill="1" applyBorder="1" applyAlignment="1" applyProtection="1">
      <alignment horizontal="left" indent="1"/>
    </xf>
    <xf numFmtId="0" fontId="18" fillId="6" borderId="0" xfId="0" applyFont="1" applyFill="1" applyBorder="1"/>
    <xf numFmtId="0" fontId="0" fillId="0" borderId="0" xfId="0" applyFont="1" applyAlignment="1">
      <alignment horizontal="left" vertical="top" wrapText="1"/>
    </xf>
    <xf numFmtId="0" fontId="28" fillId="0" borderId="0" xfId="0" applyFont="1" applyBorder="1"/>
    <xf numFmtId="0" fontId="8" fillId="0" borderId="0" xfId="0" applyFont="1" applyBorder="1" applyAlignment="1">
      <alignment vertical="top"/>
    </xf>
    <xf numFmtId="0" fontId="18" fillId="0" borderId="0" xfId="0" applyFont="1" applyBorder="1" applyAlignment="1">
      <alignment vertical="top" wrapText="1"/>
    </xf>
    <xf numFmtId="10" fontId="18" fillId="0" borderId="0" xfId="3" applyNumberFormat="1" applyFont="1" applyFill="1" applyBorder="1" applyAlignment="1" applyProtection="1">
      <alignment horizontal="center"/>
      <protection locked="0"/>
    </xf>
    <xf numFmtId="0" fontId="8" fillId="7" borderId="0" xfId="0" applyFont="1" applyFill="1" applyProtection="1"/>
    <xf numFmtId="0" fontId="11" fillId="7" borderId="0" xfId="0" applyFont="1" applyFill="1" applyProtection="1"/>
    <xf numFmtId="0" fontId="11" fillId="7" borderId="0" xfId="0" applyFont="1" applyFill="1" applyAlignment="1" applyProtection="1">
      <alignment vertical="center"/>
    </xf>
    <xf numFmtId="0" fontId="18" fillId="7" borderId="0" xfId="0" applyFont="1" applyFill="1" applyAlignment="1" applyProtection="1">
      <alignment horizontal="right" vertical="center" indent="1"/>
    </xf>
    <xf numFmtId="0" fontId="12" fillId="7" borderId="0" xfId="0" applyFont="1" applyFill="1" applyProtection="1"/>
    <xf numFmtId="0" fontId="18" fillId="7" borderId="0" xfId="0" applyFont="1" applyFill="1" applyAlignment="1" applyProtection="1">
      <alignment horizontal="right" indent="1"/>
    </xf>
    <xf numFmtId="0" fontId="12" fillId="7" borderId="0" xfId="0" applyFont="1" applyFill="1" applyAlignment="1" applyProtection="1">
      <alignment vertical="center"/>
    </xf>
    <xf numFmtId="0" fontId="8" fillId="7" borderId="0" xfId="0" applyFont="1" applyFill="1" applyAlignment="1" applyProtection="1">
      <alignment vertical="center"/>
    </xf>
    <xf numFmtId="0" fontId="7" fillId="7" borderId="0" xfId="0" applyFont="1" applyFill="1" applyAlignment="1" applyProtection="1">
      <alignment horizontal="center"/>
    </xf>
    <xf numFmtId="14" fontId="7" fillId="7" borderId="0" xfId="0" applyNumberFormat="1" applyFont="1" applyFill="1" applyAlignment="1" applyProtection="1">
      <alignment horizontal="right"/>
    </xf>
    <xf numFmtId="10" fontId="7" fillId="7" borderId="0" xfId="0" applyNumberFormat="1" applyFont="1" applyFill="1" applyAlignment="1" applyProtection="1">
      <alignment horizontal="right"/>
    </xf>
    <xf numFmtId="7" fontId="7" fillId="7" borderId="0" xfId="0" applyNumberFormat="1" applyFont="1" applyFill="1" applyProtection="1"/>
    <xf numFmtId="0" fontId="8" fillId="7" borderId="0" xfId="0" applyNumberFormat="1" applyFont="1" applyFill="1" applyProtection="1"/>
    <xf numFmtId="164" fontId="8" fillId="7" borderId="0" xfId="0" applyNumberFormat="1" applyFont="1" applyFill="1" applyProtection="1"/>
    <xf numFmtId="0" fontId="18" fillId="8" borderId="7" xfId="0" applyFont="1" applyFill="1" applyBorder="1" applyAlignment="1" applyProtection="1">
      <alignment horizontal="center" wrapText="1"/>
    </xf>
    <xf numFmtId="0" fontId="18" fillId="8" borderId="7" xfId="0" applyFont="1" applyFill="1" applyBorder="1" applyAlignment="1" applyProtection="1">
      <alignment horizontal="right" wrapText="1"/>
    </xf>
    <xf numFmtId="0" fontId="7" fillId="8" borderId="7" xfId="0" applyFont="1" applyFill="1" applyBorder="1" applyAlignment="1" applyProtection="1">
      <alignment horizontal="left" textRotation="90" wrapText="1"/>
    </xf>
    <xf numFmtId="43" fontId="7" fillId="6" borderId="8" xfId="0" applyNumberFormat="1" applyFont="1" applyFill="1" applyBorder="1" applyProtection="1"/>
    <xf numFmtId="0" fontId="43" fillId="0" borderId="0" xfId="2" applyFont="1" applyBorder="1" applyAlignment="1" applyProtection="1">
      <alignment horizontal="left"/>
    </xf>
    <xf numFmtId="0" fontId="9" fillId="0" borderId="0" xfId="2" applyFont="1" applyFill="1" applyAlignment="1" applyProtection="1">
      <alignment horizontal="left"/>
    </xf>
    <xf numFmtId="0" fontId="10" fillId="0" borderId="0" xfId="0" applyFont="1" applyFill="1" applyProtection="1"/>
    <xf numFmtId="0" fontId="7" fillId="0" borderId="0" xfId="0" applyFont="1" applyFill="1" applyBorder="1" applyAlignment="1">
      <alignment horizontal="right"/>
    </xf>
    <xf numFmtId="0" fontId="11" fillId="0" borderId="0" xfId="0" applyFont="1" applyFill="1" applyProtection="1"/>
    <xf numFmtId="0" fontId="18" fillId="0" borderId="0" xfId="0" applyFont="1" applyFill="1" applyBorder="1" applyAlignment="1" applyProtection="1">
      <alignment horizontal="left" vertical="center" indent="1"/>
    </xf>
    <xf numFmtId="0" fontId="18" fillId="0" borderId="0" xfId="0" applyFont="1" applyFill="1" applyAlignment="1" applyProtection="1">
      <alignment horizontal="right" vertical="center" indent="1"/>
    </xf>
    <xf numFmtId="165" fontId="18" fillId="0" borderId="9" xfId="1" applyNumberFormat="1" applyFont="1" applyFill="1" applyBorder="1" applyAlignment="1" applyProtection="1">
      <alignment vertical="center" shrinkToFit="1"/>
      <protection locked="0"/>
    </xf>
    <xf numFmtId="0" fontId="12" fillId="0" borderId="0" xfId="0" applyFont="1" applyFill="1" applyProtection="1"/>
    <xf numFmtId="43" fontId="18" fillId="0" borderId="9" xfId="1" applyNumberFormat="1" applyFont="1" applyFill="1" applyBorder="1" applyAlignment="1" applyProtection="1">
      <alignment vertical="center" shrinkToFit="1"/>
    </xf>
    <xf numFmtId="43" fontId="18" fillId="0" borderId="0" xfId="1" applyNumberFormat="1" applyFont="1" applyFill="1" applyBorder="1" applyAlignment="1" applyProtection="1">
      <alignment vertical="center"/>
    </xf>
    <xf numFmtId="10" fontId="18" fillId="0" borderId="9" xfId="3" applyNumberFormat="1" applyFont="1" applyFill="1" applyBorder="1" applyAlignment="1" applyProtection="1">
      <alignment vertical="center"/>
      <protection locked="0"/>
    </xf>
    <xf numFmtId="0" fontId="12" fillId="0" borderId="0" xfId="0" applyFont="1" applyFill="1" applyAlignment="1" applyProtection="1">
      <alignment horizontal="right"/>
    </xf>
    <xf numFmtId="0" fontId="18" fillId="0" borderId="9" xfId="0" applyFont="1" applyFill="1" applyBorder="1" applyAlignment="1" applyProtection="1">
      <alignment horizontal="center" vertical="center"/>
      <protection locked="0"/>
    </xf>
    <xf numFmtId="14" fontId="18" fillId="0" borderId="9" xfId="0" applyNumberFormat="1" applyFont="1" applyFill="1" applyBorder="1" applyAlignment="1" applyProtection="1">
      <alignment horizontal="right" vertical="center"/>
      <protection locked="0"/>
    </xf>
    <xf numFmtId="0" fontId="8" fillId="0" borderId="0" xfId="0" applyFont="1" applyFill="1" applyAlignment="1" applyProtection="1">
      <alignment horizontal="right"/>
    </xf>
    <xf numFmtId="43" fontId="18" fillId="0" borderId="9" xfId="1" applyNumberFormat="1" applyFont="1" applyFill="1" applyBorder="1" applyAlignment="1" applyProtection="1">
      <alignment shrinkToFit="1"/>
    </xf>
    <xf numFmtId="43" fontId="18" fillId="0" borderId="0" xfId="1" applyNumberFormat="1" applyFont="1" applyFill="1" applyBorder="1" applyProtection="1"/>
    <xf numFmtId="0" fontId="8" fillId="0" borderId="0" xfId="0" applyFont="1" applyFill="1"/>
    <xf numFmtId="0" fontId="20" fillId="0" borderId="0" xfId="0" applyFont="1" applyFill="1" applyAlignment="1" applyProtection="1">
      <alignment horizontal="right" indent="1"/>
    </xf>
    <xf numFmtId="0" fontId="24" fillId="0" borderId="0" xfId="0" applyFont="1" applyFill="1" applyAlignment="1" applyProtection="1">
      <alignment horizontal="right"/>
    </xf>
    <xf numFmtId="0" fontId="8" fillId="0" borderId="0" xfId="0" applyFont="1" applyFill="1" applyAlignment="1" applyProtection="1">
      <alignment horizontal="right" vertical="center"/>
    </xf>
    <xf numFmtId="14" fontId="23" fillId="0" borderId="9" xfId="0" applyNumberFormat="1" applyFont="1" applyFill="1" applyBorder="1" applyAlignment="1" applyProtection="1">
      <alignment horizontal="right" vertical="center"/>
      <protection locked="0"/>
    </xf>
    <xf numFmtId="0" fontId="18" fillId="0" borderId="9" xfId="3" applyNumberFormat="1" applyFont="1" applyFill="1" applyBorder="1" applyAlignment="1" applyProtection="1">
      <alignment horizontal="center"/>
      <protection locked="0"/>
    </xf>
    <xf numFmtId="0" fontId="18" fillId="0" borderId="0" xfId="3" applyNumberFormat="1" applyFont="1" applyFill="1" applyBorder="1" applyAlignment="1" applyProtection="1">
      <alignment horizontal="center"/>
      <protection locked="0"/>
    </xf>
    <xf numFmtId="10" fontId="18" fillId="0" borderId="9" xfId="3" applyNumberFormat="1" applyFont="1" applyFill="1" applyBorder="1" applyAlignment="1" applyProtection="1">
      <alignment horizontal="center"/>
      <protection locked="0"/>
    </xf>
    <xf numFmtId="0" fontId="18" fillId="0" borderId="0" xfId="0" applyFont="1" applyFill="1" applyBorder="1" applyAlignment="1" applyProtection="1">
      <alignment horizontal="right" indent="1"/>
    </xf>
    <xf numFmtId="43" fontId="18" fillId="0" borderId="9" xfId="3" applyNumberFormat="1" applyFont="1" applyFill="1" applyBorder="1" applyAlignment="1" applyProtection="1">
      <alignment horizontal="center" shrinkToFit="1"/>
      <protection locked="0"/>
    </xf>
    <xf numFmtId="0" fontId="42" fillId="0" borderId="0" xfId="0" applyFont="1" applyFill="1" applyBorder="1" applyAlignment="1" applyProtection="1">
      <alignment horizontal="right" indent="1"/>
    </xf>
    <xf numFmtId="0" fontId="8" fillId="0" borderId="9" xfId="0" applyFont="1" applyFill="1" applyBorder="1" applyAlignment="1" applyProtection="1">
      <alignment horizontal="center" vertical="center"/>
    </xf>
    <xf numFmtId="10" fontId="8" fillId="0" borderId="0" xfId="3" applyNumberFormat="1" applyFont="1" applyFill="1" applyProtection="1"/>
    <xf numFmtId="0" fontId="42" fillId="0" borderId="0" xfId="0" applyFont="1" applyFill="1" applyAlignment="1" applyProtection="1">
      <alignment horizontal="right" indent="1"/>
    </xf>
    <xf numFmtId="0" fontId="41" fillId="8" borderId="0" xfId="0" applyFont="1" applyFill="1" applyBorder="1" applyAlignment="1" applyProtection="1">
      <alignment horizontal="left" vertical="center" indent="1"/>
    </xf>
    <xf numFmtId="0" fontId="18" fillId="8" borderId="0" xfId="0" applyFont="1" applyFill="1" applyBorder="1" applyAlignment="1" applyProtection="1">
      <alignment horizontal="left" vertical="center" indent="1"/>
    </xf>
    <xf numFmtId="0" fontId="20" fillId="8" borderId="0" xfId="0" applyFont="1" applyFill="1" applyBorder="1" applyAlignment="1" applyProtection="1">
      <alignment horizontal="left" vertical="center" indent="1"/>
    </xf>
    <xf numFmtId="0" fontId="40" fillId="8" borderId="0" xfId="0" applyFont="1" applyFill="1" applyBorder="1" applyAlignment="1" applyProtection="1">
      <alignment vertical="center"/>
    </xf>
    <xf numFmtId="0" fontId="44" fillId="8" borderId="0" xfId="0" applyFont="1" applyFill="1" applyBorder="1" applyAlignment="1" applyProtection="1">
      <alignment vertical="center"/>
    </xf>
    <xf numFmtId="0" fontId="45" fillId="0" borderId="0" xfId="0" applyFont="1" applyFill="1" applyProtection="1"/>
    <xf numFmtId="0" fontId="46" fillId="0" borderId="6" xfId="2" applyFont="1" applyBorder="1" applyAlignment="1" applyProtection="1">
      <alignment horizontal="left" wrapText="1"/>
    </xf>
  </cellXfs>
  <cellStyles count="4">
    <cellStyle name="Currency" xfId="1" builtinId="4"/>
    <cellStyle name="Hyperlink" xfId="2" builtinId="8"/>
    <cellStyle name="Normal" xfId="0" builtinId="0"/>
    <cellStyle name="Percent" xfId="3" builtinId="5"/>
  </cellStyles>
  <dxfs count="2">
    <dxf>
      <font>
        <condense val="0"/>
        <extend val="0"/>
        <color indexed="22"/>
      </font>
    </dxf>
    <dxf>
      <font>
        <b/>
        <i val="0"/>
        <condense val="0"/>
        <extend val="0"/>
        <color indexed="9"/>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83C9C9"/>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E4F3F3"/>
      <rgbColor rgb="00F3E4E4"/>
      <rgbColor rgb="001849B5"/>
      <rgbColor rgb="0036ACA2"/>
      <rgbColor rgb="00F0BA00"/>
      <rgbColor rgb="00E1BCBC"/>
      <rgbColor rgb="00C98383"/>
      <rgbColor rgb="00873B3B"/>
      <rgbColor rgb="003B8787"/>
      <rgbColor rgb="00B2B2B2"/>
      <rgbColor rgb="00003366"/>
      <rgbColor rgb="00109618"/>
      <rgbColor rgb="00085108"/>
      <rgbColor rgb="00635100"/>
      <rgbColor rgb="00592727"/>
      <rgbColor rgb="00BCE1E1"/>
      <rgbColor rgb="0027595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41955835962145"/>
          <c:y val="0.13500000000000001"/>
          <c:w val="0.80441640378548895"/>
          <c:h val="0.52500000000000002"/>
        </c:manualLayout>
      </c:layout>
      <c:areaChart>
        <c:grouping val="stacked"/>
        <c:varyColors val="0"/>
        <c:ser>
          <c:idx val="0"/>
          <c:order val="0"/>
          <c:tx>
            <c:strRef>
              <c:f>LineOfCredit!$I$31</c:f>
              <c:strCache>
                <c:ptCount val="1"/>
                <c:pt idx="0">
                  <c:v>Principal Balance</c:v>
                </c:pt>
              </c:strCache>
            </c:strRef>
          </c:tx>
          <c:spPr>
            <a:solidFill>
              <a:srgbClr val="C98383"/>
            </a:solidFill>
            <a:ln w="25400">
              <a:noFill/>
            </a:ln>
          </c:spPr>
          <c:cat>
            <c:numRef>
              <c:f>LineOfCredit!$B$33:$B$512</c:f>
              <c:numCache>
                <c:formatCode>m/d/yy;@</c:formatCode>
                <c:ptCount val="480"/>
                <c:pt idx="0">
                  <c:v>42036</c:v>
                </c:pt>
                <c:pt idx="1">
                  <c:v>42064</c:v>
                </c:pt>
                <c:pt idx="2">
                  <c:v>42095</c:v>
                </c:pt>
                <c:pt idx="3">
                  <c:v>42125</c:v>
                </c:pt>
                <c:pt idx="4">
                  <c:v>42156</c:v>
                </c:pt>
                <c:pt idx="5">
                  <c:v>42186</c:v>
                </c:pt>
                <c:pt idx="6">
                  <c:v>42217</c:v>
                </c:pt>
                <c:pt idx="7">
                  <c:v>42248</c:v>
                </c:pt>
                <c:pt idx="8">
                  <c:v>42278</c:v>
                </c:pt>
                <c:pt idx="9">
                  <c:v>42309</c:v>
                </c:pt>
                <c:pt idx="10">
                  <c:v>42339</c:v>
                </c:pt>
                <c:pt idx="11">
                  <c:v>42370</c:v>
                </c:pt>
                <c:pt idx="12">
                  <c:v>42401</c:v>
                </c:pt>
                <c:pt idx="13">
                  <c:v>42430</c:v>
                </c:pt>
                <c:pt idx="14">
                  <c:v>42461</c:v>
                </c:pt>
                <c:pt idx="15">
                  <c:v>42491</c:v>
                </c:pt>
                <c:pt idx="16">
                  <c:v>42522</c:v>
                </c:pt>
                <c:pt idx="17">
                  <c:v>42552</c:v>
                </c:pt>
                <c:pt idx="18">
                  <c:v>42583</c:v>
                </c:pt>
                <c:pt idx="19">
                  <c:v>42614</c:v>
                </c:pt>
                <c:pt idx="20">
                  <c:v>42644</c:v>
                </c:pt>
                <c:pt idx="21">
                  <c:v>42675</c:v>
                </c:pt>
                <c:pt idx="22">
                  <c:v>42705</c:v>
                </c:pt>
                <c:pt idx="23">
                  <c:v>42736</c:v>
                </c:pt>
                <c:pt idx="24">
                  <c:v>42767</c:v>
                </c:pt>
                <c:pt idx="25">
                  <c:v>42795</c:v>
                </c:pt>
                <c:pt idx="26">
                  <c:v>42826</c:v>
                </c:pt>
                <c:pt idx="27">
                  <c:v>42856</c:v>
                </c:pt>
                <c:pt idx="28">
                  <c:v>42887</c:v>
                </c:pt>
                <c:pt idx="29">
                  <c:v>42917</c:v>
                </c:pt>
                <c:pt idx="30">
                  <c:v>42948</c:v>
                </c:pt>
                <c:pt idx="31">
                  <c:v>42979</c:v>
                </c:pt>
                <c:pt idx="32">
                  <c:v>43009</c:v>
                </c:pt>
                <c:pt idx="33">
                  <c:v>43040</c:v>
                </c:pt>
                <c:pt idx="34">
                  <c:v>43070</c:v>
                </c:pt>
                <c:pt idx="35">
                  <c:v>43101</c:v>
                </c:pt>
                <c:pt idx="36">
                  <c:v>43132</c:v>
                </c:pt>
                <c:pt idx="37">
                  <c:v>43160</c:v>
                </c:pt>
                <c:pt idx="38">
                  <c:v>43191</c:v>
                </c:pt>
                <c:pt idx="39">
                  <c:v>43221</c:v>
                </c:pt>
                <c:pt idx="40">
                  <c:v>43252</c:v>
                </c:pt>
                <c:pt idx="41">
                  <c:v>43282</c:v>
                </c:pt>
                <c:pt idx="42">
                  <c:v>43313</c:v>
                </c:pt>
                <c:pt idx="43">
                  <c:v>43344</c:v>
                </c:pt>
                <c:pt idx="44">
                  <c:v>43374</c:v>
                </c:pt>
                <c:pt idx="45">
                  <c:v>43405</c:v>
                </c:pt>
                <c:pt idx="46">
                  <c:v>43435</c:v>
                </c:pt>
                <c:pt idx="47">
                  <c:v>43466</c:v>
                </c:pt>
                <c:pt idx="48">
                  <c:v>43497</c:v>
                </c:pt>
                <c:pt idx="49">
                  <c:v>43525</c:v>
                </c:pt>
                <c:pt idx="50">
                  <c:v>43556</c:v>
                </c:pt>
                <c:pt idx="51">
                  <c:v>43586</c:v>
                </c:pt>
                <c:pt idx="52">
                  <c:v>43617</c:v>
                </c:pt>
                <c:pt idx="53">
                  <c:v>43647</c:v>
                </c:pt>
                <c:pt idx="54">
                  <c:v>43678</c:v>
                </c:pt>
                <c:pt idx="55">
                  <c:v>43709</c:v>
                </c:pt>
                <c:pt idx="56">
                  <c:v>43739</c:v>
                </c:pt>
                <c:pt idx="57">
                  <c:v>43770</c:v>
                </c:pt>
                <c:pt idx="58">
                  <c:v>43800</c:v>
                </c:pt>
                <c:pt idx="59">
                  <c:v>43831</c:v>
                </c:pt>
                <c:pt idx="60">
                  <c:v>43862</c:v>
                </c:pt>
                <c:pt idx="61">
                  <c:v>43891</c:v>
                </c:pt>
                <c:pt idx="62">
                  <c:v>43922</c:v>
                </c:pt>
                <c:pt idx="63">
                  <c:v>43952</c:v>
                </c:pt>
                <c:pt idx="64">
                  <c:v>43983</c:v>
                </c:pt>
                <c:pt idx="65">
                  <c:v>44013</c:v>
                </c:pt>
                <c:pt idx="66">
                  <c:v>44044</c:v>
                </c:pt>
                <c:pt idx="67">
                  <c:v>44075</c:v>
                </c:pt>
                <c:pt idx="68">
                  <c:v>44105</c:v>
                </c:pt>
                <c:pt idx="69">
                  <c:v>44136</c:v>
                </c:pt>
                <c:pt idx="70">
                  <c:v>44166</c:v>
                </c:pt>
                <c:pt idx="71">
                  <c:v>44197</c:v>
                </c:pt>
                <c:pt idx="72">
                  <c:v>44228</c:v>
                </c:pt>
                <c:pt idx="73">
                  <c:v>44256</c:v>
                </c:pt>
                <c:pt idx="74">
                  <c:v>44287</c:v>
                </c:pt>
                <c:pt idx="75">
                  <c:v>44317</c:v>
                </c:pt>
                <c:pt idx="76">
                  <c:v>44348</c:v>
                </c:pt>
                <c:pt idx="77">
                  <c:v>44378</c:v>
                </c:pt>
                <c:pt idx="78">
                  <c:v>44409</c:v>
                </c:pt>
                <c:pt idx="79">
                  <c:v>44440</c:v>
                </c:pt>
                <c:pt idx="80">
                  <c:v>44470</c:v>
                </c:pt>
                <c:pt idx="81">
                  <c:v>44501</c:v>
                </c:pt>
                <c:pt idx="82">
                  <c:v>44531</c:v>
                </c:pt>
                <c:pt idx="83">
                  <c:v>44562</c:v>
                </c:pt>
                <c:pt idx="84">
                  <c:v>44593</c:v>
                </c:pt>
                <c:pt idx="85">
                  <c:v>44621</c:v>
                </c:pt>
                <c:pt idx="86">
                  <c:v>44652</c:v>
                </c:pt>
                <c:pt idx="87">
                  <c:v>44682</c:v>
                </c:pt>
                <c:pt idx="88">
                  <c:v>44713</c:v>
                </c:pt>
                <c:pt idx="89">
                  <c:v>44743</c:v>
                </c:pt>
                <c:pt idx="90">
                  <c:v>44774</c:v>
                </c:pt>
                <c:pt idx="91">
                  <c:v>44805</c:v>
                </c:pt>
                <c:pt idx="92">
                  <c:v>44835</c:v>
                </c:pt>
                <c:pt idx="93">
                  <c:v>44866</c:v>
                </c:pt>
                <c:pt idx="94">
                  <c:v>44896</c:v>
                </c:pt>
                <c:pt idx="95">
                  <c:v>44927</c:v>
                </c:pt>
                <c:pt idx="96">
                  <c:v>44958</c:v>
                </c:pt>
                <c:pt idx="97">
                  <c:v>44986</c:v>
                </c:pt>
                <c:pt idx="98">
                  <c:v>45017</c:v>
                </c:pt>
                <c:pt idx="99">
                  <c:v>45047</c:v>
                </c:pt>
                <c:pt idx="100">
                  <c:v>45078</c:v>
                </c:pt>
                <c:pt idx="101">
                  <c:v>45108</c:v>
                </c:pt>
                <c:pt idx="102">
                  <c:v>45139</c:v>
                </c:pt>
                <c:pt idx="103">
                  <c:v>45170</c:v>
                </c:pt>
                <c:pt idx="104">
                  <c:v>45200</c:v>
                </c:pt>
                <c:pt idx="105">
                  <c:v>45231</c:v>
                </c:pt>
                <c:pt idx="106">
                  <c:v>45261</c:v>
                </c:pt>
                <c:pt idx="107">
                  <c:v>45292</c:v>
                </c:pt>
                <c:pt idx="108">
                  <c:v>45323</c:v>
                </c:pt>
                <c:pt idx="109">
                  <c:v>45352</c:v>
                </c:pt>
                <c:pt idx="110">
                  <c:v>45383</c:v>
                </c:pt>
                <c:pt idx="111">
                  <c:v>45413</c:v>
                </c:pt>
                <c:pt idx="112">
                  <c:v>45444</c:v>
                </c:pt>
                <c:pt idx="113">
                  <c:v>45474</c:v>
                </c:pt>
                <c:pt idx="114">
                  <c:v>45505</c:v>
                </c:pt>
                <c:pt idx="115">
                  <c:v>45536</c:v>
                </c:pt>
                <c:pt idx="116">
                  <c:v>45566</c:v>
                </c:pt>
                <c:pt idx="117">
                  <c:v>45597</c:v>
                </c:pt>
                <c:pt idx="118">
                  <c:v>45627</c:v>
                </c:pt>
                <c:pt idx="119">
                  <c:v>45658</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numCache>
            </c:numRef>
          </c:cat>
          <c:val>
            <c:numRef>
              <c:f>LineOfCredit!$I$33:$I$512</c:f>
              <c:numCache>
                <c:formatCode>#,##0.00</c:formatCode>
                <c:ptCount val="480"/>
                <c:pt idx="0">
                  <c:v>49707.91</c:v>
                </c:pt>
                <c:pt idx="1">
                  <c:v>49381.450000000004</c:v>
                </c:pt>
                <c:pt idx="2">
                  <c:v>49078.060000000005</c:v>
                </c:pt>
                <c:pt idx="3">
                  <c:v>48765.01</c:v>
                </c:pt>
                <c:pt idx="4">
                  <c:v>48458.47</c:v>
                </c:pt>
                <c:pt idx="5">
                  <c:v>48142.35</c:v>
                </c:pt>
                <c:pt idx="6">
                  <c:v>47832.619999999995</c:v>
                </c:pt>
                <c:pt idx="7">
                  <c:v>47521.259999999995</c:v>
                </c:pt>
                <c:pt idx="8">
                  <c:v>47200.45</c:v>
                </c:pt>
                <c:pt idx="9">
                  <c:v>46885.85</c:v>
                </c:pt>
                <c:pt idx="10">
                  <c:v>46561.89</c:v>
                </c:pt>
                <c:pt idx="11">
                  <c:v>46244.02</c:v>
                </c:pt>
                <c:pt idx="12">
                  <c:v>45924.479999999996</c:v>
                </c:pt>
                <c:pt idx="13">
                  <c:v>45588.159999999996</c:v>
                </c:pt>
                <c:pt idx="14">
                  <c:v>45265.35</c:v>
                </c:pt>
                <c:pt idx="15">
                  <c:v>44933.409999999996</c:v>
                </c:pt>
                <c:pt idx="16">
                  <c:v>44607.259999999995</c:v>
                </c:pt>
                <c:pt idx="17">
                  <c:v>44272.049999999996</c:v>
                </c:pt>
                <c:pt idx="18">
                  <c:v>43942.509999999995</c:v>
                </c:pt>
                <c:pt idx="19">
                  <c:v>43611.24</c:v>
                </c:pt>
                <c:pt idx="20">
                  <c:v>43271.049999999996</c:v>
                </c:pt>
                <c:pt idx="21">
                  <c:v>42936.329999999994</c:v>
                </c:pt>
                <c:pt idx="22">
                  <c:v>42592.799999999996</c:v>
                </c:pt>
                <c:pt idx="23">
                  <c:v>42254.619999999995</c:v>
                </c:pt>
                <c:pt idx="24">
                  <c:v>41914.649999999994</c:v>
                </c:pt>
                <c:pt idx="25">
                  <c:v>41552.229999999996</c:v>
                </c:pt>
                <c:pt idx="26">
                  <c:v>41208.859999999993</c:v>
                </c:pt>
                <c:pt idx="27">
                  <c:v>40856.909999999996</c:v>
                </c:pt>
                <c:pt idx="28">
                  <c:v>40509.979999999996</c:v>
                </c:pt>
                <c:pt idx="29">
                  <c:v>40154.569999999992</c:v>
                </c:pt>
                <c:pt idx="30">
                  <c:v>39804.039999999994</c:v>
                </c:pt>
                <c:pt idx="31">
                  <c:v>39451.679999999993</c:v>
                </c:pt>
                <c:pt idx="32">
                  <c:v>39090.979999999996</c:v>
                </c:pt>
                <c:pt idx="33">
                  <c:v>38734.959999999999</c:v>
                </c:pt>
                <c:pt idx="34">
                  <c:v>38370.71</c:v>
                </c:pt>
                <c:pt idx="35">
                  <c:v>38011.01</c:v>
                </c:pt>
                <c:pt idx="36">
                  <c:v>37649.420000000006</c:v>
                </c:pt>
                <c:pt idx="37">
                  <c:v>37267.370000000003</c:v>
                </c:pt>
                <c:pt idx="38">
                  <c:v>36902.160000000003</c:v>
                </c:pt>
                <c:pt idx="39">
                  <c:v>36528.97</c:v>
                </c:pt>
                <c:pt idx="40">
                  <c:v>36159.99</c:v>
                </c:pt>
                <c:pt idx="41">
                  <c:v>35783.119999999995</c:v>
                </c:pt>
                <c:pt idx="42">
                  <c:v>35410.319999999992</c:v>
                </c:pt>
                <c:pt idx="43">
                  <c:v>35035.569999999992</c:v>
                </c:pt>
                <c:pt idx="44">
                  <c:v>34653.089999999989</c:v>
                </c:pt>
                <c:pt idx="45">
                  <c:v>34274.459999999992</c:v>
                </c:pt>
                <c:pt idx="46">
                  <c:v>33888.209999999992</c:v>
                </c:pt>
                <c:pt idx="47">
                  <c:v>33505.669999999991</c:v>
                </c:pt>
                <c:pt idx="48">
                  <c:v>33121.119999999988</c:v>
                </c:pt>
                <c:pt idx="49">
                  <c:v>32718.229999999989</c:v>
                </c:pt>
                <c:pt idx="50">
                  <c:v>32329.839999999989</c:v>
                </c:pt>
                <c:pt idx="51">
                  <c:v>31934.099999999988</c:v>
                </c:pt>
                <c:pt idx="52">
                  <c:v>31541.699999999986</c:v>
                </c:pt>
                <c:pt idx="53">
                  <c:v>31142.059999999987</c:v>
                </c:pt>
                <c:pt idx="54">
                  <c:v>30745.609999999986</c:v>
                </c:pt>
                <c:pt idx="55">
                  <c:v>30347.089999999986</c:v>
                </c:pt>
                <c:pt idx="56">
                  <c:v>29941.499999999985</c:v>
                </c:pt>
                <c:pt idx="57">
                  <c:v>29538.859999999986</c:v>
                </c:pt>
                <c:pt idx="58">
                  <c:v>29129.259999999987</c:v>
                </c:pt>
                <c:pt idx="59">
                  <c:v>28722.469999999987</c:v>
                </c:pt>
                <c:pt idx="60">
                  <c:v>28313.549999999988</c:v>
                </c:pt>
                <c:pt idx="61">
                  <c:v>27893.179999999989</c:v>
                </c:pt>
                <c:pt idx="62">
                  <c:v>27480.10999999999</c:v>
                </c:pt>
                <c:pt idx="63">
                  <c:v>27060.369999999988</c:v>
                </c:pt>
                <c:pt idx="64">
                  <c:v>26643.049999999988</c:v>
                </c:pt>
                <c:pt idx="65">
                  <c:v>26219.159999999989</c:v>
                </c:pt>
                <c:pt idx="66">
                  <c:v>25797.529999999988</c:v>
                </c:pt>
                <c:pt idx="67">
                  <c:v>25373.69999999999</c:v>
                </c:pt>
                <c:pt idx="68">
                  <c:v>24943.479999999989</c:v>
                </c:pt>
                <c:pt idx="69">
                  <c:v>24515.279999999988</c:v>
                </c:pt>
                <c:pt idx="70">
                  <c:v>24080.819999999989</c:v>
                </c:pt>
                <c:pt idx="71">
                  <c:v>23648.209999999988</c:v>
                </c:pt>
                <c:pt idx="72">
                  <c:v>23213.339999999989</c:v>
                </c:pt>
                <c:pt idx="73">
                  <c:v>22764.749999999989</c:v>
                </c:pt>
                <c:pt idx="74">
                  <c:v>22325.549999999988</c:v>
                </c:pt>
                <c:pt idx="75">
                  <c:v>21880.389999999989</c:v>
                </c:pt>
                <c:pt idx="76">
                  <c:v>21436.669999999987</c:v>
                </c:pt>
                <c:pt idx="77">
                  <c:v>20987.109999999986</c:v>
                </c:pt>
                <c:pt idx="78">
                  <c:v>20538.819999999985</c:v>
                </c:pt>
                <c:pt idx="79">
                  <c:v>20088.189999999984</c:v>
                </c:pt>
                <c:pt idx="80">
                  <c:v>19631.909999999985</c:v>
                </c:pt>
                <c:pt idx="81">
                  <c:v>19176.639999999985</c:v>
                </c:pt>
                <c:pt idx="82">
                  <c:v>18715.849999999984</c:v>
                </c:pt>
                <c:pt idx="83">
                  <c:v>18255.889999999985</c:v>
                </c:pt>
                <c:pt idx="84">
                  <c:v>17793.539999999986</c:v>
                </c:pt>
                <c:pt idx="85">
                  <c:v>17320.009999999987</c:v>
                </c:pt>
                <c:pt idx="86">
                  <c:v>16853.059999999987</c:v>
                </c:pt>
                <c:pt idx="87">
                  <c:v>16380.909999999987</c:v>
                </c:pt>
                <c:pt idx="88">
                  <c:v>15909.169999999987</c:v>
                </c:pt>
                <c:pt idx="89">
                  <c:v>15432.349999999988</c:v>
                </c:pt>
                <c:pt idx="90">
                  <c:v>14955.749999999987</c:v>
                </c:pt>
                <c:pt idx="91">
                  <c:v>14476.669999999987</c:v>
                </c:pt>
                <c:pt idx="92">
                  <c:v>13992.709999999988</c:v>
                </c:pt>
                <c:pt idx="93">
                  <c:v>13508.709999999988</c:v>
                </c:pt>
                <c:pt idx="94">
                  <c:v>13019.959999999988</c:v>
                </c:pt>
                <c:pt idx="95">
                  <c:v>12530.979999999989</c:v>
                </c:pt>
                <c:pt idx="96">
                  <c:v>12039.459999999988</c:v>
                </c:pt>
                <c:pt idx="97">
                  <c:v>11539.429999999988</c:v>
                </c:pt>
                <c:pt idx="98">
                  <c:v>11043.019999999988</c:v>
                </c:pt>
                <c:pt idx="99">
                  <c:v>10542.219999999988</c:v>
                </c:pt>
                <c:pt idx="100">
                  <c:v>10040.719999999988</c:v>
                </c:pt>
                <c:pt idx="101">
                  <c:v>9534.9599999999882</c:v>
                </c:pt>
                <c:pt idx="102">
                  <c:v>9028.3099999999886</c:v>
                </c:pt>
                <c:pt idx="103">
                  <c:v>8519.0299999999879</c:v>
                </c:pt>
                <c:pt idx="104">
                  <c:v>8005.6899999999878</c:v>
                </c:pt>
                <c:pt idx="105">
                  <c:v>7491.1799999999876</c:v>
                </c:pt>
                <c:pt idx="106">
                  <c:v>6972.7499999999873</c:v>
                </c:pt>
                <c:pt idx="107">
                  <c:v>6452.9499999999871</c:v>
                </c:pt>
                <c:pt idx="108">
                  <c:v>5930.4499999999871</c:v>
                </c:pt>
                <c:pt idx="109">
                  <c:v>5403.279999999987</c:v>
                </c:pt>
                <c:pt idx="110">
                  <c:v>4875.5099999999875</c:v>
                </c:pt>
                <c:pt idx="111">
                  <c:v>4344.1899999999878</c:v>
                </c:pt>
                <c:pt idx="112">
                  <c:v>3811.0199999999877</c:v>
                </c:pt>
                <c:pt idx="113">
                  <c:v>3274.4399999999878</c:v>
                </c:pt>
                <c:pt idx="114">
                  <c:v>2735.7999999999879</c:v>
                </c:pt>
                <c:pt idx="115">
                  <c:v>2194.3499999999881</c:v>
                </c:pt>
                <c:pt idx="116">
                  <c:v>1649.7099999999882</c:v>
                </c:pt>
                <c:pt idx="117">
                  <c:v>1102.7099999999882</c:v>
                </c:pt>
                <c:pt idx="118">
                  <c:v>552.65999999998826</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val>
        </c:ser>
        <c:ser>
          <c:idx val="2"/>
          <c:order val="1"/>
          <c:tx>
            <c:strRef>
              <c:f>LineOfCredit!$J$31</c:f>
              <c:strCache>
                <c:ptCount val="1"/>
                <c:pt idx="0">
                  <c:v>Deferred  Interest</c:v>
                </c:pt>
              </c:strCache>
            </c:strRef>
          </c:tx>
          <c:spPr>
            <a:solidFill>
              <a:srgbClr val="873B3B"/>
            </a:solidFill>
            <a:ln w="25400">
              <a:noFill/>
            </a:ln>
          </c:spPr>
          <c:cat>
            <c:numRef>
              <c:f>LineOfCredit!$B$33:$B$512</c:f>
              <c:numCache>
                <c:formatCode>m/d/yy;@</c:formatCode>
                <c:ptCount val="480"/>
                <c:pt idx="0">
                  <c:v>42036</c:v>
                </c:pt>
                <c:pt idx="1">
                  <c:v>42064</c:v>
                </c:pt>
                <c:pt idx="2">
                  <c:v>42095</c:v>
                </c:pt>
                <c:pt idx="3">
                  <c:v>42125</c:v>
                </c:pt>
                <c:pt idx="4">
                  <c:v>42156</c:v>
                </c:pt>
                <c:pt idx="5">
                  <c:v>42186</c:v>
                </c:pt>
                <c:pt idx="6">
                  <c:v>42217</c:v>
                </c:pt>
                <c:pt idx="7">
                  <c:v>42248</c:v>
                </c:pt>
                <c:pt idx="8">
                  <c:v>42278</c:v>
                </c:pt>
                <c:pt idx="9">
                  <c:v>42309</c:v>
                </c:pt>
                <c:pt idx="10">
                  <c:v>42339</c:v>
                </c:pt>
                <c:pt idx="11">
                  <c:v>42370</c:v>
                </c:pt>
                <c:pt idx="12">
                  <c:v>42401</c:v>
                </c:pt>
                <c:pt idx="13">
                  <c:v>42430</c:v>
                </c:pt>
                <c:pt idx="14">
                  <c:v>42461</c:v>
                </c:pt>
                <c:pt idx="15">
                  <c:v>42491</c:v>
                </c:pt>
                <c:pt idx="16">
                  <c:v>42522</c:v>
                </c:pt>
                <c:pt idx="17">
                  <c:v>42552</c:v>
                </c:pt>
                <c:pt idx="18">
                  <c:v>42583</c:v>
                </c:pt>
                <c:pt idx="19">
                  <c:v>42614</c:v>
                </c:pt>
                <c:pt idx="20">
                  <c:v>42644</c:v>
                </c:pt>
                <c:pt idx="21">
                  <c:v>42675</c:v>
                </c:pt>
                <c:pt idx="22">
                  <c:v>42705</c:v>
                </c:pt>
                <c:pt idx="23">
                  <c:v>42736</c:v>
                </c:pt>
                <c:pt idx="24">
                  <c:v>42767</c:v>
                </c:pt>
                <c:pt idx="25">
                  <c:v>42795</c:v>
                </c:pt>
                <c:pt idx="26">
                  <c:v>42826</c:v>
                </c:pt>
                <c:pt idx="27">
                  <c:v>42856</c:v>
                </c:pt>
                <c:pt idx="28">
                  <c:v>42887</c:v>
                </c:pt>
                <c:pt idx="29">
                  <c:v>42917</c:v>
                </c:pt>
                <c:pt idx="30">
                  <c:v>42948</c:v>
                </c:pt>
                <c:pt idx="31">
                  <c:v>42979</c:v>
                </c:pt>
                <c:pt idx="32">
                  <c:v>43009</c:v>
                </c:pt>
                <c:pt idx="33">
                  <c:v>43040</c:v>
                </c:pt>
                <c:pt idx="34">
                  <c:v>43070</c:v>
                </c:pt>
                <c:pt idx="35">
                  <c:v>43101</c:v>
                </c:pt>
                <c:pt idx="36">
                  <c:v>43132</c:v>
                </c:pt>
                <c:pt idx="37">
                  <c:v>43160</c:v>
                </c:pt>
                <c:pt idx="38">
                  <c:v>43191</c:v>
                </c:pt>
                <c:pt idx="39">
                  <c:v>43221</c:v>
                </c:pt>
                <c:pt idx="40">
                  <c:v>43252</c:v>
                </c:pt>
                <c:pt idx="41">
                  <c:v>43282</c:v>
                </c:pt>
                <c:pt idx="42">
                  <c:v>43313</c:v>
                </c:pt>
                <c:pt idx="43">
                  <c:v>43344</c:v>
                </c:pt>
                <c:pt idx="44">
                  <c:v>43374</c:v>
                </c:pt>
                <c:pt idx="45">
                  <c:v>43405</c:v>
                </c:pt>
                <c:pt idx="46">
                  <c:v>43435</c:v>
                </c:pt>
                <c:pt idx="47">
                  <c:v>43466</c:v>
                </c:pt>
                <c:pt idx="48">
                  <c:v>43497</c:v>
                </c:pt>
                <c:pt idx="49">
                  <c:v>43525</c:v>
                </c:pt>
                <c:pt idx="50">
                  <c:v>43556</c:v>
                </c:pt>
                <c:pt idx="51">
                  <c:v>43586</c:v>
                </c:pt>
                <c:pt idx="52">
                  <c:v>43617</c:v>
                </c:pt>
                <c:pt idx="53">
                  <c:v>43647</c:v>
                </c:pt>
                <c:pt idx="54">
                  <c:v>43678</c:v>
                </c:pt>
                <c:pt idx="55">
                  <c:v>43709</c:v>
                </c:pt>
                <c:pt idx="56">
                  <c:v>43739</c:v>
                </c:pt>
                <c:pt idx="57">
                  <c:v>43770</c:v>
                </c:pt>
                <c:pt idx="58">
                  <c:v>43800</c:v>
                </c:pt>
                <c:pt idx="59">
                  <c:v>43831</c:v>
                </c:pt>
                <c:pt idx="60">
                  <c:v>43862</c:v>
                </c:pt>
                <c:pt idx="61">
                  <c:v>43891</c:v>
                </c:pt>
                <c:pt idx="62">
                  <c:v>43922</c:v>
                </c:pt>
                <c:pt idx="63">
                  <c:v>43952</c:v>
                </c:pt>
                <c:pt idx="64">
                  <c:v>43983</c:v>
                </c:pt>
                <c:pt idx="65">
                  <c:v>44013</c:v>
                </c:pt>
                <c:pt idx="66">
                  <c:v>44044</c:v>
                </c:pt>
                <c:pt idx="67">
                  <c:v>44075</c:v>
                </c:pt>
                <c:pt idx="68">
                  <c:v>44105</c:v>
                </c:pt>
                <c:pt idx="69">
                  <c:v>44136</c:v>
                </c:pt>
                <c:pt idx="70">
                  <c:v>44166</c:v>
                </c:pt>
                <c:pt idx="71">
                  <c:v>44197</c:v>
                </c:pt>
                <c:pt idx="72">
                  <c:v>44228</c:v>
                </c:pt>
                <c:pt idx="73">
                  <c:v>44256</c:v>
                </c:pt>
                <c:pt idx="74">
                  <c:v>44287</c:v>
                </c:pt>
                <c:pt idx="75">
                  <c:v>44317</c:v>
                </c:pt>
                <c:pt idx="76">
                  <c:v>44348</c:v>
                </c:pt>
                <c:pt idx="77">
                  <c:v>44378</c:v>
                </c:pt>
                <c:pt idx="78">
                  <c:v>44409</c:v>
                </c:pt>
                <c:pt idx="79">
                  <c:v>44440</c:v>
                </c:pt>
                <c:pt idx="80">
                  <c:v>44470</c:v>
                </c:pt>
                <c:pt idx="81">
                  <c:v>44501</c:v>
                </c:pt>
                <c:pt idx="82">
                  <c:v>44531</c:v>
                </c:pt>
                <c:pt idx="83">
                  <c:v>44562</c:v>
                </c:pt>
                <c:pt idx="84">
                  <c:v>44593</c:v>
                </c:pt>
                <c:pt idx="85">
                  <c:v>44621</c:v>
                </c:pt>
                <c:pt idx="86">
                  <c:v>44652</c:v>
                </c:pt>
                <c:pt idx="87">
                  <c:v>44682</c:v>
                </c:pt>
                <c:pt idx="88">
                  <c:v>44713</c:v>
                </c:pt>
                <c:pt idx="89">
                  <c:v>44743</c:v>
                </c:pt>
                <c:pt idx="90">
                  <c:v>44774</c:v>
                </c:pt>
                <c:pt idx="91">
                  <c:v>44805</c:v>
                </c:pt>
                <c:pt idx="92">
                  <c:v>44835</c:v>
                </c:pt>
                <c:pt idx="93">
                  <c:v>44866</c:v>
                </c:pt>
                <c:pt idx="94">
                  <c:v>44896</c:v>
                </c:pt>
                <c:pt idx="95">
                  <c:v>44927</c:v>
                </c:pt>
                <c:pt idx="96">
                  <c:v>44958</c:v>
                </c:pt>
                <c:pt idx="97">
                  <c:v>44986</c:v>
                </c:pt>
                <c:pt idx="98">
                  <c:v>45017</c:v>
                </c:pt>
                <c:pt idx="99">
                  <c:v>45047</c:v>
                </c:pt>
                <c:pt idx="100">
                  <c:v>45078</c:v>
                </c:pt>
                <c:pt idx="101">
                  <c:v>45108</c:v>
                </c:pt>
                <c:pt idx="102">
                  <c:v>45139</c:v>
                </c:pt>
                <c:pt idx="103">
                  <c:v>45170</c:v>
                </c:pt>
                <c:pt idx="104">
                  <c:v>45200</c:v>
                </c:pt>
                <c:pt idx="105">
                  <c:v>45231</c:v>
                </c:pt>
                <c:pt idx="106">
                  <c:v>45261</c:v>
                </c:pt>
                <c:pt idx="107">
                  <c:v>45292</c:v>
                </c:pt>
                <c:pt idx="108">
                  <c:v>45323</c:v>
                </c:pt>
                <c:pt idx="109">
                  <c:v>45352</c:v>
                </c:pt>
                <c:pt idx="110">
                  <c:v>45383</c:v>
                </c:pt>
                <c:pt idx="111">
                  <c:v>45413</c:v>
                </c:pt>
                <c:pt idx="112">
                  <c:v>45444</c:v>
                </c:pt>
                <c:pt idx="113">
                  <c:v>45474</c:v>
                </c:pt>
                <c:pt idx="114">
                  <c:v>45505</c:v>
                </c:pt>
                <c:pt idx="115">
                  <c:v>45536</c:v>
                </c:pt>
                <c:pt idx="116">
                  <c:v>45566</c:v>
                </c:pt>
                <c:pt idx="117">
                  <c:v>45597</c:v>
                </c:pt>
                <c:pt idx="118">
                  <c:v>45627</c:v>
                </c:pt>
                <c:pt idx="119">
                  <c:v>45658</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numCache>
            </c:numRef>
          </c:cat>
          <c:val>
            <c:numRef>
              <c:f>LineOfCredit!$J$33:$J$512</c:f>
              <c:numCache>
                <c:formatCode>0.00</c:formatCode>
                <c:ptCount val="4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val>
        </c:ser>
        <c:dLbls>
          <c:showLegendKey val="0"/>
          <c:showVal val="0"/>
          <c:showCatName val="0"/>
          <c:showSerName val="0"/>
          <c:showPercent val="0"/>
          <c:showBubbleSize val="0"/>
        </c:dLbls>
        <c:axId val="112886912"/>
        <c:axId val="112888448"/>
      </c:areaChart>
      <c:dateAx>
        <c:axId val="112886912"/>
        <c:scaling>
          <c:orientation val="minMax"/>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12888448"/>
        <c:crosses val="autoZero"/>
        <c:auto val="1"/>
        <c:lblOffset val="100"/>
        <c:baseTimeUnit val="months"/>
        <c:majorUnit val="1"/>
        <c:majorTimeUnit val="years"/>
        <c:minorUnit val="6"/>
        <c:minorTimeUnit val="months"/>
      </c:dateAx>
      <c:valAx>
        <c:axId val="112888448"/>
        <c:scaling>
          <c:orientation val="minMax"/>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2886912"/>
        <c:crosses val="autoZero"/>
        <c:crossBetween val="midCat"/>
      </c:valAx>
      <c:spPr>
        <a:noFill/>
        <a:ln w="25400">
          <a:noFill/>
        </a:ln>
      </c:spPr>
    </c:plotArea>
    <c:legend>
      <c:legendPos val="b"/>
      <c:layout>
        <c:manualLayout>
          <c:xMode val="edge"/>
          <c:yMode val="edge"/>
          <c:x val="0.19242902208201892"/>
          <c:y val="0.03"/>
          <c:w val="0.71924290220820186"/>
          <c:h val="0.105"/>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a:t>Interest Rate History</a:t>
            </a:r>
          </a:p>
        </c:rich>
      </c:tx>
      <c:layout>
        <c:manualLayout>
          <c:xMode val="edge"/>
          <c:yMode val="edge"/>
          <c:x val="0.2103448275862069"/>
          <c:y val="3.7594122981243323E-2"/>
        </c:manualLayout>
      </c:layout>
      <c:overlay val="0"/>
      <c:spPr>
        <a:noFill/>
        <a:ln w="25400">
          <a:noFill/>
        </a:ln>
      </c:spPr>
    </c:title>
    <c:autoTitleDeleted val="0"/>
    <c:plotArea>
      <c:layout>
        <c:manualLayout>
          <c:layoutTarget val="inner"/>
          <c:xMode val="edge"/>
          <c:yMode val="edge"/>
          <c:x val="0.10689655172413794"/>
          <c:y val="0.12030119353997863"/>
          <c:w val="0.8413793103448276"/>
          <c:h val="0.72669942572967849"/>
        </c:manualLayout>
      </c:layout>
      <c:scatterChart>
        <c:scatterStyle val="smoothMarker"/>
        <c:varyColors val="0"/>
        <c:ser>
          <c:idx val="0"/>
          <c:order val="0"/>
          <c:tx>
            <c:v>Interest Rate History</c:v>
          </c:tx>
          <c:spPr>
            <a:ln w="25400">
              <a:solidFill>
                <a:srgbClr val="000080"/>
              </a:solidFill>
              <a:prstDash val="solid"/>
            </a:ln>
          </c:spPr>
          <c:marker>
            <c:symbol val="none"/>
          </c:marker>
          <c:xVal>
            <c:numRef>
              <c:f>LineOfCredit!$A$33:$A$512</c:f>
              <c:numCache>
                <c:formatCode>General</c:formatCode>
                <c:ptCount val="4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numCache>
            </c:numRef>
          </c:xVal>
          <c:yVal>
            <c:numRef>
              <c:f>LineOfCredit!$C$33:$C$512</c:f>
              <c:numCache>
                <c:formatCode>0.00%</c:formatCode>
                <c:ptCount val="480"/>
                <c:pt idx="0">
                  <c:v>0.06</c:v>
                </c:pt>
                <c:pt idx="1">
                  <c:v>0.06</c:v>
                </c:pt>
                <c:pt idx="2">
                  <c:v>0.06</c:v>
                </c:pt>
                <c:pt idx="3">
                  <c:v>0.06</c:v>
                </c:pt>
                <c:pt idx="4">
                  <c:v>0.06</c:v>
                </c:pt>
                <c:pt idx="5">
                  <c:v>0.06</c:v>
                </c:pt>
                <c:pt idx="6">
                  <c:v>0.06</c:v>
                </c:pt>
                <c:pt idx="7">
                  <c:v>0.06</c:v>
                </c:pt>
                <c:pt idx="8">
                  <c:v>0.06</c:v>
                </c:pt>
                <c:pt idx="9">
                  <c:v>0.06</c:v>
                </c:pt>
                <c:pt idx="10">
                  <c:v>0.06</c:v>
                </c:pt>
                <c:pt idx="11">
                  <c:v>0.06</c:v>
                </c:pt>
                <c:pt idx="12">
                  <c:v>0.06</c:v>
                </c:pt>
                <c:pt idx="13">
                  <c:v>0.06</c:v>
                </c:pt>
                <c:pt idx="14">
                  <c:v>0.06</c:v>
                </c:pt>
                <c:pt idx="15">
                  <c:v>0.06</c:v>
                </c:pt>
                <c:pt idx="16">
                  <c:v>0.06</c:v>
                </c:pt>
                <c:pt idx="17">
                  <c:v>0.06</c:v>
                </c:pt>
                <c:pt idx="18">
                  <c:v>0.06</c:v>
                </c:pt>
                <c:pt idx="19">
                  <c:v>0.06</c:v>
                </c:pt>
                <c:pt idx="20">
                  <c:v>0.06</c:v>
                </c:pt>
                <c:pt idx="21">
                  <c:v>0.06</c:v>
                </c:pt>
                <c:pt idx="22">
                  <c:v>0.06</c:v>
                </c:pt>
                <c:pt idx="23">
                  <c:v>0.06</c:v>
                </c:pt>
                <c:pt idx="24">
                  <c:v>0.06</c:v>
                </c:pt>
                <c:pt idx="25">
                  <c:v>0.06</c:v>
                </c:pt>
                <c:pt idx="26">
                  <c:v>0.06</c:v>
                </c:pt>
                <c:pt idx="27">
                  <c:v>0.06</c:v>
                </c:pt>
                <c:pt idx="28">
                  <c:v>0.06</c:v>
                </c:pt>
                <c:pt idx="29">
                  <c:v>0.06</c:v>
                </c:pt>
                <c:pt idx="30">
                  <c:v>0.06</c:v>
                </c:pt>
                <c:pt idx="31">
                  <c:v>0.06</c:v>
                </c:pt>
                <c:pt idx="32">
                  <c:v>0.06</c:v>
                </c:pt>
                <c:pt idx="33">
                  <c:v>0.06</c:v>
                </c:pt>
                <c:pt idx="34">
                  <c:v>0.06</c:v>
                </c:pt>
                <c:pt idx="35">
                  <c:v>0.06</c:v>
                </c:pt>
                <c:pt idx="36">
                  <c:v>0.06</c:v>
                </c:pt>
                <c:pt idx="37">
                  <c:v>0.06</c:v>
                </c:pt>
                <c:pt idx="38">
                  <c:v>0.06</c:v>
                </c:pt>
                <c:pt idx="39">
                  <c:v>0.06</c:v>
                </c:pt>
                <c:pt idx="40">
                  <c:v>0.06</c:v>
                </c:pt>
                <c:pt idx="41">
                  <c:v>0.06</c:v>
                </c:pt>
                <c:pt idx="42">
                  <c:v>0.06</c:v>
                </c:pt>
                <c:pt idx="43">
                  <c:v>0.06</c:v>
                </c:pt>
                <c:pt idx="44">
                  <c:v>0.06</c:v>
                </c:pt>
                <c:pt idx="45">
                  <c:v>0.06</c:v>
                </c:pt>
                <c:pt idx="46">
                  <c:v>0.06</c:v>
                </c:pt>
                <c:pt idx="47">
                  <c:v>0.06</c:v>
                </c:pt>
                <c:pt idx="48">
                  <c:v>0.06</c:v>
                </c:pt>
                <c:pt idx="49">
                  <c:v>0.06</c:v>
                </c:pt>
                <c:pt idx="50">
                  <c:v>0.06</c:v>
                </c:pt>
                <c:pt idx="51">
                  <c:v>0.06</c:v>
                </c:pt>
                <c:pt idx="52">
                  <c:v>0.06</c:v>
                </c:pt>
                <c:pt idx="53">
                  <c:v>0.06</c:v>
                </c:pt>
                <c:pt idx="54">
                  <c:v>0.06</c:v>
                </c:pt>
                <c:pt idx="55">
                  <c:v>0.06</c:v>
                </c:pt>
                <c:pt idx="56">
                  <c:v>0.06</c:v>
                </c:pt>
                <c:pt idx="57">
                  <c:v>0.06</c:v>
                </c:pt>
                <c:pt idx="58">
                  <c:v>0.06</c:v>
                </c:pt>
                <c:pt idx="59">
                  <c:v>0.06</c:v>
                </c:pt>
                <c:pt idx="60">
                  <c:v>0.06</c:v>
                </c:pt>
                <c:pt idx="61">
                  <c:v>0.06</c:v>
                </c:pt>
                <c:pt idx="62">
                  <c:v>0.06</c:v>
                </c:pt>
                <c:pt idx="63">
                  <c:v>0.06</c:v>
                </c:pt>
                <c:pt idx="64">
                  <c:v>0.06</c:v>
                </c:pt>
                <c:pt idx="65">
                  <c:v>0.06</c:v>
                </c:pt>
                <c:pt idx="66">
                  <c:v>0.06</c:v>
                </c:pt>
                <c:pt idx="67">
                  <c:v>0.06</c:v>
                </c:pt>
                <c:pt idx="68">
                  <c:v>0.06</c:v>
                </c:pt>
                <c:pt idx="69">
                  <c:v>0.06</c:v>
                </c:pt>
                <c:pt idx="70">
                  <c:v>0.06</c:v>
                </c:pt>
                <c:pt idx="71">
                  <c:v>0.06</c:v>
                </c:pt>
                <c:pt idx="72">
                  <c:v>0.06</c:v>
                </c:pt>
                <c:pt idx="73">
                  <c:v>0.06</c:v>
                </c:pt>
                <c:pt idx="74">
                  <c:v>0.06</c:v>
                </c:pt>
                <c:pt idx="75">
                  <c:v>0.06</c:v>
                </c:pt>
                <c:pt idx="76">
                  <c:v>0.06</c:v>
                </c:pt>
                <c:pt idx="77">
                  <c:v>0.06</c:v>
                </c:pt>
                <c:pt idx="78">
                  <c:v>0.06</c:v>
                </c:pt>
                <c:pt idx="79">
                  <c:v>0.06</c:v>
                </c:pt>
                <c:pt idx="80">
                  <c:v>0.06</c:v>
                </c:pt>
                <c:pt idx="81">
                  <c:v>0.06</c:v>
                </c:pt>
                <c:pt idx="82">
                  <c:v>0.06</c:v>
                </c:pt>
                <c:pt idx="83">
                  <c:v>0.06</c:v>
                </c:pt>
                <c:pt idx="84">
                  <c:v>0.06</c:v>
                </c:pt>
                <c:pt idx="85">
                  <c:v>0.06</c:v>
                </c:pt>
                <c:pt idx="86">
                  <c:v>0.06</c:v>
                </c:pt>
                <c:pt idx="87">
                  <c:v>0.06</c:v>
                </c:pt>
                <c:pt idx="88">
                  <c:v>0.06</c:v>
                </c:pt>
                <c:pt idx="89">
                  <c:v>0.06</c:v>
                </c:pt>
                <c:pt idx="90">
                  <c:v>0.06</c:v>
                </c:pt>
                <c:pt idx="91">
                  <c:v>0.06</c:v>
                </c:pt>
                <c:pt idx="92">
                  <c:v>0.06</c:v>
                </c:pt>
                <c:pt idx="93">
                  <c:v>0.06</c:v>
                </c:pt>
                <c:pt idx="94">
                  <c:v>0.06</c:v>
                </c:pt>
                <c:pt idx="95">
                  <c:v>0.06</c:v>
                </c:pt>
                <c:pt idx="96">
                  <c:v>0.06</c:v>
                </c:pt>
                <c:pt idx="97">
                  <c:v>0.06</c:v>
                </c:pt>
                <c:pt idx="98">
                  <c:v>0.06</c:v>
                </c:pt>
                <c:pt idx="99">
                  <c:v>0.06</c:v>
                </c:pt>
                <c:pt idx="100">
                  <c:v>0.06</c:v>
                </c:pt>
                <c:pt idx="101">
                  <c:v>0.06</c:v>
                </c:pt>
                <c:pt idx="102">
                  <c:v>0.06</c:v>
                </c:pt>
                <c:pt idx="103">
                  <c:v>0.06</c:v>
                </c:pt>
                <c:pt idx="104">
                  <c:v>0.06</c:v>
                </c:pt>
                <c:pt idx="105">
                  <c:v>0.06</c:v>
                </c:pt>
                <c:pt idx="106">
                  <c:v>0.06</c:v>
                </c:pt>
                <c:pt idx="107">
                  <c:v>0.06</c:v>
                </c:pt>
                <c:pt idx="108">
                  <c:v>0.06</c:v>
                </c:pt>
                <c:pt idx="109">
                  <c:v>0.06</c:v>
                </c:pt>
                <c:pt idx="110">
                  <c:v>0.06</c:v>
                </c:pt>
                <c:pt idx="111">
                  <c:v>0.06</c:v>
                </c:pt>
                <c:pt idx="112">
                  <c:v>0.06</c:v>
                </c:pt>
                <c:pt idx="113">
                  <c:v>0.06</c:v>
                </c:pt>
                <c:pt idx="114">
                  <c:v>0.06</c:v>
                </c:pt>
                <c:pt idx="115">
                  <c:v>0.06</c:v>
                </c:pt>
                <c:pt idx="116">
                  <c:v>0.06</c:v>
                </c:pt>
                <c:pt idx="117">
                  <c:v>0.06</c:v>
                </c:pt>
                <c:pt idx="118">
                  <c:v>0.06</c:v>
                </c:pt>
                <c:pt idx="119">
                  <c:v>0.06</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ser>
        <c:dLbls>
          <c:showLegendKey val="0"/>
          <c:showVal val="0"/>
          <c:showCatName val="0"/>
          <c:showSerName val="0"/>
          <c:showPercent val="0"/>
          <c:showBubbleSize val="0"/>
        </c:dLbls>
        <c:axId val="112904448"/>
        <c:axId val="112906624"/>
      </c:scatterChart>
      <c:valAx>
        <c:axId val="112904448"/>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Period</a:t>
                </a:r>
              </a:p>
            </c:rich>
          </c:tx>
          <c:layout>
            <c:manualLayout>
              <c:xMode val="edge"/>
              <c:yMode val="edge"/>
              <c:x val="0.45069809226866775"/>
              <c:y val="0.8696765535886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2906624"/>
        <c:crosses val="autoZero"/>
        <c:crossBetween val="midCat"/>
      </c:valAx>
      <c:valAx>
        <c:axId val="112906624"/>
        <c:scaling>
          <c:orientation val="minMax"/>
          <c:min val="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2904448"/>
        <c:crosses val="autoZero"/>
        <c:crossBetween val="midCat"/>
      </c:valAx>
      <c:spPr>
        <a:noFill/>
        <a:ln w="25400">
          <a:noFill/>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www.vertex42.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16</xdr:row>
      <xdr:rowOff>76200</xdr:rowOff>
    </xdr:from>
    <xdr:to>
      <xdr:col>5</xdr:col>
      <xdr:colOff>76200</xdr:colOff>
      <xdr:row>26</xdr:row>
      <xdr:rowOff>85725</xdr:rowOff>
    </xdr:to>
    <xdr:graphicFrame macro="">
      <xdr:nvGraphicFramePr>
        <xdr:cNvPr id="3550" name="Chart 150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476250</xdr:colOff>
      <xdr:row>16</xdr:row>
      <xdr:rowOff>57151</xdr:rowOff>
    </xdr:from>
    <xdr:to>
      <xdr:col>10</xdr:col>
      <xdr:colOff>571500</xdr:colOff>
      <xdr:row>22</xdr:row>
      <xdr:rowOff>137161</xdr:rowOff>
    </xdr:to>
    <xdr:graphicFrame macro="">
      <xdr:nvGraphicFramePr>
        <xdr:cNvPr id="11304" name="Chart 20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419100</xdr:colOff>
      <xdr:row>0</xdr:row>
      <xdr:rowOff>28575</xdr:rowOff>
    </xdr:from>
    <xdr:to>
      <xdr:col>11</xdr:col>
      <xdr:colOff>127372</xdr:colOff>
      <xdr:row>0</xdr:row>
      <xdr:rowOff>333401</xdr:rowOff>
    </xdr:to>
    <xdr:pic>
      <xdr:nvPicPr>
        <xdr:cNvPr id="5" name="Picture 4">
          <a:hlinkClick xmlns:r="http://schemas.openxmlformats.org/officeDocument/2006/relationships" r:id="rId3"/>
        </xdr:cNvPr>
        <xdr:cNvPicPr>
          <a:picLocks noChangeAspect="1"/>
        </xdr:cNvPicPr>
      </xdr:nvPicPr>
      <xdr:blipFill>
        <a:blip xmlns:r="http://schemas.openxmlformats.org/officeDocument/2006/relationships" r:embed="rId4"/>
        <a:stretch>
          <a:fillRect/>
        </a:stretch>
      </xdr:blipFill>
      <xdr:spPr>
        <a:xfrm>
          <a:off x="6286500" y="28575"/>
          <a:ext cx="1365622" cy="304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V42 Custom red">
      <a:dk1>
        <a:sysClr val="windowText" lastClr="000000"/>
      </a:dk1>
      <a:lt1>
        <a:sysClr val="window" lastClr="FFFFFF"/>
      </a:lt1>
      <a:dk2>
        <a:srgbClr val="204559"/>
      </a:dk2>
      <a:lt2>
        <a:srgbClr val="F4EDE4"/>
      </a:lt2>
      <a:accent1>
        <a:srgbClr val="C34141"/>
      </a:accent1>
      <a:accent2>
        <a:srgbClr val="87A33D"/>
      </a:accent2>
      <a:accent3>
        <a:srgbClr val="418AB3"/>
      </a:accent3>
      <a:accent4>
        <a:srgbClr val="FF9900"/>
      </a:accent4>
      <a:accent5>
        <a:srgbClr val="2E6AB3"/>
      </a:accent5>
      <a:accent6>
        <a:srgbClr val="925DB3"/>
      </a:accent6>
      <a:hlink>
        <a:srgbClr val="7F7F7F"/>
      </a:hlink>
      <a:folHlink>
        <a:srgbClr val="A5A5A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Calculators/line-of-credit.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ExcelTips/workbook.html" TargetMode="External"/><Relationship Id="rId2" Type="http://schemas.openxmlformats.org/officeDocument/2006/relationships/hyperlink" Target="http://www.vertex42.com/ExcelTemplates/personal-budget-spreadsheet.html" TargetMode="External"/><Relationship Id="rId1" Type="http://schemas.openxmlformats.org/officeDocument/2006/relationships/hyperlink" Target="http://www.vertex42.com/ExcelTemplates/loan-amortization-schedule.html" TargetMode="External"/><Relationship Id="rId5" Type="http://schemas.openxmlformats.org/officeDocument/2006/relationships/printerSettings" Target="../printerSettings/printerSettings2.bin"/><Relationship Id="rId4" Type="http://schemas.openxmlformats.org/officeDocument/2006/relationships/hyperlink" Target="http://www.vertex42.com/Calculators/line-of-credit.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vertex42.com/licensing/EULA_personaluse.html" TargetMode="External"/><Relationship Id="rId1" Type="http://schemas.openxmlformats.org/officeDocument/2006/relationships/hyperlink" Target="http://www.vertex42.com/Calculators/line-of-credi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13"/>
  <sheetViews>
    <sheetView showGridLines="0" tabSelected="1" workbookViewId="0">
      <selection activeCell="E5" sqref="E5"/>
    </sheetView>
  </sheetViews>
  <sheetFormatPr defaultColWidth="9.109375" defaultRowHeight="13.2" x14ac:dyDescent="0.25"/>
  <cols>
    <col min="1" max="1" width="5.109375" style="2" customWidth="1"/>
    <col min="2" max="2" width="9.88671875" style="2" customWidth="1"/>
    <col min="3" max="3" width="9.6640625" style="2" customWidth="1"/>
    <col min="4" max="4" width="10.88671875" style="2" customWidth="1"/>
    <col min="5" max="5" width="11.88671875" style="2" customWidth="1"/>
    <col min="6" max="6" width="11.33203125" style="2" customWidth="1"/>
    <col min="7" max="7" width="11.88671875" style="2" customWidth="1"/>
    <col min="8" max="8" width="3.109375" style="2" customWidth="1"/>
    <col min="9" max="9" width="14.33203125" style="2" customWidth="1"/>
    <col min="10" max="10" width="10.6640625" style="2" customWidth="1"/>
    <col min="11" max="11" width="14.109375" style="2" customWidth="1"/>
    <col min="12" max="12" width="2.109375" style="2" customWidth="1"/>
    <col min="13" max="13" width="4.33203125" style="2" customWidth="1"/>
    <col min="14" max="16" width="10" style="2" customWidth="1"/>
    <col min="17" max="17" width="7.109375" style="2" customWidth="1"/>
    <col min="18" max="16384" width="9.109375" style="2"/>
  </cols>
  <sheetData>
    <row r="1" spans="1:17" s="1" customFormat="1" ht="30" customHeight="1" x14ac:dyDescent="0.25">
      <c r="A1" s="138" t="s">
        <v>48</v>
      </c>
      <c r="B1" s="137"/>
      <c r="C1" s="137"/>
      <c r="D1" s="137"/>
      <c r="E1" s="137"/>
      <c r="F1" s="137"/>
      <c r="G1" s="137"/>
      <c r="H1" s="137"/>
      <c r="I1" s="137"/>
      <c r="J1" s="137"/>
      <c r="K1" s="137"/>
      <c r="L1" s="137"/>
    </row>
    <row r="2" spans="1:17" s="1" customFormat="1" x14ac:dyDescent="0.25">
      <c r="A2" s="103" t="s">
        <v>18</v>
      </c>
      <c r="B2" s="104"/>
      <c r="C2" s="104"/>
      <c r="D2" s="104"/>
      <c r="E2" s="104"/>
      <c r="F2" s="104"/>
      <c r="G2" s="104"/>
      <c r="H2" s="104"/>
      <c r="I2" s="2"/>
      <c r="J2" s="2"/>
      <c r="K2" s="105"/>
      <c r="L2" s="105" t="str">
        <f ca="1">"© 2010-" &amp; YEAR(TODAY()) &amp; " Vertex42 LLC"</f>
        <v>© 2010-2015 Vertex42 LLC</v>
      </c>
    </row>
    <row r="3" spans="1:17" s="1" customFormat="1" x14ac:dyDescent="0.25">
      <c r="A3" s="2"/>
      <c r="B3" s="2"/>
      <c r="C3" s="2"/>
      <c r="D3" s="2"/>
      <c r="E3" s="2"/>
      <c r="F3" s="2"/>
      <c r="G3" s="2"/>
      <c r="H3" s="2"/>
      <c r="I3" s="2"/>
      <c r="J3" s="2"/>
      <c r="K3" s="2"/>
      <c r="L3" s="2"/>
    </row>
    <row r="4" spans="1:17" s="3" customFormat="1" ht="15" customHeight="1" x14ac:dyDescent="0.25">
      <c r="A4" s="2"/>
      <c r="B4" s="135" t="s">
        <v>0</v>
      </c>
      <c r="C4" s="136"/>
      <c r="D4" s="136"/>
      <c r="E4" s="136"/>
      <c r="F4" s="106"/>
      <c r="G4" s="135" t="s">
        <v>14</v>
      </c>
      <c r="H4" s="136"/>
      <c r="I4" s="136"/>
      <c r="J4" s="136"/>
      <c r="K4" s="136"/>
      <c r="L4" s="107"/>
      <c r="N4" s="22" t="s">
        <v>28</v>
      </c>
      <c r="O4" s="23"/>
      <c r="P4" s="23"/>
    </row>
    <row r="5" spans="1:17" s="4" customFormat="1" ht="15" customHeight="1" x14ac:dyDescent="0.25">
      <c r="A5" s="106"/>
      <c r="B5" s="86"/>
      <c r="C5" s="85"/>
      <c r="D5" s="87" t="s">
        <v>5</v>
      </c>
      <c r="E5" s="109">
        <v>75000</v>
      </c>
      <c r="F5" s="110"/>
      <c r="G5" s="110"/>
      <c r="H5" s="110"/>
      <c r="I5" s="110"/>
      <c r="J5" s="20" t="s">
        <v>13</v>
      </c>
      <c r="K5" s="111">
        <f>SUM(F32:F511)</f>
        <v>50000</v>
      </c>
      <c r="L5" s="112"/>
      <c r="N5" s="24" t="s">
        <v>29</v>
      </c>
      <c r="O5" s="24" t="s">
        <v>30</v>
      </c>
      <c r="P5" s="24" t="s">
        <v>31</v>
      </c>
    </row>
    <row r="6" spans="1:17" s="4" customFormat="1" ht="15" customHeight="1" x14ac:dyDescent="0.25">
      <c r="A6" s="110"/>
      <c r="B6" s="90"/>
      <c r="C6" s="88"/>
      <c r="D6" s="87" t="s">
        <v>8</v>
      </c>
      <c r="E6" s="113">
        <v>0.06</v>
      </c>
      <c r="F6" s="110"/>
      <c r="G6" s="114"/>
      <c r="H6" s="114"/>
      <c r="I6" s="110"/>
      <c r="J6" s="20" t="s">
        <v>1</v>
      </c>
      <c r="K6" s="111">
        <f ca="1">SUM(E33:E512)+SUM(G33:G512)</f>
        <v>66630.64999999998</v>
      </c>
      <c r="L6" s="112"/>
      <c r="N6" s="25" t="s">
        <v>32</v>
      </c>
      <c r="O6" s="26">
        <v>1</v>
      </c>
      <c r="P6" s="26">
        <v>12</v>
      </c>
    </row>
    <row r="7" spans="1:17" s="4" customFormat="1" ht="15" customHeight="1" x14ac:dyDescent="0.25">
      <c r="A7" s="110"/>
      <c r="B7" s="90"/>
      <c r="C7" s="88"/>
      <c r="D7" s="87" t="s">
        <v>7</v>
      </c>
      <c r="E7" s="115">
        <v>10</v>
      </c>
      <c r="F7" s="110"/>
      <c r="G7" s="114"/>
      <c r="H7" s="114"/>
      <c r="I7" s="110"/>
      <c r="J7" s="20" t="s">
        <v>43</v>
      </c>
      <c r="K7" s="111">
        <f ca="1">SUM(D32:D512)</f>
        <v>16630.649999999994</v>
      </c>
      <c r="L7" s="112"/>
      <c r="N7" s="25" t="s">
        <v>33</v>
      </c>
      <c r="O7" s="26">
        <v>2</v>
      </c>
      <c r="P7" s="26">
        <v>6</v>
      </c>
    </row>
    <row r="8" spans="1:17" s="1" customFormat="1" ht="15" customHeight="1" x14ac:dyDescent="0.25">
      <c r="A8" s="110"/>
      <c r="B8" s="90"/>
      <c r="C8" s="88"/>
      <c r="D8" s="87" t="s">
        <v>25</v>
      </c>
      <c r="E8" s="116">
        <v>42005</v>
      </c>
      <c r="F8" s="2"/>
      <c r="G8" s="117"/>
      <c r="H8" s="117"/>
      <c r="I8" s="2"/>
      <c r="J8" s="20" t="s">
        <v>44</v>
      </c>
      <c r="K8" s="118">
        <f ca="1">ROUND(OFFSET(I31,nper+1,0,1,1),2)</f>
        <v>0</v>
      </c>
      <c r="L8" s="119"/>
      <c r="N8" s="25" t="s">
        <v>34</v>
      </c>
      <c r="O8" s="26">
        <v>4</v>
      </c>
      <c r="P8" s="26">
        <v>3</v>
      </c>
    </row>
    <row r="9" spans="1:17" s="1" customFormat="1" ht="15" customHeight="1" x14ac:dyDescent="0.25">
      <c r="A9" s="2"/>
      <c r="B9" s="91"/>
      <c r="C9" s="84"/>
      <c r="D9" s="87" t="s">
        <v>26</v>
      </c>
      <c r="E9" s="116" t="s">
        <v>4</v>
      </c>
      <c r="F9" s="2"/>
      <c r="G9" s="2"/>
      <c r="H9" s="2"/>
      <c r="I9" s="2"/>
      <c r="J9" s="20" t="s">
        <v>16</v>
      </c>
      <c r="K9" s="118">
        <f ca="1">ROUND(OFFSET(J31,nper+1,0,1,1),2)</f>
        <v>0</v>
      </c>
      <c r="L9" s="119"/>
      <c r="N9" s="25" t="s">
        <v>35</v>
      </c>
      <c r="O9" s="26">
        <v>6</v>
      </c>
      <c r="P9" s="26">
        <v>2</v>
      </c>
    </row>
    <row r="10" spans="1:17" s="1" customFormat="1" ht="15" customHeight="1" x14ac:dyDescent="0.25">
      <c r="A10" s="2"/>
      <c r="B10" s="84"/>
      <c r="C10" s="84"/>
      <c r="D10" s="87" t="s">
        <v>27</v>
      </c>
      <c r="E10" s="115">
        <v>365</v>
      </c>
      <c r="F10" s="120"/>
      <c r="G10" s="2"/>
      <c r="H10" s="2"/>
      <c r="I10" s="2"/>
      <c r="J10" s="121" t="s">
        <v>45</v>
      </c>
      <c r="K10" s="118">
        <f ca="1">K8+K9</f>
        <v>0</v>
      </c>
      <c r="L10" s="119"/>
      <c r="N10" s="25" t="s">
        <v>4</v>
      </c>
      <c r="O10" s="26">
        <v>12</v>
      </c>
      <c r="P10" s="26">
        <v>1</v>
      </c>
    </row>
    <row r="11" spans="1:17" s="1" customFormat="1" ht="15" customHeight="1" x14ac:dyDescent="0.25">
      <c r="A11" s="2"/>
      <c r="B11" s="2"/>
      <c r="C11" s="2"/>
      <c r="D11" s="2"/>
      <c r="E11" s="122" t="str">
        <f>IF(MAX(term*periods_per_year,E15*periods_per_year)&gt;ROWS(A33:A513)-1,"ERROR: Not Enough Rows in Table",".")</f>
        <v>.</v>
      </c>
      <c r="F11" s="2"/>
      <c r="G11" s="2"/>
      <c r="H11" s="2"/>
      <c r="I11" s="123"/>
      <c r="J11" s="2"/>
      <c r="K11" s="2"/>
      <c r="L11" s="2"/>
      <c r="N11" s="25" t="s">
        <v>36</v>
      </c>
      <c r="O11" s="26">
        <v>24</v>
      </c>
      <c r="P11" s="26">
        <v>0.5</v>
      </c>
    </row>
    <row r="12" spans="1:17" s="3" customFormat="1" ht="15" customHeight="1" x14ac:dyDescent="0.25">
      <c r="A12" s="2"/>
      <c r="B12" s="135" t="s">
        <v>40</v>
      </c>
      <c r="C12" s="134"/>
      <c r="D12" s="134"/>
      <c r="E12" s="134"/>
      <c r="F12" s="106"/>
      <c r="G12" s="135" t="s">
        <v>24</v>
      </c>
      <c r="H12" s="136"/>
      <c r="I12" s="136"/>
      <c r="J12" s="136"/>
      <c r="K12" s="136"/>
      <c r="L12" s="107"/>
      <c r="N12" s="25" t="s">
        <v>37</v>
      </c>
      <c r="O12" s="26">
        <v>26</v>
      </c>
      <c r="P12" s="27" t="s">
        <v>38</v>
      </c>
    </row>
    <row r="13" spans="1:17" s="1" customFormat="1" ht="16.5" customHeight="1" x14ac:dyDescent="0.25">
      <c r="A13" s="106"/>
      <c r="B13" s="85"/>
      <c r="C13" s="85"/>
      <c r="D13" s="87" t="s">
        <v>11</v>
      </c>
      <c r="E13" s="124" t="s">
        <v>57</v>
      </c>
      <c r="F13" s="2"/>
      <c r="G13" s="2"/>
      <c r="H13" s="2"/>
      <c r="I13" s="2"/>
      <c r="J13" s="20" t="s">
        <v>41</v>
      </c>
      <c r="K13" s="125">
        <v>1</v>
      </c>
      <c r="L13" s="126"/>
      <c r="N13" s="28" t="s">
        <v>39</v>
      </c>
      <c r="O13" s="29">
        <f>INDEX(O6:O12,MATCH($E$9,N6:N12,0))</f>
        <v>12</v>
      </c>
      <c r="P13" s="29">
        <f>INDEX(P6:P12,MATCH($E$9,N6:N12,0))</f>
        <v>1</v>
      </c>
      <c r="Q13" s="3"/>
    </row>
    <row r="14" spans="1:17" s="3" customFormat="1" ht="15" customHeight="1" x14ac:dyDescent="0.25">
      <c r="A14" s="2"/>
      <c r="B14" s="84"/>
      <c r="C14" s="84"/>
      <c r="D14" s="89" t="s">
        <v>12</v>
      </c>
      <c r="E14" s="127">
        <f>start_rate/12</f>
        <v>5.0000000000000001E-3</v>
      </c>
      <c r="F14" s="2"/>
      <c r="G14" s="2"/>
      <c r="H14" s="2"/>
      <c r="I14" s="106"/>
      <c r="J14" s="128" t="s">
        <v>42</v>
      </c>
      <c r="K14" s="127">
        <v>0</v>
      </c>
      <c r="L14" s="83"/>
      <c r="N14" s="1"/>
      <c r="O14" s="1"/>
      <c r="P14" s="1"/>
      <c r="Q14" s="1"/>
    </row>
    <row r="15" spans="1:17" s="1" customFormat="1" ht="15" customHeight="1" x14ac:dyDescent="0.25">
      <c r="A15" s="106"/>
      <c r="B15" s="85"/>
      <c r="C15" s="85"/>
      <c r="D15" s="89" t="s">
        <v>15</v>
      </c>
      <c r="E15" s="125">
        <f>term</f>
        <v>10</v>
      </c>
      <c r="F15" s="106"/>
      <c r="G15" s="2"/>
      <c r="H15" s="2"/>
      <c r="I15" s="2"/>
      <c r="J15" s="20" t="s">
        <v>23</v>
      </c>
      <c r="K15" s="127">
        <v>0.18</v>
      </c>
      <c r="L15" s="83"/>
    </row>
    <row r="16" spans="1:17" s="1" customFormat="1" ht="15" customHeight="1" x14ac:dyDescent="0.25">
      <c r="A16" s="2"/>
      <c r="B16" s="84"/>
      <c r="C16" s="84"/>
      <c r="D16" s="89" t="s">
        <v>17</v>
      </c>
      <c r="E16" s="129">
        <v>800</v>
      </c>
      <c r="F16" s="2"/>
      <c r="G16" s="2"/>
      <c r="H16" s="2"/>
      <c r="I16" s="2"/>
      <c r="J16" s="108" t="s">
        <v>59</v>
      </c>
      <c r="K16" s="111">
        <f ca="1">MAX(E32:E512)</f>
        <v>555.49</v>
      </c>
      <c r="L16" s="112"/>
    </row>
    <row r="17" spans="1:17" s="1" customFormat="1" ht="15" customHeight="1" x14ac:dyDescent="0.25">
      <c r="A17" s="2"/>
      <c r="B17" s="2"/>
      <c r="C17" s="2"/>
      <c r="D17" s="2"/>
      <c r="E17" s="2"/>
      <c r="F17" s="2"/>
      <c r="G17" s="2"/>
      <c r="H17" s="2"/>
      <c r="I17" s="2"/>
      <c r="J17" s="2"/>
      <c r="K17" s="2"/>
      <c r="L17" s="2"/>
    </row>
    <row r="18" spans="1:17" s="1" customFormat="1" ht="15" customHeight="1" x14ac:dyDescent="0.25">
      <c r="A18" s="2"/>
      <c r="B18" s="2"/>
      <c r="C18" s="2"/>
      <c r="D18" s="2"/>
      <c r="E18" s="2"/>
      <c r="F18" s="2"/>
      <c r="G18" s="2"/>
      <c r="H18" s="2"/>
      <c r="I18" s="2"/>
      <c r="J18" s="2"/>
      <c r="K18" s="2"/>
      <c r="L18" s="2"/>
    </row>
    <row r="19" spans="1:17" s="1" customFormat="1" ht="15" customHeight="1" x14ac:dyDescent="0.25">
      <c r="A19" s="2"/>
      <c r="B19" s="2"/>
      <c r="C19" s="2"/>
      <c r="D19" s="2"/>
      <c r="E19" s="2"/>
      <c r="F19" s="2"/>
      <c r="G19" s="2"/>
      <c r="H19" s="2"/>
      <c r="I19" s="2"/>
      <c r="J19" s="2"/>
      <c r="K19" s="2"/>
      <c r="L19" s="2"/>
    </row>
    <row r="20" spans="1:17" s="1" customFormat="1" ht="15" customHeight="1" x14ac:dyDescent="0.25">
      <c r="A20" s="2"/>
      <c r="B20" s="2"/>
      <c r="C20" s="2"/>
      <c r="D20" s="2"/>
      <c r="E20" s="2"/>
      <c r="F20" s="2"/>
      <c r="G20" s="2"/>
      <c r="H20" s="2"/>
      <c r="I20" s="2"/>
      <c r="J20" s="2"/>
      <c r="K20" s="2"/>
      <c r="L20" s="2"/>
    </row>
    <row r="21" spans="1:17" s="1" customFormat="1" ht="15" customHeight="1" x14ac:dyDescent="0.25">
      <c r="A21" s="2"/>
      <c r="B21" s="2"/>
      <c r="C21" s="2"/>
      <c r="D21" s="2"/>
      <c r="E21" s="2"/>
      <c r="F21" s="2"/>
      <c r="G21" s="2"/>
      <c r="H21" s="2"/>
      <c r="I21" s="2"/>
      <c r="J21" s="2"/>
      <c r="K21" s="2"/>
      <c r="L21" s="2"/>
    </row>
    <row r="22" spans="1:17" s="1" customFormat="1" ht="15" customHeight="1" x14ac:dyDescent="0.25">
      <c r="A22" s="2"/>
      <c r="B22" s="2"/>
      <c r="C22" s="2"/>
      <c r="D22" s="2"/>
      <c r="E22" s="2"/>
      <c r="F22" s="2"/>
      <c r="G22" s="2"/>
      <c r="H22" s="2"/>
      <c r="I22" s="2"/>
      <c r="J22" s="2"/>
      <c r="K22" s="2"/>
      <c r="L22" s="2"/>
    </row>
    <row r="23" spans="1:17" s="1" customFormat="1" ht="15" customHeight="1" x14ac:dyDescent="0.25">
      <c r="A23" s="2"/>
      <c r="B23" s="2"/>
      <c r="C23" s="2"/>
      <c r="D23" s="2"/>
      <c r="E23" s="2"/>
      <c r="F23" s="2"/>
      <c r="G23" s="2"/>
      <c r="H23" s="2"/>
      <c r="I23" s="2"/>
      <c r="J23" s="2"/>
      <c r="K23" s="2"/>
      <c r="L23" s="2"/>
    </row>
    <row r="24" spans="1:17" s="1" customFormat="1" ht="15" customHeight="1" x14ac:dyDescent="0.25">
      <c r="A24" s="2"/>
      <c r="B24" s="2"/>
      <c r="C24" s="2"/>
      <c r="D24" s="2"/>
      <c r="E24" s="2"/>
      <c r="F24" s="2"/>
      <c r="G24" s="2"/>
      <c r="H24" s="2"/>
      <c r="I24" s="2"/>
      <c r="J24" s="130" t="s">
        <v>89</v>
      </c>
      <c r="K24" s="131" t="s">
        <v>90</v>
      </c>
      <c r="L24" s="139" t="b">
        <f>IF(K24="Yes",TRUE,FALSE)</f>
        <v>0</v>
      </c>
    </row>
    <row r="25" spans="1:17" s="1" customFormat="1" ht="15" customHeight="1" x14ac:dyDescent="0.25">
      <c r="A25" s="2"/>
      <c r="B25" s="2"/>
      <c r="C25" s="2"/>
      <c r="D25" s="2"/>
      <c r="E25" s="2"/>
      <c r="F25" s="2"/>
      <c r="G25" s="2"/>
      <c r="H25" s="2"/>
      <c r="I25" s="2"/>
      <c r="J25" s="130" t="s">
        <v>54</v>
      </c>
      <c r="K25" s="127">
        <v>-3.5000000000000001E-3</v>
      </c>
      <c r="L25" s="83"/>
    </row>
    <row r="26" spans="1:17" s="1" customFormat="1" ht="13.8" x14ac:dyDescent="0.25">
      <c r="A26" s="2"/>
      <c r="B26" s="2"/>
      <c r="C26" s="2"/>
      <c r="D26" s="132"/>
      <c r="E26" s="2"/>
      <c r="F26" s="2"/>
      <c r="G26" s="2"/>
      <c r="H26" s="2"/>
      <c r="I26" s="2"/>
      <c r="J26" s="130" t="s">
        <v>55</v>
      </c>
      <c r="K26" s="127">
        <v>4.4999999999999997E-3</v>
      </c>
      <c r="L26" s="83"/>
    </row>
    <row r="27" spans="1:17" s="1" customFormat="1" ht="13.8" x14ac:dyDescent="0.25">
      <c r="A27" s="2"/>
      <c r="B27" s="2"/>
      <c r="C27" s="2"/>
      <c r="D27" s="132"/>
      <c r="E27" s="2"/>
      <c r="F27" s="2"/>
      <c r="G27" s="2"/>
      <c r="H27" s="2"/>
      <c r="I27" s="2"/>
      <c r="J27" s="133" t="s">
        <v>56</v>
      </c>
      <c r="K27" s="127">
        <v>0.02</v>
      </c>
      <c r="L27" s="83"/>
    </row>
    <row r="28" spans="1:17" s="1" customFormat="1" ht="13.8" x14ac:dyDescent="0.25">
      <c r="A28" s="2"/>
      <c r="B28" s="2"/>
      <c r="C28" s="2"/>
      <c r="D28" s="132"/>
      <c r="E28" s="2"/>
      <c r="F28" s="2"/>
      <c r="G28" s="2"/>
      <c r="H28" s="2"/>
      <c r="I28" s="2"/>
      <c r="J28" s="20"/>
      <c r="K28" s="83"/>
      <c r="L28" s="83"/>
    </row>
    <row r="29" spans="1:17" s="1" customFormat="1" ht="13.8" x14ac:dyDescent="0.25">
      <c r="D29" s="6"/>
      <c r="J29" s="20"/>
      <c r="K29" s="83"/>
      <c r="L29" s="83"/>
    </row>
    <row r="30" spans="1:17" s="10" customFormat="1" ht="19.5" customHeight="1" x14ac:dyDescent="0.25">
      <c r="A30" s="7" t="s">
        <v>10</v>
      </c>
      <c r="B30" s="8"/>
      <c r="C30" s="9"/>
      <c r="F30" s="9"/>
      <c r="G30" s="9"/>
      <c r="H30" s="9"/>
      <c r="I30" s="9"/>
      <c r="J30" s="11"/>
      <c r="K30" s="9"/>
      <c r="L30" s="9"/>
      <c r="N30" s="30" t="s">
        <v>58</v>
      </c>
    </row>
    <row r="31" spans="1:17" s="12" customFormat="1" ht="34.799999999999997" thickBot="1" x14ac:dyDescent="0.3">
      <c r="A31" s="98" t="s">
        <v>2</v>
      </c>
      <c r="B31" s="99" t="s">
        <v>22</v>
      </c>
      <c r="C31" s="99" t="s">
        <v>9</v>
      </c>
      <c r="D31" s="99" t="s">
        <v>19</v>
      </c>
      <c r="E31" s="99" t="s">
        <v>21</v>
      </c>
      <c r="F31" s="99" t="s">
        <v>6</v>
      </c>
      <c r="G31" s="99" t="s">
        <v>3</v>
      </c>
      <c r="H31" s="100" t="s">
        <v>49</v>
      </c>
      <c r="I31" s="99" t="s">
        <v>46</v>
      </c>
      <c r="J31" s="99" t="s">
        <v>47</v>
      </c>
      <c r="K31" s="99" t="s">
        <v>20</v>
      </c>
      <c r="L31" s="99"/>
      <c r="N31" s="99" t="s">
        <v>50</v>
      </c>
      <c r="O31" s="99" t="s">
        <v>51</v>
      </c>
      <c r="P31" s="99" t="s">
        <v>52</v>
      </c>
      <c r="Q31" s="98" t="s">
        <v>53</v>
      </c>
    </row>
    <row r="32" spans="1:17" s="1" customFormat="1" x14ac:dyDescent="0.25">
      <c r="A32" s="92"/>
      <c r="B32" s="93">
        <f>fpdate-1</f>
        <v>42004</v>
      </c>
      <c r="C32" s="94">
        <f>E6</f>
        <v>0.06</v>
      </c>
      <c r="D32" s="92"/>
      <c r="E32" s="92"/>
      <c r="F32" s="101">
        <v>50000</v>
      </c>
      <c r="G32" s="92"/>
      <c r="H32" s="92"/>
      <c r="I32" s="95">
        <f>F32</f>
        <v>50000</v>
      </c>
      <c r="J32" s="96"/>
      <c r="K32" s="97"/>
      <c r="L32" s="97"/>
      <c r="N32" s="84"/>
      <c r="O32" s="84"/>
      <c r="P32" s="84"/>
      <c r="Q32" s="84"/>
    </row>
    <row r="33" spans="1:17" s="1" customFormat="1" x14ac:dyDescent="0.25">
      <c r="A33" s="13">
        <f t="shared" ref="A33:A96" si="0">IF(ISERROR(A32),NA(),IF(A32&gt;=nper,NA(),A32+1))</f>
        <v>1</v>
      </c>
      <c r="B33" s="19">
        <f>IF(ISERROR(A33),NA(),IF($O$13=26,B32+14,IF($O$13=52,B32+7,DATE(YEAR($E$8),MONTH($E$8)+(A33)*$P$13,IF($O$13=24,IF((MOD(A33,2))=1,DAY($E$8)+14,DAY($E$8)),DAY($E$8))))))</f>
        <v>42036</v>
      </c>
      <c r="C33" s="14">
        <f t="shared" ref="C33:C96" ca="1" si="1">IF(ISERROR(A33),"",IF(A33&lt;$K$13,start_rate,MIN($K$15,IF(random,IF(MOD(A33,$K$13)=0,MAX($K$27,C32+$K$25+RAND()*($K$26-$K$25)),C32),start_rate+$K$14*ROUNDUP((A33-$K$13)/$K$13,0)))))</f>
        <v>0.06</v>
      </c>
      <c r="D33" s="15">
        <f ca="1">IF(ISERROR(A33),"",ROUND((B33-B32)*C33/$E$10*I32,2))</f>
        <v>263.01</v>
      </c>
      <c r="E33" s="15">
        <f t="shared" ref="E33:E96" ca="1" si="2">IF(ISERROR(A33),"",IF(ROUND(I32,2)&lt;=0,0,IF(interest_only,D33,IF(amortized,IF(A33=$E$15*periods_per_year,I32+D33,IF(A33&gt;$E$15*periods_per_year,D33,ROUND(-PMT(C33/periods_per_year,$E$15*periods_per_year+1-A33,I32),2))),IF(fixed,$E$16,ROUND(min_rate*I32,2))))))</f>
        <v>555.1</v>
      </c>
      <c r="F33" s="16"/>
      <c r="G33" s="16"/>
      <c r="H33" s="21"/>
      <c r="I33" s="15">
        <f ca="1">IF(ISERROR(A33),"",I32+F33-(G33+E33-MIN(D33+J32,E33+IF(ISBLANK(H33),G33,0))))</f>
        <v>49707.91</v>
      </c>
      <c r="J33" s="17">
        <f ca="1">IF(ISERROR(A33),"",IF(E33+IF(ISBLANK(H33),G33,0)&gt;J32+D33,0,J32+D33-(E33+IF(ISBLANK(H33),G33,0))))</f>
        <v>0</v>
      </c>
      <c r="K33" s="15">
        <f ca="1">IF(ISERROR(A33),"",J33+I33)</f>
        <v>49707.91</v>
      </c>
      <c r="L33" s="15"/>
      <c r="N33" s="17">
        <f ca="1">E33+G33</f>
        <v>555.1</v>
      </c>
      <c r="O33" s="17">
        <f ca="1">MIN(D33+J32,E33+IF(ISBLANK(H33),G33,0))</f>
        <v>263.01</v>
      </c>
      <c r="P33" s="17">
        <f ca="1">N33-O33</f>
        <v>292.09000000000003</v>
      </c>
      <c r="Q33" s="23" t="b">
        <f t="shared" ref="Q33:Q40" ca="1" si="3">(I32-P33+F33)=I33</f>
        <v>1</v>
      </c>
    </row>
    <row r="34" spans="1:17" s="1" customFormat="1" x14ac:dyDescent="0.25">
      <c r="A34" s="13">
        <f t="shared" si="0"/>
        <v>2</v>
      </c>
      <c r="B34" s="19">
        <f t="shared" ref="B34:B97" si="4">IF(ISERROR(A34),NA(),IF($O$13=26,B33+14,IF($O$13=52,B33+7,DATE(YEAR($E$8),MONTH($E$8)+(A34)*$P$13,IF($O$13=24,IF((MOD(A34,2))=1,DAY($E$8)+14,DAY($E$8)),DAY($E$8))))))</f>
        <v>42064</v>
      </c>
      <c r="C34" s="14">
        <f t="shared" ca="1" si="1"/>
        <v>0.06</v>
      </c>
      <c r="D34" s="15">
        <f t="shared" ref="D34:D97" ca="1" si="5">IF(ISERROR(A34),"",ROUND((B34-B33)*C34/$E$10*I33,2))</f>
        <v>228.79</v>
      </c>
      <c r="E34" s="15">
        <f t="shared" ca="1" si="2"/>
        <v>555.25</v>
      </c>
      <c r="F34" s="16"/>
      <c r="G34" s="16"/>
      <c r="H34" s="21"/>
      <c r="I34" s="15">
        <f t="shared" ref="I34:I97" ca="1" si="6">IF(ISERROR(A34),"",I33+F34-(G34+E34-MIN(D34+J33,E34+IF(ISBLANK(H34),G34,0))))</f>
        <v>49381.450000000004</v>
      </c>
      <c r="J34" s="17">
        <f t="shared" ref="J34:J97" ca="1" si="7">IF(ISERROR(A34),"",IF(E34+IF(ISBLANK(H34),G34,0)&gt;J33+D34,0,J33+D34-(E34+IF(ISBLANK(H34),G34,0))))</f>
        <v>0</v>
      </c>
      <c r="K34" s="15">
        <f t="shared" ref="K34:K97" ca="1" si="8">IF(ISERROR(A34),"",J34+I34)</f>
        <v>49381.450000000004</v>
      </c>
      <c r="L34" s="15"/>
      <c r="N34" s="17">
        <f t="shared" ref="N34:N40" ca="1" si="9">E34+G34</f>
        <v>555.25</v>
      </c>
      <c r="O34" s="17">
        <f t="shared" ref="O34:O40" ca="1" si="10">MIN(D34+J33,E34+IF(ISBLANK(H34),G34,0))</f>
        <v>228.79</v>
      </c>
      <c r="P34" s="17">
        <f t="shared" ref="P34:P40" ca="1" si="11">N34-O34</f>
        <v>326.46000000000004</v>
      </c>
      <c r="Q34" s="23" t="b">
        <f t="shared" ca="1" si="3"/>
        <v>1</v>
      </c>
    </row>
    <row r="35" spans="1:17" s="1" customFormat="1" x14ac:dyDescent="0.25">
      <c r="A35" s="13">
        <f t="shared" si="0"/>
        <v>3</v>
      </c>
      <c r="B35" s="19">
        <f t="shared" si="4"/>
        <v>42095</v>
      </c>
      <c r="C35" s="14">
        <f t="shared" ca="1" si="1"/>
        <v>0.06</v>
      </c>
      <c r="D35" s="15">
        <f t="shared" ca="1" si="5"/>
        <v>251.64</v>
      </c>
      <c r="E35" s="15">
        <f t="shared" ca="1" si="2"/>
        <v>555.03</v>
      </c>
      <c r="F35" s="16"/>
      <c r="G35" s="16"/>
      <c r="H35" s="21"/>
      <c r="I35" s="15">
        <f t="shared" ca="1" si="6"/>
        <v>49078.060000000005</v>
      </c>
      <c r="J35" s="17">
        <f t="shared" ca="1" si="7"/>
        <v>0</v>
      </c>
      <c r="K35" s="15">
        <f t="shared" ca="1" si="8"/>
        <v>49078.060000000005</v>
      </c>
      <c r="L35" s="15"/>
      <c r="N35" s="17">
        <f t="shared" ca="1" si="9"/>
        <v>555.03</v>
      </c>
      <c r="O35" s="17">
        <f t="shared" ca="1" si="10"/>
        <v>251.64</v>
      </c>
      <c r="P35" s="17">
        <f t="shared" ca="1" si="11"/>
        <v>303.39</v>
      </c>
      <c r="Q35" s="23" t="b">
        <f t="shared" ca="1" si="3"/>
        <v>1</v>
      </c>
    </row>
    <row r="36" spans="1:17" s="1" customFormat="1" x14ac:dyDescent="0.25">
      <c r="A36" s="13">
        <f t="shared" si="0"/>
        <v>4</v>
      </c>
      <c r="B36" s="19">
        <f t="shared" si="4"/>
        <v>42125</v>
      </c>
      <c r="C36" s="14">
        <f t="shared" ca="1" si="1"/>
        <v>0.06</v>
      </c>
      <c r="D36" s="15">
        <f t="shared" ca="1" si="5"/>
        <v>242.03</v>
      </c>
      <c r="E36" s="15">
        <f t="shared" ca="1" si="2"/>
        <v>555.08000000000004</v>
      </c>
      <c r="F36" s="16"/>
      <c r="G36" s="16"/>
      <c r="H36" s="21"/>
      <c r="I36" s="15">
        <f t="shared" ca="1" si="6"/>
        <v>48765.01</v>
      </c>
      <c r="J36" s="17">
        <f t="shared" ca="1" si="7"/>
        <v>0</v>
      </c>
      <c r="K36" s="15">
        <f t="shared" ca="1" si="8"/>
        <v>48765.01</v>
      </c>
      <c r="L36" s="15"/>
      <c r="N36" s="17">
        <f t="shared" ca="1" si="9"/>
        <v>555.08000000000004</v>
      </c>
      <c r="O36" s="17">
        <f t="shared" ca="1" si="10"/>
        <v>242.03</v>
      </c>
      <c r="P36" s="17">
        <f t="shared" ca="1" si="11"/>
        <v>313.05000000000007</v>
      </c>
      <c r="Q36" s="23" t="b">
        <f t="shared" ca="1" si="3"/>
        <v>1</v>
      </c>
    </row>
    <row r="37" spans="1:17" s="1" customFormat="1" x14ac:dyDescent="0.25">
      <c r="A37" s="13">
        <f t="shared" si="0"/>
        <v>5</v>
      </c>
      <c r="B37" s="19">
        <f t="shared" si="4"/>
        <v>42156</v>
      </c>
      <c r="C37" s="14">
        <f t="shared" ca="1" si="1"/>
        <v>0.06</v>
      </c>
      <c r="D37" s="15">
        <f t="shared" ca="1" si="5"/>
        <v>248.5</v>
      </c>
      <c r="E37" s="15">
        <f t="shared" ca="1" si="2"/>
        <v>555.04</v>
      </c>
      <c r="F37" s="16"/>
      <c r="G37" s="16"/>
      <c r="H37" s="21"/>
      <c r="I37" s="15">
        <f t="shared" ca="1" si="6"/>
        <v>48458.47</v>
      </c>
      <c r="J37" s="17">
        <f t="shared" ca="1" si="7"/>
        <v>0</v>
      </c>
      <c r="K37" s="15">
        <f t="shared" ca="1" si="8"/>
        <v>48458.47</v>
      </c>
      <c r="L37" s="15"/>
      <c r="N37" s="17">
        <f t="shared" ca="1" si="9"/>
        <v>555.04</v>
      </c>
      <c r="O37" s="17">
        <f t="shared" ca="1" si="10"/>
        <v>248.5</v>
      </c>
      <c r="P37" s="17">
        <f t="shared" ca="1" si="11"/>
        <v>306.53999999999996</v>
      </c>
      <c r="Q37" s="23" t="b">
        <f t="shared" ca="1" si="3"/>
        <v>1</v>
      </c>
    </row>
    <row r="38" spans="1:17" s="1" customFormat="1" x14ac:dyDescent="0.25">
      <c r="A38" s="13">
        <f t="shared" si="0"/>
        <v>6</v>
      </c>
      <c r="B38" s="19">
        <f t="shared" si="4"/>
        <v>42186</v>
      </c>
      <c r="C38" s="14">
        <f t="shared" ca="1" si="1"/>
        <v>0.06</v>
      </c>
      <c r="D38" s="15">
        <f t="shared" ca="1" si="5"/>
        <v>238.97</v>
      </c>
      <c r="E38" s="15">
        <f t="shared" ca="1" si="2"/>
        <v>555.09</v>
      </c>
      <c r="F38" s="16"/>
      <c r="G38" s="16"/>
      <c r="H38" s="21"/>
      <c r="I38" s="15">
        <f t="shared" ca="1" si="6"/>
        <v>48142.35</v>
      </c>
      <c r="J38" s="17">
        <f t="shared" ca="1" si="7"/>
        <v>0</v>
      </c>
      <c r="K38" s="15">
        <f t="shared" ca="1" si="8"/>
        <v>48142.35</v>
      </c>
      <c r="L38" s="15"/>
      <c r="N38" s="17">
        <f t="shared" ca="1" si="9"/>
        <v>555.09</v>
      </c>
      <c r="O38" s="17">
        <f t="shared" ca="1" si="10"/>
        <v>238.97</v>
      </c>
      <c r="P38" s="17">
        <f t="shared" ca="1" si="11"/>
        <v>316.12</v>
      </c>
      <c r="Q38" s="23" t="b">
        <f t="shared" ca="1" si="3"/>
        <v>1</v>
      </c>
    </row>
    <row r="39" spans="1:17" s="1" customFormat="1" x14ac:dyDescent="0.25">
      <c r="A39" s="13">
        <f t="shared" si="0"/>
        <v>7</v>
      </c>
      <c r="B39" s="19">
        <f t="shared" si="4"/>
        <v>42217</v>
      </c>
      <c r="C39" s="14">
        <f t="shared" ca="1" si="1"/>
        <v>0.06</v>
      </c>
      <c r="D39" s="15">
        <f t="shared" ca="1" si="5"/>
        <v>245.33</v>
      </c>
      <c r="E39" s="15">
        <f t="shared" ca="1" si="2"/>
        <v>555.05999999999995</v>
      </c>
      <c r="F39" s="16"/>
      <c r="G39" s="16"/>
      <c r="H39" s="21"/>
      <c r="I39" s="15">
        <f t="shared" ca="1" si="6"/>
        <v>47832.619999999995</v>
      </c>
      <c r="J39" s="17">
        <f t="shared" ca="1" si="7"/>
        <v>0</v>
      </c>
      <c r="K39" s="15">
        <f t="shared" ca="1" si="8"/>
        <v>47832.619999999995</v>
      </c>
      <c r="L39" s="15"/>
      <c r="N39" s="17">
        <f t="shared" ca="1" si="9"/>
        <v>555.05999999999995</v>
      </c>
      <c r="O39" s="17">
        <f t="shared" ca="1" si="10"/>
        <v>245.33</v>
      </c>
      <c r="P39" s="17">
        <f t="shared" ca="1" si="11"/>
        <v>309.7299999999999</v>
      </c>
      <c r="Q39" s="23" t="b">
        <f t="shared" ca="1" si="3"/>
        <v>1</v>
      </c>
    </row>
    <row r="40" spans="1:17" s="1" customFormat="1" x14ac:dyDescent="0.25">
      <c r="A40" s="13">
        <f t="shared" si="0"/>
        <v>8</v>
      </c>
      <c r="B40" s="19">
        <f t="shared" si="4"/>
        <v>42248</v>
      </c>
      <c r="C40" s="14">
        <f t="shared" ca="1" si="1"/>
        <v>0.06</v>
      </c>
      <c r="D40" s="15">
        <f t="shared" ca="1" si="5"/>
        <v>243.75</v>
      </c>
      <c r="E40" s="15">
        <f t="shared" ca="1" si="2"/>
        <v>555.11</v>
      </c>
      <c r="F40" s="16"/>
      <c r="G40" s="16"/>
      <c r="H40" s="21"/>
      <c r="I40" s="15">
        <f t="shared" ca="1" si="6"/>
        <v>47521.259999999995</v>
      </c>
      <c r="J40" s="17">
        <f t="shared" ca="1" si="7"/>
        <v>0</v>
      </c>
      <c r="K40" s="15">
        <f t="shared" ca="1" si="8"/>
        <v>47521.259999999995</v>
      </c>
      <c r="L40" s="15"/>
      <c r="N40" s="17">
        <f t="shared" ca="1" si="9"/>
        <v>555.11</v>
      </c>
      <c r="O40" s="17">
        <f t="shared" ca="1" si="10"/>
        <v>243.75</v>
      </c>
      <c r="P40" s="17">
        <f t="shared" ca="1" si="11"/>
        <v>311.36</v>
      </c>
      <c r="Q40" s="23" t="b">
        <f t="shared" ca="1" si="3"/>
        <v>1</v>
      </c>
    </row>
    <row r="41" spans="1:17" s="1" customFormat="1" x14ac:dyDescent="0.25">
      <c r="A41" s="13">
        <f t="shared" si="0"/>
        <v>9</v>
      </c>
      <c r="B41" s="19">
        <f t="shared" si="4"/>
        <v>42278</v>
      </c>
      <c r="C41" s="14">
        <f t="shared" ca="1" si="1"/>
        <v>0.06</v>
      </c>
      <c r="D41" s="15">
        <f t="shared" ca="1" si="5"/>
        <v>234.35</v>
      </c>
      <c r="E41" s="15">
        <f t="shared" ca="1" si="2"/>
        <v>555.16</v>
      </c>
      <c r="F41" s="16"/>
      <c r="G41" s="16"/>
      <c r="H41" s="21"/>
      <c r="I41" s="15">
        <f t="shared" ca="1" si="6"/>
        <v>47200.45</v>
      </c>
      <c r="J41" s="17">
        <f t="shared" ca="1" si="7"/>
        <v>0</v>
      </c>
      <c r="K41" s="15">
        <f t="shared" ca="1" si="8"/>
        <v>47200.45</v>
      </c>
      <c r="L41" s="15"/>
    </row>
    <row r="42" spans="1:17" s="1" customFormat="1" x14ac:dyDescent="0.25">
      <c r="A42" s="13">
        <f t="shared" si="0"/>
        <v>10</v>
      </c>
      <c r="B42" s="19">
        <f t="shared" si="4"/>
        <v>42309</v>
      </c>
      <c r="C42" s="14">
        <f t="shared" ca="1" si="1"/>
        <v>0.06</v>
      </c>
      <c r="D42" s="15">
        <f t="shared" ca="1" si="5"/>
        <v>240.53</v>
      </c>
      <c r="E42" s="15">
        <f t="shared" ca="1" si="2"/>
        <v>555.13</v>
      </c>
      <c r="F42" s="16"/>
      <c r="G42" s="16"/>
      <c r="H42" s="21"/>
      <c r="I42" s="15">
        <f t="shared" ca="1" si="6"/>
        <v>46885.85</v>
      </c>
      <c r="J42" s="17">
        <f t="shared" ca="1" si="7"/>
        <v>0</v>
      </c>
      <c r="K42" s="15">
        <f t="shared" ca="1" si="8"/>
        <v>46885.85</v>
      </c>
      <c r="L42" s="15"/>
    </row>
    <row r="43" spans="1:17" s="1" customFormat="1" x14ac:dyDescent="0.25">
      <c r="A43" s="13">
        <f t="shared" si="0"/>
        <v>11</v>
      </c>
      <c r="B43" s="19">
        <f t="shared" si="4"/>
        <v>42339</v>
      </c>
      <c r="C43" s="14">
        <f t="shared" ca="1" si="1"/>
        <v>0.06</v>
      </c>
      <c r="D43" s="15">
        <f t="shared" ca="1" si="5"/>
        <v>231.22</v>
      </c>
      <c r="E43" s="15">
        <f t="shared" ca="1" si="2"/>
        <v>555.17999999999995</v>
      </c>
      <c r="F43" s="16"/>
      <c r="G43" s="16"/>
      <c r="H43" s="21"/>
      <c r="I43" s="15">
        <f t="shared" ca="1" si="6"/>
        <v>46561.89</v>
      </c>
      <c r="J43" s="17">
        <f t="shared" ca="1" si="7"/>
        <v>0</v>
      </c>
      <c r="K43" s="15">
        <f t="shared" ca="1" si="8"/>
        <v>46561.89</v>
      </c>
      <c r="L43" s="15"/>
    </row>
    <row r="44" spans="1:17" s="1" customFormat="1" x14ac:dyDescent="0.25">
      <c r="A44" s="13">
        <f t="shared" si="0"/>
        <v>12</v>
      </c>
      <c r="B44" s="19">
        <f t="shared" si="4"/>
        <v>42370</v>
      </c>
      <c r="C44" s="14">
        <f t="shared" ca="1" si="1"/>
        <v>0.06</v>
      </c>
      <c r="D44" s="15">
        <f t="shared" ca="1" si="5"/>
        <v>237.27</v>
      </c>
      <c r="E44" s="15">
        <f t="shared" ca="1" si="2"/>
        <v>555.14</v>
      </c>
      <c r="F44" s="16"/>
      <c r="G44" s="16"/>
      <c r="H44" s="21"/>
      <c r="I44" s="15">
        <f t="shared" ca="1" si="6"/>
        <v>46244.02</v>
      </c>
      <c r="J44" s="17">
        <f t="shared" ca="1" si="7"/>
        <v>0</v>
      </c>
      <c r="K44" s="15">
        <f t="shared" ca="1" si="8"/>
        <v>46244.02</v>
      </c>
      <c r="L44" s="15"/>
    </row>
    <row r="45" spans="1:17" s="1" customFormat="1" x14ac:dyDescent="0.25">
      <c r="A45" s="13">
        <f t="shared" si="0"/>
        <v>13</v>
      </c>
      <c r="B45" s="19">
        <f t="shared" si="4"/>
        <v>42401</v>
      </c>
      <c r="C45" s="14">
        <f t="shared" ca="1" si="1"/>
        <v>0.06</v>
      </c>
      <c r="D45" s="15">
        <f t="shared" ca="1" si="5"/>
        <v>235.65</v>
      </c>
      <c r="E45" s="15">
        <f t="shared" ca="1" si="2"/>
        <v>555.19000000000005</v>
      </c>
      <c r="F45" s="16"/>
      <c r="G45" s="16"/>
      <c r="H45" s="21"/>
      <c r="I45" s="15">
        <f t="shared" ca="1" si="6"/>
        <v>45924.479999999996</v>
      </c>
      <c r="J45" s="17">
        <f t="shared" ca="1" si="7"/>
        <v>0</v>
      </c>
      <c r="K45" s="15">
        <f t="shared" ca="1" si="8"/>
        <v>45924.479999999996</v>
      </c>
      <c r="L45" s="15"/>
    </row>
    <row r="46" spans="1:17" s="1" customFormat="1" x14ac:dyDescent="0.25">
      <c r="A46" s="13">
        <f t="shared" si="0"/>
        <v>14</v>
      </c>
      <c r="B46" s="19">
        <f t="shared" si="4"/>
        <v>42430</v>
      </c>
      <c r="C46" s="14">
        <f t="shared" ca="1" si="1"/>
        <v>0.06</v>
      </c>
      <c r="D46" s="15">
        <f t="shared" ca="1" si="5"/>
        <v>218.93</v>
      </c>
      <c r="E46" s="15">
        <f t="shared" ca="1" si="2"/>
        <v>555.25</v>
      </c>
      <c r="F46" s="16"/>
      <c r="G46" s="16"/>
      <c r="H46" s="21"/>
      <c r="I46" s="15">
        <f t="shared" ca="1" si="6"/>
        <v>45588.159999999996</v>
      </c>
      <c r="J46" s="17">
        <f t="shared" ca="1" si="7"/>
        <v>0</v>
      </c>
      <c r="K46" s="15">
        <f t="shared" ca="1" si="8"/>
        <v>45588.159999999996</v>
      </c>
      <c r="L46" s="15"/>
    </row>
    <row r="47" spans="1:17" s="1" customFormat="1" x14ac:dyDescent="0.25">
      <c r="A47" s="13">
        <f t="shared" si="0"/>
        <v>15</v>
      </c>
      <c r="B47" s="19">
        <f t="shared" si="4"/>
        <v>42461</v>
      </c>
      <c r="C47" s="14">
        <f t="shared" ca="1" si="1"/>
        <v>0.06</v>
      </c>
      <c r="D47" s="15">
        <f t="shared" ca="1" si="5"/>
        <v>232.31</v>
      </c>
      <c r="E47" s="15">
        <f t="shared" ca="1" si="2"/>
        <v>555.12</v>
      </c>
      <c r="F47" s="16"/>
      <c r="G47" s="16"/>
      <c r="H47" s="21"/>
      <c r="I47" s="15">
        <f t="shared" ca="1" si="6"/>
        <v>45265.35</v>
      </c>
      <c r="J47" s="17">
        <f t="shared" ca="1" si="7"/>
        <v>0</v>
      </c>
      <c r="K47" s="15">
        <f t="shared" ca="1" si="8"/>
        <v>45265.35</v>
      </c>
      <c r="L47" s="15"/>
    </row>
    <row r="48" spans="1:17" s="1" customFormat="1" x14ac:dyDescent="0.25">
      <c r="A48" s="13">
        <f t="shared" si="0"/>
        <v>16</v>
      </c>
      <c r="B48" s="19">
        <f t="shared" si="4"/>
        <v>42491</v>
      </c>
      <c r="C48" s="14">
        <f t="shared" ca="1" si="1"/>
        <v>0.06</v>
      </c>
      <c r="D48" s="15">
        <f t="shared" ca="1" si="5"/>
        <v>223.23</v>
      </c>
      <c r="E48" s="15">
        <f t="shared" ca="1" si="2"/>
        <v>555.16999999999996</v>
      </c>
      <c r="F48" s="16"/>
      <c r="G48" s="16"/>
      <c r="H48" s="21"/>
      <c r="I48" s="15">
        <f t="shared" ca="1" si="6"/>
        <v>44933.409999999996</v>
      </c>
      <c r="J48" s="17">
        <f t="shared" ca="1" si="7"/>
        <v>0</v>
      </c>
      <c r="K48" s="15">
        <f t="shared" ca="1" si="8"/>
        <v>44933.409999999996</v>
      </c>
      <c r="L48" s="15"/>
    </row>
    <row r="49" spans="1:12" s="1" customFormat="1" x14ac:dyDescent="0.25">
      <c r="A49" s="13">
        <f t="shared" si="0"/>
        <v>17</v>
      </c>
      <c r="B49" s="19">
        <f t="shared" si="4"/>
        <v>42522</v>
      </c>
      <c r="C49" s="14">
        <f t="shared" ca="1" si="1"/>
        <v>0.06</v>
      </c>
      <c r="D49" s="15">
        <f t="shared" ca="1" si="5"/>
        <v>228.98</v>
      </c>
      <c r="E49" s="15">
        <f t="shared" ca="1" si="2"/>
        <v>555.13</v>
      </c>
      <c r="F49" s="16"/>
      <c r="G49" s="16"/>
      <c r="H49" s="21"/>
      <c r="I49" s="15">
        <f t="shared" ca="1" si="6"/>
        <v>44607.259999999995</v>
      </c>
      <c r="J49" s="17">
        <f t="shared" ca="1" si="7"/>
        <v>0</v>
      </c>
      <c r="K49" s="15">
        <f t="shared" ca="1" si="8"/>
        <v>44607.259999999995</v>
      </c>
      <c r="L49" s="15"/>
    </row>
    <row r="50" spans="1:12" s="1" customFormat="1" x14ac:dyDescent="0.25">
      <c r="A50" s="13">
        <f t="shared" si="0"/>
        <v>18</v>
      </c>
      <c r="B50" s="19">
        <f t="shared" si="4"/>
        <v>42552</v>
      </c>
      <c r="C50" s="14">
        <f t="shared" ca="1" si="1"/>
        <v>0.06</v>
      </c>
      <c r="D50" s="15">
        <f t="shared" ca="1" si="5"/>
        <v>219.98</v>
      </c>
      <c r="E50" s="15">
        <f t="shared" ca="1" si="2"/>
        <v>555.19000000000005</v>
      </c>
      <c r="F50" s="16"/>
      <c r="G50" s="16"/>
      <c r="H50" s="21"/>
      <c r="I50" s="15">
        <f t="shared" ca="1" si="6"/>
        <v>44272.049999999996</v>
      </c>
      <c r="J50" s="17">
        <f t="shared" ca="1" si="7"/>
        <v>0</v>
      </c>
      <c r="K50" s="15">
        <f t="shared" ca="1" si="8"/>
        <v>44272.049999999996</v>
      </c>
      <c r="L50" s="15"/>
    </row>
    <row r="51" spans="1:12" s="1" customFormat="1" x14ac:dyDescent="0.25">
      <c r="A51" s="13">
        <f t="shared" si="0"/>
        <v>19</v>
      </c>
      <c r="B51" s="19">
        <f t="shared" si="4"/>
        <v>42583</v>
      </c>
      <c r="C51" s="14">
        <f t="shared" ca="1" si="1"/>
        <v>0.06</v>
      </c>
      <c r="D51" s="15">
        <f t="shared" ca="1" si="5"/>
        <v>225.61</v>
      </c>
      <c r="E51" s="15">
        <f t="shared" ca="1" si="2"/>
        <v>555.15</v>
      </c>
      <c r="F51" s="16"/>
      <c r="G51" s="16"/>
      <c r="H51" s="21"/>
      <c r="I51" s="15">
        <f t="shared" ca="1" si="6"/>
        <v>43942.509999999995</v>
      </c>
      <c r="J51" s="17">
        <f t="shared" ca="1" si="7"/>
        <v>0</v>
      </c>
      <c r="K51" s="15">
        <f t="shared" ca="1" si="8"/>
        <v>43942.509999999995</v>
      </c>
      <c r="L51" s="15"/>
    </row>
    <row r="52" spans="1:12" s="1" customFormat="1" x14ac:dyDescent="0.25">
      <c r="A52" s="13">
        <f t="shared" si="0"/>
        <v>20</v>
      </c>
      <c r="B52" s="19">
        <f t="shared" si="4"/>
        <v>42614</v>
      </c>
      <c r="C52" s="14">
        <f t="shared" ca="1" si="1"/>
        <v>0.06</v>
      </c>
      <c r="D52" s="15">
        <f t="shared" ca="1" si="5"/>
        <v>223.93</v>
      </c>
      <c r="E52" s="15">
        <f t="shared" ca="1" si="2"/>
        <v>555.20000000000005</v>
      </c>
      <c r="F52" s="16"/>
      <c r="G52" s="16"/>
      <c r="H52" s="21"/>
      <c r="I52" s="15">
        <f t="shared" ca="1" si="6"/>
        <v>43611.24</v>
      </c>
      <c r="J52" s="17">
        <f t="shared" ca="1" si="7"/>
        <v>0</v>
      </c>
      <c r="K52" s="15">
        <f t="shared" ca="1" si="8"/>
        <v>43611.24</v>
      </c>
      <c r="L52" s="15"/>
    </row>
    <row r="53" spans="1:12" s="1" customFormat="1" x14ac:dyDescent="0.25">
      <c r="A53" s="13">
        <f t="shared" si="0"/>
        <v>21</v>
      </c>
      <c r="B53" s="19">
        <f t="shared" si="4"/>
        <v>42644</v>
      </c>
      <c r="C53" s="14">
        <f t="shared" ca="1" si="1"/>
        <v>0.06</v>
      </c>
      <c r="D53" s="15">
        <f t="shared" ca="1" si="5"/>
        <v>215.07</v>
      </c>
      <c r="E53" s="15">
        <f t="shared" ca="1" si="2"/>
        <v>555.26</v>
      </c>
      <c r="F53" s="16"/>
      <c r="G53" s="16"/>
      <c r="H53" s="21"/>
      <c r="I53" s="15">
        <f t="shared" ca="1" si="6"/>
        <v>43271.049999999996</v>
      </c>
      <c r="J53" s="17">
        <f t="shared" ca="1" si="7"/>
        <v>0</v>
      </c>
      <c r="K53" s="15">
        <f t="shared" ca="1" si="8"/>
        <v>43271.049999999996</v>
      </c>
      <c r="L53" s="15"/>
    </row>
    <row r="54" spans="1:12" s="1" customFormat="1" x14ac:dyDescent="0.25">
      <c r="A54" s="13">
        <f t="shared" si="0"/>
        <v>22</v>
      </c>
      <c r="B54" s="19">
        <f t="shared" si="4"/>
        <v>42675</v>
      </c>
      <c r="C54" s="14">
        <f t="shared" ca="1" si="1"/>
        <v>0.06</v>
      </c>
      <c r="D54" s="15">
        <f t="shared" ca="1" si="5"/>
        <v>220.5</v>
      </c>
      <c r="E54" s="15">
        <f t="shared" ca="1" si="2"/>
        <v>555.22</v>
      </c>
      <c r="F54" s="16"/>
      <c r="G54" s="16"/>
      <c r="H54" s="21"/>
      <c r="I54" s="15">
        <f t="shared" ca="1" si="6"/>
        <v>42936.329999999994</v>
      </c>
      <c r="J54" s="17">
        <f t="shared" ca="1" si="7"/>
        <v>0</v>
      </c>
      <c r="K54" s="15">
        <f t="shared" ca="1" si="8"/>
        <v>42936.329999999994</v>
      </c>
      <c r="L54" s="15"/>
    </row>
    <row r="55" spans="1:12" s="1" customFormat="1" x14ac:dyDescent="0.25">
      <c r="A55" s="13">
        <f t="shared" si="0"/>
        <v>23</v>
      </c>
      <c r="B55" s="19">
        <f t="shared" si="4"/>
        <v>42705</v>
      </c>
      <c r="C55" s="14">
        <f t="shared" ca="1" si="1"/>
        <v>0.06</v>
      </c>
      <c r="D55" s="15">
        <f t="shared" ca="1" si="5"/>
        <v>211.74</v>
      </c>
      <c r="E55" s="15">
        <f t="shared" ca="1" si="2"/>
        <v>555.27</v>
      </c>
      <c r="F55" s="16"/>
      <c r="G55" s="16"/>
      <c r="H55" s="21"/>
      <c r="I55" s="15">
        <f t="shared" ca="1" si="6"/>
        <v>42592.799999999996</v>
      </c>
      <c r="J55" s="17">
        <f t="shared" ca="1" si="7"/>
        <v>0</v>
      </c>
      <c r="K55" s="15">
        <f t="shared" ca="1" si="8"/>
        <v>42592.799999999996</v>
      </c>
      <c r="L55" s="15"/>
    </row>
    <row r="56" spans="1:12" s="1" customFormat="1" x14ac:dyDescent="0.25">
      <c r="A56" s="13">
        <f t="shared" si="0"/>
        <v>24</v>
      </c>
      <c r="B56" s="19">
        <f t="shared" si="4"/>
        <v>42736</v>
      </c>
      <c r="C56" s="14">
        <f t="shared" ca="1" si="1"/>
        <v>0.06</v>
      </c>
      <c r="D56" s="15">
        <f t="shared" ca="1" si="5"/>
        <v>217.05</v>
      </c>
      <c r="E56" s="15">
        <f t="shared" ca="1" si="2"/>
        <v>555.23</v>
      </c>
      <c r="F56" s="16"/>
      <c r="G56" s="16"/>
      <c r="H56" s="21"/>
      <c r="I56" s="15">
        <f t="shared" ca="1" si="6"/>
        <v>42254.619999999995</v>
      </c>
      <c r="J56" s="17">
        <f t="shared" ca="1" si="7"/>
        <v>0</v>
      </c>
      <c r="K56" s="15">
        <f t="shared" ca="1" si="8"/>
        <v>42254.619999999995</v>
      </c>
      <c r="L56" s="15"/>
    </row>
    <row r="57" spans="1:12" s="1" customFormat="1" x14ac:dyDescent="0.25">
      <c r="A57" s="13">
        <f t="shared" si="0"/>
        <v>25</v>
      </c>
      <c r="B57" s="19">
        <f t="shared" si="4"/>
        <v>42767</v>
      </c>
      <c r="C57" s="14">
        <f t="shared" ca="1" si="1"/>
        <v>0.06</v>
      </c>
      <c r="D57" s="15">
        <f t="shared" ca="1" si="5"/>
        <v>215.32</v>
      </c>
      <c r="E57" s="15">
        <f t="shared" ca="1" si="2"/>
        <v>555.29</v>
      </c>
      <c r="F57" s="16"/>
      <c r="G57" s="16"/>
      <c r="H57" s="21"/>
      <c r="I57" s="15">
        <f t="shared" ca="1" si="6"/>
        <v>41914.649999999994</v>
      </c>
      <c r="J57" s="17">
        <f t="shared" ca="1" si="7"/>
        <v>0</v>
      </c>
      <c r="K57" s="15">
        <f t="shared" ca="1" si="8"/>
        <v>41914.649999999994</v>
      </c>
      <c r="L57" s="15"/>
    </row>
    <row r="58" spans="1:12" s="1" customFormat="1" x14ac:dyDescent="0.25">
      <c r="A58" s="13">
        <f t="shared" si="0"/>
        <v>26</v>
      </c>
      <c r="B58" s="19">
        <f t="shared" si="4"/>
        <v>42795</v>
      </c>
      <c r="C58" s="14">
        <f t="shared" ca="1" si="1"/>
        <v>0.06</v>
      </c>
      <c r="D58" s="15">
        <f t="shared" ca="1" si="5"/>
        <v>192.92</v>
      </c>
      <c r="E58" s="15">
        <f t="shared" ca="1" si="2"/>
        <v>555.34</v>
      </c>
      <c r="F58" s="16"/>
      <c r="G58" s="16"/>
      <c r="H58" s="21"/>
      <c r="I58" s="15">
        <f t="shared" ca="1" si="6"/>
        <v>41552.229999999996</v>
      </c>
      <c r="J58" s="17">
        <f t="shared" ca="1" si="7"/>
        <v>0</v>
      </c>
      <c r="K58" s="15">
        <f t="shared" ca="1" si="8"/>
        <v>41552.229999999996</v>
      </c>
      <c r="L58" s="15"/>
    </row>
    <row r="59" spans="1:12" s="1" customFormat="1" x14ac:dyDescent="0.25">
      <c r="A59" s="13">
        <f t="shared" si="0"/>
        <v>27</v>
      </c>
      <c r="B59" s="19">
        <f t="shared" si="4"/>
        <v>42826</v>
      </c>
      <c r="C59" s="14">
        <f t="shared" ca="1" si="1"/>
        <v>0.06</v>
      </c>
      <c r="D59" s="15">
        <f t="shared" ca="1" si="5"/>
        <v>211.75</v>
      </c>
      <c r="E59" s="15">
        <f t="shared" ca="1" si="2"/>
        <v>555.12</v>
      </c>
      <c r="F59" s="16"/>
      <c r="G59" s="16"/>
      <c r="H59" s="21"/>
      <c r="I59" s="15">
        <f t="shared" ca="1" si="6"/>
        <v>41208.859999999993</v>
      </c>
      <c r="J59" s="17">
        <f t="shared" ca="1" si="7"/>
        <v>0</v>
      </c>
      <c r="K59" s="15">
        <f t="shared" ca="1" si="8"/>
        <v>41208.859999999993</v>
      </c>
      <c r="L59" s="15"/>
    </row>
    <row r="60" spans="1:12" s="1" customFormat="1" x14ac:dyDescent="0.25">
      <c r="A60" s="13">
        <f t="shared" si="0"/>
        <v>28</v>
      </c>
      <c r="B60" s="19">
        <f t="shared" si="4"/>
        <v>42856</v>
      </c>
      <c r="C60" s="14">
        <f t="shared" ca="1" si="1"/>
        <v>0.06</v>
      </c>
      <c r="D60" s="15">
        <f t="shared" ca="1" si="5"/>
        <v>203.22</v>
      </c>
      <c r="E60" s="15">
        <f t="shared" ca="1" si="2"/>
        <v>555.16999999999996</v>
      </c>
      <c r="F60" s="16"/>
      <c r="G60" s="16"/>
      <c r="H60" s="21"/>
      <c r="I60" s="15">
        <f t="shared" ca="1" si="6"/>
        <v>40856.909999999996</v>
      </c>
      <c r="J60" s="17">
        <f t="shared" ca="1" si="7"/>
        <v>0</v>
      </c>
      <c r="K60" s="15">
        <f t="shared" ca="1" si="8"/>
        <v>40856.909999999996</v>
      </c>
      <c r="L60" s="15"/>
    </row>
    <row r="61" spans="1:12" s="1" customFormat="1" x14ac:dyDescent="0.25">
      <c r="A61" s="13">
        <f t="shared" si="0"/>
        <v>29</v>
      </c>
      <c r="B61" s="19">
        <f t="shared" si="4"/>
        <v>42887</v>
      </c>
      <c r="C61" s="14">
        <f t="shared" ca="1" si="1"/>
        <v>0.06</v>
      </c>
      <c r="D61" s="15">
        <f t="shared" ca="1" si="5"/>
        <v>208.2</v>
      </c>
      <c r="E61" s="15">
        <f t="shared" ca="1" si="2"/>
        <v>555.13</v>
      </c>
      <c r="F61" s="16"/>
      <c r="G61" s="16"/>
      <c r="H61" s="21"/>
      <c r="I61" s="15">
        <f t="shared" ca="1" si="6"/>
        <v>40509.979999999996</v>
      </c>
      <c r="J61" s="17">
        <f t="shared" ca="1" si="7"/>
        <v>0</v>
      </c>
      <c r="K61" s="15">
        <f t="shared" ca="1" si="8"/>
        <v>40509.979999999996</v>
      </c>
      <c r="L61" s="15"/>
    </row>
    <row r="62" spans="1:12" s="1" customFormat="1" x14ac:dyDescent="0.25">
      <c r="A62" s="13">
        <f t="shared" si="0"/>
        <v>30</v>
      </c>
      <c r="B62" s="19">
        <f t="shared" si="4"/>
        <v>42917</v>
      </c>
      <c r="C62" s="14">
        <f t="shared" ca="1" si="1"/>
        <v>0.06</v>
      </c>
      <c r="D62" s="15">
        <f t="shared" ca="1" si="5"/>
        <v>199.78</v>
      </c>
      <c r="E62" s="15">
        <f t="shared" ca="1" si="2"/>
        <v>555.19000000000005</v>
      </c>
      <c r="F62" s="16"/>
      <c r="G62" s="16"/>
      <c r="H62" s="21"/>
      <c r="I62" s="15">
        <f t="shared" ca="1" si="6"/>
        <v>40154.569999999992</v>
      </c>
      <c r="J62" s="17">
        <f t="shared" ca="1" si="7"/>
        <v>0</v>
      </c>
      <c r="K62" s="15">
        <f t="shared" ca="1" si="8"/>
        <v>40154.569999999992</v>
      </c>
      <c r="L62" s="15"/>
    </row>
    <row r="63" spans="1:12" s="1" customFormat="1" x14ac:dyDescent="0.25">
      <c r="A63" s="13">
        <f t="shared" si="0"/>
        <v>31</v>
      </c>
      <c r="B63" s="19">
        <f t="shared" si="4"/>
        <v>42948</v>
      </c>
      <c r="C63" s="14">
        <f t="shared" ca="1" si="1"/>
        <v>0.06</v>
      </c>
      <c r="D63" s="15">
        <f t="shared" ca="1" si="5"/>
        <v>204.62</v>
      </c>
      <c r="E63" s="15">
        <f t="shared" ca="1" si="2"/>
        <v>555.15</v>
      </c>
      <c r="F63" s="16"/>
      <c r="G63" s="16"/>
      <c r="H63" s="21"/>
      <c r="I63" s="15">
        <f t="shared" ca="1" si="6"/>
        <v>39804.039999999994</v>
      </c>
      <c r="J63" s="17">
        <f t="shared" ca="1" si="7"/>
        <v>0</v>
      </c>
      <c r="K63" s="15">
        <f t="shared" ca="1" si="8"/>
        <v>39804.039999999994</v>
      </c>
      <c r="L63" s="15"/>
    </row>
    <row r="64" spans="1:12" s="1" customFormat="1" x14ac:dyDescent="0.25">
      <c r="A64" s="13">
        <f t="shared" si="0"/>
        <v>32</v>
      </c>
      <c r="B64" s="19">
        <f t="shared" si="4"/>
        <v>42979</v>
      </c>
      <c r="C64" s="14">
        <f t="shared" ca="1" si="1"/>
        <v>0.06</v>
      </c>
      <c r="D64" s="15">
        <f t="shared" ca="1" si="5"/>
        <v>202.84</v>
      </c>
      <c r="E64" s="15">
        <f t="shared" ca="1" si="2"/>
        <v>555.20000000000005</v>
      </c>
      <c r="F64" s="16"/>
      <c r="G64" s="16"/>
      <c r="H64" s="21"/>
      <c r="I64" s="15">
        <f t="shared" ca="1" si="6"/>
        <v>39451.679999999993</v>
      </c>
      <c r="J64" s="17">
        <f t="shared" ca="1" si="7"/>
        <v>0</v>
      </c>
      <c r="K64" s="15">
        <f t="shared" ca="1" si="8"/>
        <v>39451.679999999993</v>
      </c>
      <c r="L64" s="15"/>
    </row>
    <row r="65" spans="1:12" s="1" customFormat="1" x14ac:dyDescent="0.25">
      <c r="A65" s="13">
        <f t="shared" si="0"/>
        <v>33</v>
      </c>
      <c r="B65" s="19">
        <f t="shared" si="4"/>
        <v>43009</v>
      </c>
      <c r="C65" s="14">
        <f t="shared" ca="1" si="1"/>
        <v>0.06</v>
      </c>
      <c r="D65" s="15">
        <f t="shared" ca="1" si="5"/>
        <v>194.56</v>
      </c>
      <c r="E65" s="15">
        <f t="shared" ca="1" si="2"/>
        <v>555.26</v>
      </c>
      <c r="F65" s="16"/>
      <c r="G65" s="16"/>
      <c r="H65" s="21"/>
      <c r="I65" s="15">
        <f t="shared" ca="1" si="6"/>
        <v>39090.979999999996</v>
      </c>
      <c r="J65" s="17">
        <f t="shared" ca="1" si="7"/>
        <v>0</v>
      </c>
      <c r="K65" s="15">
        <f t="shared" ca="1" si="8"/>
        <v>39090.979999999996</v>
      </c>
      <c r="L65" s="15"/>
    </row>
    <row r="66" spans="1:12" s="1" customFormat="1" x14ac:dyDescent="0.25">
      <c r="A66" s="13">
        <f t="shared" si="0"/>
        <v>34</v>
      </c>
      <c r="B66" s="19">
        <f t="shared" si="4"/>
        <v>43040</v>
      </c>
      <c r="C66" s="14">
        <f t="shared" ca="1" si="1"/>
        <v>0.06</v>
      </c>
      <c r="D66" s="15">
        <f t="shared" ca="1" si="5"/>
        <v>199.2</v>
      </c>
      <c r="E66" s="15">
        <f t="shared" ca="1" si="2"/>
        <v>555.22</v>
      </c>
      <c r="F66" s="16"/>
      <c r="G66" s="16"/>
      <c r="H66" s="21"/>
      <c r="I66" s="15">
        <f t="shared" ca="1" si="6"/>
        <v>38734.959999999999</v>
      </c>
      <c r="J66" s="17">
        <f t="shared" ca="1" si="7"/>
        <v>0</v>
      </c>
      <c r="K66" s="15">
        <f t="shared" ca="1" si="8"/>
        <v>38734.959999999999</v>
      </c>
      <c r="L66" s="15"/>
    </row>
    <row r="67" spans="1:12" s="1" customFormat="1" x14ac:dyDescent="0.25">
      <c r="A67" s="13">
        <f t="shared" si="0"/>
        <v>35</v>
      </c>
      <c r="B67" s="19">
        <f t="shared" si="4"/>
        <v>43070</v>
      </c>
      <c r="C67" s="14">
        <f t="shared" ca="1" si="1"/>
        <v>0.06</v>
      </c>
      <c r="D67" s="15">
        <f t="shared" ca="1" si="5"/>
        <v>191.02</v>
      </c>
      <c r="E67" s="15">
        <f t="shared" ca="1" si="2"/>
        <v>555.27</v>
      </c>
      <c r="F67" s="16"/>
      <c r="G67" s="16"/>
      <c r="H67" s="21"/>
      <c r="I67" s="15">
        <f t="shared" ca="1" si="6"/>
        <v>38370.71</v>
      </c>
      <c r="J67" s="17">
        <f t="shared" ca="1" si="7"/>
        <v>0</v>
      </c>
      <c r="K67" s="15">
        <f t="shared" ca="1" si="8"/>
        <v>38370.71</v>
      </c>
      <c r="L67" s="15"/>
    </row>
    <row r="68" spans="1:12" s="1" customFormat="1" x14ac:dyDescent="0.25">
      <c r="A68" s="13">
        <f t="shared" si="0"/>
        <v>36</v>
      </c>
      <c r="B68" s="19">
        <f t="shared" si="4"/>
        <v>43101</v>
      </c>
      <c r="C68" s="14">
        <f t="shared" ca="1" si="1"/>
        <v>0.06</v>
      </c>
      <c r="D68" s="15">
        <f t="shared" ca="1" si="5"/>
        <v>195.53</v>
      </c>
      <c r="E68" s="15">
        <f t="shared" ca="1" si="2"/>
        <v>555.23</v>
      </c>
      <c r="F68" s="16"/>
      <c r="G68" s="16"/>
      <c r="H68" s="21"/>
      <c r="I68" s="15">
        <f t="shared" ca="1" si="6"/>
        <v>38011.01</v>
      </c>
      <c r="J68" s="17">
        <f t="shared" ca="1" si="7"/>
        <v>0</v>
      </c>
      <c r="K68" s="15">
        <f t="shared" ca="1" si="8"/>
        <v>38011.01</v>
      </c>
      <c r="L68" s="15"/>
    </row>
    <row r="69" spans="1:12" s="1" customFormat="1" x14ac:dyDescent="0.25">
      <c r="A69" s="13">
        <f t="shared" si="0"/>
        <v>37</v>
      </c>
      <c r="B69" s="19">
        <f t="shared" si="4"/>
        <v>43132</v>
      </c>
      <c r="C69" s="14">
        <f t="shared" ca="1" si="1"/>
        <v>0.06</v>
      </c>
      <c r="D69" s="15">
        <f t="shared" ca="1" si="5"/>
        <v>193.7</v>
      </c>
      <c r="E69" s="15">
        <f t="shared" ca="1" si="2"/>
        <v>555.29</v>
      </c>
      <c r="F69" s="16"/>
      <c r="G69" s="16"/>
      <c r="H69" s="21"/>
      <c r="I69" s="15">
        <f t="shared" ca="1" si="6"/>
        <v>37649.420000000006</v>
      </c>
      <c r="J69" s="17">
        <f t="shared" ca="1" si="7"/>
        <v>0</v>
      </c>
      <c r="K69" s="15">
        <f t="shared" ca="1" si="8"/>
        <v>37649.420000000006</v>
      </c>
      <c r="L69" s="15"/>
    </row>
    <row r="70" spans="1:12" s="1" customFormat="1" x14ac:dyDescent="0.25">
      <c r="A70" s="13">
        <f t="shared" si="0"/>
        <v>38</v>
      </c>
      <c r="B70" s="19">
        <f t="shared" si="4"/>
        <v>43160</v>
      </c>
      <c r="C70" s="14">
        <f t="shared" ca="1" si="1"/>
        <v>0.06</v>
      </c>
      <c r="D70" s="15">
        <f t="shared" ca="1" si="5"/>
        <v>173.29</v>
      </c>
      <c r="E70" s="15">
        <f t="shared" ca="1" si="2"/>
        <v>555.34</v>
      </c>
      <c r="F70" s="16"/>
      <c r="G70" s="16"/>
      <c r="H70" s="21"/>
      <c r="I70" s="15">
        <f t="shared" ca="1" si="6"/>
        <v>37267.370000000003</v>
      </c>
      <c r="J70" s="17">
        <f t="shared" ca="1" si="7"/>
        <v>0</v>
      </c>
      <c r="K70" s="15">
        <f t="shared" ca="1" si="8"/>
        <v>37267.370000000003</v>
      </c>
      <c r="L70" s="15"/>
    </row>
    <row r="71" spans="1:12" s="1" customFormat="1" x14ac:dyDescent="0.25">
      <c r="A71" s="13">
        <f t="shared" si="0"/>
        <v>39</v>
      </c>
      <c r="B71" s="19">
        <f t="shared" si="4"/>
        <v>43191</v>
      </c>
      <c r="C71" s="14">
        <f t="shared" ca="1" si="1"/>
        <v>0.06</v>
      </c>
      <c r="D71" s="15">
        <f t="shared" ca="1" si="5"/>
        <v>189.91</v>
      </c>
      <c r="E71" s="15">
        <f t="shared" ca="1" si="2"/>
        <v>555.12</v>
      </c>
      <c r="F71" s="16"/>
      <c r="G71" s="16"/>
      <c r="H71" s="21"/>
      <c r="I71" s="15">
        <f t="shared" ca="1" si="6"/>
        <v>36902.160000000003</v>
      </c>
      <c r="J71" s="17">
        <f t="shared" ca="1" si="7"/>
        <v>0</v>
      </c>
      <c r="K71" s="15">
        <f t="shared" ca="1" si="8"/>
        <v>36902.160000000003</v>
      </c>
      <c r="L71" s="15"/>
    </row>
    <row r="72" spans="1:12" s="1" customFormat="1" x14ac:dyDescent="0.25">
      <c r="A72" s="13">
        <f t="shared" si="0"/>
        <v>40</v>
      </c>
      <c r="B72" s="19">
        <f t="shared" si="4"/>
        <v>43221</v>
      </c>
      <c r="C72" s="14">
        <f t="shared" ca="1" si="1"/>
        <v>0.06</v>
      </c>
      <c r="D72" s="15">
        <f t="shared" ca="1" si="5"/>
        <v>181.98</v>
      </c>
      <c r="E72" s="15">
        <f t="shared" ca="1" si="2"/>
        <v>555.16999999999996</v>
      </c>
      <c r="F72" s="16"/>
      <c r="G72" s="16"/>
      <c r="H72" s="21"/>
      <c r="I72" s="15">
        <f t="shared" ca="1" si="6"/>
        <v>36528.97</v>
      </c>
      <c r="J72" s="17">
        <f t="shared" ca="1" si="7"/>
        <v>0</v>
      </c>
      <c r="K72" s="15">
        <f t="shared" ca="1" si="8"/>
        <v>36528.97</v>
      </c>
      <c r="L72" s="15"/>
    </row>
    <row r="73" spans="1:12" s="1" customFormat="1" x14ac:dyDescent="0.25">
      <c r="A73" s="13">
        <f t="shared" si="0"/>
        <v>41</v>
      </c>
      <c r="B73" s="19">
        <f t="shared" si="4"/>
        <v>43252</v>
      </c>
      <c r="C73" s="14">
        <f t="shared" ca="1" si="1"/>
        <v>0.06</v>
      </c>
      <c r="D73" s="15">
        <f t="shared" ca="1" si="5"/>
        <v>186.15</v>
      </c>
      <c r="E73" s="15">
        <f t="shared" ca="1" si="2"/>
        <v>555.13</v>
      </c>
      <c r="F73" s="16"/>
      <c r="G73" s="16"/>
      <c r="H73" s="21"/>
      <c r="I73" s="15">
        <f t="shared" ca="1" si="6"/>
        <v>36159.99</v>
      </c>
      <c r="J73" s="17">
        <f t="shared" ca="1" si="7"/>
        <v>0</v>
      </c>
      <c r="K73" s="15">
        <f t="shared" ca="1" si="8"/>
        <v>36159.99</v>
      </c>
      <c r="L73" s="15"/>
    </row>
    <row r="74" spans="1:12" s="1" customFormat="1" x14ac:dyDescent="0.25">
      <c r="A74" s="13">
        <f t="shared" si="0"/>
        <v>42</v>
      </c>
      <c r="B74" s="19">
        <f t="shared" si="4"/>
        <v>43282</v>
      </c>
      <c r="C74" s="14">
        <f t="shared" ca="1" si="1"/>
        <v>0.06</v>
      </c>
      <c r="D74" s="15">
        <f t="shared" ca="1" si="5"/>
        <v>178.32</v>
      </c>
      <c r="E74" s="15">
        <f t="shared" ca="1" si="2"/>
        <v>555.19000000000005</v>
      </c>
      <c r="F74" s="16"/>
      <c r="G74" s="16"/>
      <c r="H74" s="21"/>
      <c r="I74" s="15">
        <f t="shared" ca="1" si="6"/>
        <v>35783.119999999995</v>
      </c>
      <c r="J74" s="17">
        <f t="shared" ca="1" si="7"/>
        <v>0</v>
      </c>
      <c r="K74" s="15">
        <f t="shared" ca="1" si="8"/>
        <v>35783.119999999995</v>
      </c>
      <c r="L74" s="15"/>
    </row>
    <row r="75" spans="1:12" s="1" customFormat="1" x14ac:dyDescent="0.25">
      <c r="A75" s="13">
        <f t="shared" si="0"/>
        <v>43</v>
      </c>
      <c r="B75" s="19">
        <f t="shared" si="4"/>
        <v>43313</v>
      </c>
      <c r="C75" s="14">
        <f t="shared" ca="1" si="1"/>
        <v>0.06</v>
      </c>
      <c r="D75" s="15">
        <f t="shared" ca="1" si="5"/>
        <v>182.35</v>
      </c>
      <c r="E75" s="15">
        <f t="shared" ca="1" si="2"/>
        <v>555.15</v>
      </c>
      <c r="F75" s="16"/>
      <c r="G75" s="16"/>
      <c r="H75" s="21"/>
      <c r="I75" s="15">
        <f t="shared" ca="1" si="6"/>
        <v>35410.319999999992</v>
      </c>
      <c r="J75" s="17">
        <f t="shared" ca="1" si="7"/>
        <v>0</v>
      </c>
      <c r="K75" s="15">
        <f t="shared" ca="1" si="8"/>
        <v>35410.319999999992</v>
      </c>
      <c r="L75" s="15"/>
    </row>
    <row r="76" spans="1:12" s="1" customFormat="1" x14ac:dyDescent="0.25">
      <c r="A76" s="13">
        <f t="shared" si="0"/>
        <v>44</v>
      </c>
      <c r="B76" s="19">
        <f t="shared" si="4"/>
        <v>43344</v>
      </c>
      <c r="C76" s="14">
        <f t="shared" ca="1" si="1"/>
        <v>0.06</v>
      </c>
      <c r="D76" s="15">
        <f t="shared" ca="1" si="5"/>
        <v>180.45</v>
      </c>
      <c r="E76" s="15">
        <f t="shared" ca="1" si="2"/>
        <v>555.20000000000005</v>
      </c>
      <c r="F76" s="16"/>
      <c r="G76" s="16"/>
      <c r="H76" s="21"/>
      <c r="I76" s="15">
        <f t="shared" ca="1" si="6"/>
        <v>35035.569999999992</v>
      </c>
      <c r="J76" s="17">
        <f t="shared" ca="1" si="7"/>
        <v>0</v>
      </c>
      <c r="K76" s="15">
        <f t="shared" ca="1" si="8"/>
        <v>35035.569999999992</v>
      </c>
      <c r="L76" s="15"/>
    </row>
    <row r="77" spans="1:12" s="1" customFormat="1" x14ac:dyDescent="0.25">
      <c r="A77" s="13">
        <f t="shared" si="0"/>
        <v>45</v>
      </c>
      <c r="B77" s="19">
        <f t="shared" si="4"/>
        <v>43374</v>
      </c>
      <c r="C77" s="14">
        <f t="shared" ca="1" si="1"/>
        <v>0.06</v>
      </c>
      <c r="D77" s="15">
        <f t="shared" ca="1" si="5"/>
        <v>172.78</v>
      </c>
      <c r="E77" s="15">
        <f t="shared" ca="1" si="2"/>
        <v>555.26</v>
      </c>
      <c r="F77" s="16"/>
      <c r="G77" s="16"/>
      <c r="H77" s="21"/>
      <c r="I77" s="15">
        <f t="shared" ca="1" si="6"/>
        <v>34653.089999999989</v>
      </c>
      <c r="J77" s="17">
        <f t="shared" ca="1" si="7"/>
        <v>0</v>
      </c>
      <c r="K77" s="15">
        <f t="shared" ca="1" si="8"/>
        <v>34653.089999999989</v>
      </c>
      <c r="L77" s="15"/>
    </row>
    <row r="78" spans="1:12" s="1" customFormat="1" x14ac:dyDescent="0.25">
      <c r="A78" s="13">
        <f t="shared" si="0"/>
        <v>46</v>
      </c>
      <c r="B78" s="19">
        <f t="shared" si="4"/>
        <v>43405</v>
      </c>
      <c r="C78" s="14">
        <f t="shared" ca="1" si="1"/>
        <v>0.06</v>
      </c>
      <c r="D78" s="15">
        <f t="shared" ca="1" si="5"/>
        <v>176.59</v>
      </c>
      <c r="E78" s="15">
        <f t="shared" ca="1" si="2"/>
        <v>555.22</v>
      </c>
      <c r="F78" s="16"/>
      <c r="G78" s="16"/>
      <c r="H78" s="21"/>
      <c r="I78" s="15">
        <f t="shared" ca="1" si="6"/>
        <v>34274.459999999992</v>
      </c>
      <c r="J78" s="17">
        <f t="shared" ca="1" si="7"/>
        <v>0</v>
      </c>
      <c r="K78" s="15">
        <f t="shared" ca="1" si="8"/>
        <v>34274.459999999992</v>
      </c>
      <c r="L78" s="15"/>
    </row>
    <row r="79" spans="1:12" s="1" customFormat="1" x14ac:dyDescent="0.25">
      <c r="A79" s="13">
        <f t="shared" si="0"/>
        <v>47</v>
      </c>
      <c r="B79" s="19">
        <f t="shared" si="4"/>
        <v>43435</v>
      </c>
      <c r="C79" s="14">
        <f t="shared" ca="1" si="1"/>
        <v>0.06</v>
      </c>
      <c r="D79" s="15">
        <f t="shared" ca="1" si="5"/>
        <v>169.02</v>
      </c>
      <c r="E79" s="15">
        <f t="shared" ca="1" si="2"/>
        <v>555.27</v>
      </c>
      <c r="F79" s="16"/>
      <c r="G79" s="16"/>
      <c r="H79" s="21"/>
      <c r="I79" s="15">
        <f t="shared" ca="1" si="6"/>
        <v>33888.209999999992</v>
      </c>
      <c r="J79" s="17">
        <f t="shared" ca="1" si="7"/>
        <v>0</v>
      </c>
      <c r="K79" s="15">
        <f t="shared" ca="1" si="8"/>
        <v>33888.209999999992</v>
      </c>
      <c r="L79" s="15"/>
    </row>
    <row r="80" spans="1:12" s="1" customFormat="1" x14ac:dyDescent="0.25">
      <c r="A80" s="13">
        <f t="shared" si="0"/>
        <v>48</v>
      </c>
      <c r="B80" s="19">
        <f t="shared" si="4"/>
        <v>43466</v>
      </c>
      <c r="C80" s="14">
        <f t="shared" ca="1" si="1"/>
        <v>0.06</v>
      </c>
      <c r="D80" s="15">
        <f t="shared" ca="1" si="5"/>
        <v>172.69</v>
      </c>
      <c r="E80" s="15">
        <f t="shared" ca="1" si="2"/>
        <v>555.23</v>
      </c>
      <c r="F80" s="16"/>
      <c r="G80" s="16"/>
      <c r="H80" s="21"/>
      <c r="I80" s="15">
        <f t="shared" ca="1" si="6"/>
        <v>33505.669999999991</v>
      </c>
      <c r="J80" s="17">
        <f t="shared" ca="1" si="7"/>
        <v>0</v>
      </c>
      <c r="K80" s="15">
        <f t="shared" ca="1" si="8"/>
        <v>33505.669999999991</v>
      </c>
      <c r="L80" s="15"/>
    </row>
    <row r="81" spans="1:12" s="1" customFormat="1" x14ac:dyDescent="0.25">
      <c r="A81" s="13">
        <f t="shared" si="0"/>
        <v>49</v>
      </c>
      <c r="B81" s="19">
        <f t="shared" si="4"/>
        <v>43497</v>
      </c>
      <c r="C81" s="14">
        <f t="shared" ca="1" si="1"/>
        <v>0.06</v>
      </c>
      <c r="D81" s="15">
        <f t="shared" ca="1" si="5"/>
        <v>170.74</v>
      </c>
      <c r="E81" s="15">
        <f t="shared" ca="1" si="2"/>
        <v>555.29</v>
      </c>
      <c r="F81" s="16"/>
      <c r="G81" s="16"/>
      <c r="H81" s="21"/>
      <c r="I81" s="15">
        <f t="shared" ca="1" si="6"/>
        <v>33121.119999999988</v>
      </c>
      <c r="J81" s="17">
        <f t="shared" ca="1" si="7"/>
        <v>0</v>
      </c>
      <c r="K81" s="15">
        <f t="shared" ca="1" si="8"/>
        <v>33121.119999999988</v>
      </c>
      <c r="L81" s="15"/>
    </row>
    <row r="82" spans="1:12" s="1" customFormat="1" x14ac:dyDescent="0.25">
      <c r="A82" s="13">
        <f t="shared" si="0"/>
        <v>50</v>
      </c>
      <c r="B82" s="19">
        <f t="shared" si="4"/>
        <v>43525</v>
      </c>
      <c r="C82" s="14">
        <f t="shared" ca="1" si="1"/>
        <v>0.06</v>
      </c>
      <c r="D82" s="15">
        <f t="shared" ca="1" si="5"/>
        <v>152.44999999999999</v>
      </c>
      <c r="E82" s="15">
        <f t="shared" ca="1" si="2"/>
        <v>555.34</v>
      </c>
      <c r="F82" s="16"/>
      <c r="G82" s="16"/>
      <c r="H82" s="21"/>
      <c r="I82" s="15">
        <f t="shared" ca="1" si="6"/>
        <v>32718.229999999989</v>
      </c>
      <c r="J82" s="17">
        <f t="shared" ca="1" si="7"/>
        <v>0</v>
      </c>
      <c r="K82" s="15">
        <f t="shared" ca="1" si="8"/>
        <v>32718.229999999989</v>
      </c>
      <c r="L82" s="15"/>
    </row>
    <row r="83" spans="1:12" s="1" customFormat="1" x14ac:dyDescent="0.25">
      <c r="A83" s="13">
        <f t="shared" si="0"/>
        <v>51</v>
      </c>
      <c r="B83" s="19">
        <f t="shared" si="4"/>
        <v>43556</v>
      </c>
      <c r="C83" s="14">
        <f t="shared" ca="1" si="1"/>
        <v>0.06</v>
      </c>
      <c r="D83" s="15">
        <f t="shared" ca="1" si="5"/>
        <v>166.73</v>
      </c>
      <c r="E83" s="15">
        <f t="shared" ca="1" si="2"/>
        <v>555.12</v>
      </c>
      <c r="F83" s="16"/>
      <c r="G83" s="16"/>
      <c r="H83" s="21"/>
      <c r="I83" s="15">
        <f t="shared" ca="1" si="6"/>
        <v>32329.839999999989</v>
      </c>
      <c r="J83" s="17">
        <f t="shared" ca="1" si="7"/>
        <v>0</v>
      </c>
      <c r="K83" s="15">
        <f t="shared" ca="1" si="8"/>
        <v>32329.839999999989</v>
      </c>
      <c r="L83" s="15"/>
    </row>
    <row r="84" spans="1:12" s="1" customFormat="1" x14ac:dyDescent="0.25">
      <c r="A84" s="13">
        <f t="shared" si="0"/>
        <v>52</v>
      </c>
      <c r="B84" s="19">
        <f t="shared" si="4"/>
        <v>43586</v>
      </c>
      <c r="C84" s="14">
        <f t="shared" ca="1" si="1"/>
        <v>0.06</v>
      </c>
      <c r="D84" s="15">
        <f t="shared" ca="1" si="5"/>
        <v>159.43</v>
      </c>
      <c r="E84" s="15">
        <f t="shared" ca="1" si="2"/>
        <v>555.16999999999996</v>
      </c>
      <c r="F84" s="16"/>
      <c r="G84" s="16"/>
      <c r="H84" s="21"/>
      <c r="I84" s="15">
        <f t="shared" ca="1" si="6"/>
        <v>31934.099999999988</v>
      </c>
      <c r="J84" s="17">
        <f t="shared" ca="1" si="7"/>
        <v>0</v>
      </c>
      <c r="K84" s="15">
        <f t="shared" ca="1" si="8"/>
        <v>31934.099999999988</v>
      </c>
      <c r="L84" s="15"/>
    </row>
    <row r="85" spans="1:12" s="1" customFormat="1" x14ac:dyDescent="0.25">
      <c r="A85" s="13">
        <f t="shared" si="0"/>
        <v>53</v>
      </c>
      <c r="B85" s="19">
        <f t="shared" si="4"/>
        <v>43617</v>
      </c>
      <c r="C85" s="14">
        <f t="shared" ca="1" si="1"/>
        <v>0.06</v>
      </c>
      <c r="D85" s="15">
        <f t="shared" ca="1" si="5"/>
        <v>162.72999999999999</v>
      </c>
      <c r="E85" s="15">
        <f t="shared" ca="1" si="2"/>
        <v>555.13</v>
      </c>
      <c r="F85" s="16"/>
      <c r="G85" s="16"/>
      <c r="H85" s="21"/>
      <c r="I85" s="15">
        <f t="shared" ca="1" si="6"/>
        <v>31541.699999999986</v>
      </c>
      <c r="J85" s="17">
        <f t="shared" ca="1" si="7"/>
        <v>0</v>
      </c>
      <c r="K85" s="15">
        <f t="shared" ca="1" si="8"/>
        <v>31541.699999999986</v>
      </c>
      <c r="L85" s="15"/>
    </row>
    <row r="86" spans="1:12" s="1" customFormat="1" x14ac:dyDescent="0.25">
      <c r="A86" s="13">
        <f t="shared" si="0"/>
        <v>54</v>
      </c>
      <c r="B86" s="19">
        <f t="shared" si="4"/>
        <v>43647</v>
      </c>
      <c r="C86" s="14">
        <f t="shared" ca="1" si="1"/>
        <v>0.06</v>
      </c>
      <c r="D86" s="15">
        <f t="shared" ca="1" si="5"/>
        <v>155.55000000000001</v>
      </c>
      <c r="E86" s="15">
        <f t="shared" ca="1" si="2"/>
        <v>555.19000000000005</v>
      </c>
      <c r="F86" s="16"/>
      <c r="G86" s="16"/>
      <c r="H86" s="21"/>
      <c r="I86" s="15">
        <f t="shared" ca="1" si="6"/>
        <v>31142.059999999987</v>
      </c>
      <c r="J86" s="17">
        <f t="shared" ca="1" si="7"/>
        <v>0</v>
      </c>
      <c r="K86" s="15">
        <f t="shared" ca="1" si="8"/>
        <v>31142.059999999987</v>
      </c>
      <c r="L86" s="15"/>
    </row>
    <row r="87" spans="1:12" s="1" customFormat="1" x14ac:dyDescent="0.25">
      <c r="A87" s="13">
        <f t="shared" si="0"/>
        <v>55</v>
      </c>
      <c r="B87" s="19">
        <f t="shared" si="4"/>
        <v>43678</v>
      </c>
      <c r="C87" s="14">
        <f t="shared" ca="1" si="1"/>
        <v>0.06</v>
      </c>
      <c r="D87" s="15">
        <f t="shared" ca="1" si="5"/>
        <v>158.69999999999999</v>
      </c>
      <c r="E87" s="15">
        <f t="shared" ca="1" si="2"/>
        <v>555.15</v>
      </c>
      <c r="F87" s="16"/>
      <c r="G87" s="16"/>
      <c r="H87" s="21"/>
      <c r="I87" s="15">
        <f t="shared" ca="1" si="6"/>
        <v>30745.609999999986</v>
      </c>
      <c r="J87" s="17">
        <f t="shared" ca="1" si="7"/>
        <v>0</v>
      </c>
      <c r="K87" s="15">
        <f t="shared" ca="1" si="8"/>
        <v>30745.609999999986</v>
      </c>
      <c r="L87" s="15"/>
    </row>
    <row r="88" spans="1:12" s="1" customFormat="1" x14ac:dyDescent="0.25">
      <c r="A88" s="13">
        <f t="shared" si="0"/>
        <v>56</v>
      </c>
      <c r="B88" s="19">
        <f t="shared" si="4"/>
        <v>43709</v>
      </c>
      <c r="C88" s="14">
        <f t="shared" ca="1" si="1"/>
        <v>0.06</v>
      </c>
      <c r="D88" s="15">
        <f t="shared" ca="1" si="5"/>
        <v>156.68</v>
      </c>
      <c r="E88" s="15">
        <f t="shared" ca="1" si="2"/>
        <v>555.20000000000005</v>
      </c>
      <c r="F88" s="16"/>
      <c r="G88" s="16"/>
      <c r="H88" s="21"/>
      <c r="I88" s="15">
        <f t="shared" ca="1" si="6"/>
        <v>30347.089999999986</v>
      </c>
      <c r="J88" s="17">
        <f t="shared" ca="1" si="7"/>
        <v>0</v>
      </c>
      <c r="K88" s="15">
        <f t="shared" ca="1" si="8"/>
        <v>30347.089999999986</v>
      </c>
      <c r="L88" s="15"/>
    </row>
    <row r="89" spans="1:12" s="1" customFormat="1" x14ac:dyDescent="0.25">
      <c r="A89" s="13">
        <f t="shared" si="0"/>
        <v>57</v>
      </c>
      <c r="B89" s="19">
        <f t="shared" si="4"/>
        <v>43739</v>
      </c>
      <c r="C89" s="14">
        <f t="shared" ca="1" si="1"/>
        <v>0.06</v>
      </c>
      <c r="D89" s="15">
        <f t="shared" ca="1" si="5"/>
        <v>149.66</v>
      </c>
      <c r="E89" s="15">
        <f t="shared" ca="1" si="2"/>
        <v>555.25</v>
      </c>
      <c r="F89" s="16"/>
      <c r="G89" s="16"/>
      <c r="H89" s="21"/>
      <c r="I89" s="15">
        <f t="shared" ca="1" si="6"/>
        <v>29941.499999999985</v>
      </c>
      <c r="J89" s="17">
        <f t="shared" ca="1" si="7"/>
        <v>0</v>
      </c>
      <c r="K89" s="15">
        <f t="shared" ca="1" si="8"/>
        <v>29941.499999999985</v>
      </c>
      <c r="L89" s="15"/>
    </row>
    <row r="90" spans="1:12" s="1" customFormat="1" x14ac:dyDescent="0.25">
      <c r="A90" s="13">
        <f t="shared" si="0"/>
        <v>58</v>
      </c>
      <c r="B90" s="19">
        <f t="shared" si="4"/>
        <v>43770</v>
      </c>
      <c r="C90" s="14">
        <f t="shared" ca="1" si="1"/>
        <v>0.06</v>
      </c>
      <c r="D90" s="15">
        <f t="shared" ca="1" si="5"/>
        <v>152.58000000000001</v>
      </c>
      <c r="E90" s="15">
        <f t="shared" ca="1" si="2"/>
        <v>555.22</v>
      </c>
      <c r="F90" s="16"/>
      <c r="G90" s="16"/>
      <c r="H90" s="21"/>
      <c r="I90" s="15">
        <f t="shared" ca="1" si="6"/>
        <v>29538.859999999986</v>
      </c>
      <c r="J90" s="17">
        <f t="shared" ca="1" si="7"/>
        <v>0</v>
      </c>
      <c r="K90" s="15">
        <f t="shared" ca="1" si="8"/>
        <v>29538.859999999986</v>
      </c>
      <c r="L90" s="15"/>
    </row>
    <row r="91" spans="1:12" s="1" customFormat="1" x14ac:dyDescent="0.25">
      <c r="A91" s="13">
        <f t="shared" si="0"/>
        <v>59</v>
      </c>
      <c r="B91" s="19">
        <f t="shared" si="4"/>
        <v>43800</v>
      </c>
      <c r="C91" s="14">
        <f t="shared" ca="1" si="1"/>
        <v>0.06</v>
      </c>
      <c r="D91" s="15">
        <f t="shared" ca="1" si="5"/>
        <v>145.66999999999999</v>
      </c>
      <c r="E91" s="15">
        <f t="shared" ca="1" si="2"/>
        <v>555.27</v>
      </c>
      <c r="F91" s="16"/>
      <c r="G91" s="16"/>
      <c r="H91" s="21"/>
      <c r="I91" s="15">
        <f t="shared" ca="1" si="6"/>
        <v>29129.259999999987</v>
      </c>
      <c r="J91" s="17">
        <f t="shared" ca="1" si="7"/>
        <v>0</v>
      </c>
      <c r="K91" s="15">
        <f t="shared" ca="1" si="8"/>
        <v>29129.259999999987</v>
      </c>
      <c r="L91" s="15"/>
    </row>
    <row r="92" spans="1:12" s="1" customFormat="1" x14ac:dyDescent="0.25">
      <c r="A92" s="13">
        <f t="shared" si="0"/>
        <v>60</v>
      </c>
      <c r="B92" s="19">
        <f t="shared" si="4"/>
        <v>43831</v>
      </c>
      <c r="C92" s="14">
        <f t="shared" ca="1" si="1"/>
        <v>0.06</v>
      </c>
      <c r="D92" s="15">
        <f t="shared" ca="1" si="5"/>
        <v>148.44</v>
      </c>
      <c r="E92" s="15">
        <f t="shared" ca="1" si="2"/>
        <v>555.23</v>
      </c>
      <c r="F92" s="16"/>
      <c r="G92" s="16"/>
      <c r="H92" s="21"/>
      <c r="I92" s="15">
        <f t="shared" ca="1" si="6"/>
        <v>28722.469999999987</v>
      </c>
      <c r="J92" s="17">
        <f t="shared" ca="1" si="7"/>
        <v>0</v>
      </c>
      <c r="K92" s="15">
        <f t="shared" ca="1" si="8"/>
        <v>28722.469999999987</v>
      </c>
      <c r="L92" s="15"/>
    </row>
    <row r="93" spans="1:12" s="1" customFormat="1" x14ac:dyDescent="0.25">
      <c r="A93" s="13">
        <f t="shared" si="0"/>
        <v>61</v>
      </c>
      <c r="B93" s="19">
        <f t="shared" si="4"/>
        <v>43862</v>
      </c>
      <c r="C93" s="14">
        <f t="shared" ca="1" si="1"/>
        <v>0.06</v>
      </c>
      <c r="D93" s="15">
        <f t="shared" ca="1" si="5"/>
        <v>146.37</v>
      </c>
      <c r="E93" s="15">
        <f t="shared" ca="1" si="2"/>
        <v>555.29</v>
      </c>
      <c r="F93" s="16"/>
      <c r="G93" s="16"/>
      <c r="H93" s="21"/>
      <c r="I93" s="15">
        <f t="shared" ca="1" si="6"/>
        <v>28313.549999999988</v>
      </c>
      <c r="J93" s="17">
        <f t="shared" ca="1" si="7"/>
        <v>0</v>
      </c>
      <c r="K93" s="15">
        <f t="shared" ca="1" si="8"/>
        <v>28313.549999999988</v>
      </c>
      <c r="L93" s="15"/>
    </row>
    <row r="94" spans="1:12" s="1" customFormat="1" x14ac:dyDescent="0.25">
      <c r="A94" s="13">
        <f t="shared" si="0"/>
        <v>62</v>
      </c>
      <c r="B94" s="19">
        <f t="shared" si="4"/>
        <v>43891</v>
      </c>
      <c r="C94" s="14">
        <f t="shared" ca="1" si="1"/>
        <v>0.06</v>
      </c>
      <c r="D94" s="15">
        <f t="shared" ca="1" si="5"/>
        <v>134.97</v>
      </c>
      <c r="E94" s="15">
        <f t="shared" ca="1" si="2"/>
        <v>555.34</v>
      </c>
      <c r="F94" s="16"/>
      <c r="G94" s="16"/>
      <c r="H94" s="21"/>
      <c r="I94" s="15">
        <f t="shared" ca="1" si="6"/>
        <v>27893.179999999989</v>
      </c>
      <c r="J94" s="17">
        <f t="shared" ca="1" si="7"/>
        <v>0</v>
      </c>
      <c r="K94" s="15">
        <f t="shared" ca="1" si="8"/>
        <v>27893.179999999989</v>
      </c>
      <c r="L94" s="15"/>
    </row>
    <row r="95" spans="1:12" s="1" customFormat="1" x14ac:dyDescent="0.25">
      <c r="A95" s="13">
        <f t="shared" si="0"/>
        <v>63</v>
      </c>
      <c r="B95" s="19">
        <f t="shared" si="4"/>
        <v>43922</v>
      </c>
      <c r="C95" s="14">
        <f t="shared" ca="1" si="1"/>
        <v>0.06</v>
      </c>
      <c r="D95" s="15">
        <f t="shared" ca="1" si="5"/>
        <v>142.13999999999999</v>
      </c>
      <c r="E95" s="15">
        <f t="shared" ca="1" si="2"/>
        <v>555.21</v>
      </c>
      <c r="F95" s="16"/>
      <c r="G95" s="16"/>
      <c r="H95" s="21"/>
      <c r="I95" s="15">
        <f t="shared" ca="1" si="6"/>
        <v>27480.10999999999</v>
      </c>
      <c r="J95" s="17">
        <f t="shared" ca="1" si="7"/>
        <v>0</v>
      </c>
      <c r="K95" s="15">
        <f t="shared" ca="1" si="8"/>
        <v>27480.10999999999</v>
      </c>
      <c r="L95" s="15"/>
    </row>
    <row r="96" spans="1:12" s="1" customFormat="1" x14ac:dyDescent="0.25">
      <c r="A96" s="13">
        <f t="shared" si="0"/>
        <v>64</v>
      </c>
      <c r="B96" s="19">
        <f t="shared" si="4"/>
        <v>43952</v>
      </c>
      <c r="C96" s="14">
        <f t="shared" ca="1" si="1"/>
        <v>0.06</v>
      </c>
      <c r="D96" s="15">
        <f t="shared" ca="1" si="5"/>
        <v>135.52000000000001</v>
      </c>
      <c r="E96" s="15">
        <f t="shared" ca="1" si="2"/>
        <v>555.26</v>
      </c>
      <c r="F96" s="16"/>
      <c r="G96" s="16"/>
      <c r="H96" s="21"/>
      <c r="I96" s="15">
        <f t="shared" ca="1" si="6"/>
        <v>27060.369999999988</v>
      </c>
      <c r="J96" s="17">
        <f t="shared" ca="1" si="7"/>
        <v>0</v>
      </c>
      <c r="K96" s="15">
        <f t="shared" ca="1" si="8"/>
        <v>27060.369999999988</v>
      </c>
      <c r="L96" s="15"/>
    </row>
    <row r="97" spans="1:12" s="1" customFormat="1" x14ac:dyDescent="0.25">
      <c r="A97" s="13">
        <f t="shared" ref="A97:A160" si="12">IF(ISERROR(A96),NA(),IF(A96&gt;=nper,NA(),A96+1))</f>
        <v>65</v>
      </c>
      <c r="B97" s="19">
        <f t="shared" si="4"/>
        <v>43983</v>
      </c>
      <c r="C97" s="14">
        <f t="shared" ref="C97:C160" ca="1" si="13">IF(ISERROR(A97),"",IF(A97&lt;$K$13,start_rate,MIN($K$15,IF(random,IF(MOD(A97,$K$13)=0,MAX($K$27,C96+$K$25+RAND()*($K$26-$K$25)),C96),start_rate+$K$14*ROUNDUP((A97-$K$13)/$K$13,0)))))</f>
        <v>0.06</v>
      </c>
      <c r="D97" s="15">
        <f t="shared" ca="1" si="5"/>
        <v>137.9</v>
      </c>
      <c r="E97" s="15">
        <f t="shared" ref="E97:E160" ca="1" si="14">IF(ISERROR(A97),"",IF(ROUND(I96,2)&lt;=0,0,IF(interest_only,D97,IF(amortized,IF(A97=$E$15*periods_per_year,I96+D97,IF(A97&gt;$E$15*periods_per_year,D97,ROUND(-PMT(C97/periods_per_year,$E$15*periods_per_year+1-A97,I96),2))),IF(fixed,$E$16,ROUND(min_rate*I96,2))))))</f>
        <v>555.22</v>
      </c>
      <c r="F97" s="16"/>
      <c r="G97" s="16"/>
      <c r="H97" s="21"/>
      <c r="I97" s="15">
        <f t="shared" ca="1" si="6"/>
        <v>26643.049999999988</v>
      </c>
      <c r="J97" s="17">
        <f t="shared" ca="1" si="7"/>
        <v>0</v>
      </c>
      <c r="K97" s="15">
        <f t="shared" ca="1" si="8"/>
        <v>26643.049999999988</v>
      </c>
      <c r="L97" s="15"/>
    </row>
    <row r="98" spans="1:12" s="1" customFormat="1" x14ac:dyDescent="0.25">
      <c r="A98" s="13">
        <f t="shared" si="12"/>
        <v>66</v>
      </c>
      <c r="B98" s="19">
        <f t="shared" ref="B98:B161" si="15">IF(ISERROR(A98),NA(),IF($O$13=26,B97+14,IF($O$13=52,B97+7,DATE(YEAR($E$8),MONTH($E$8)+(A98)*$P$13,IF($O$13=24,IF((MOD(A98,2))=1,DAY($E$8)+14,DAY($E$8)),DAY($E$8))))))</f>
        <v>44013</v>
      </c>
      <c r="C98" s="14">
        <f t="shared" ca="1" si="13"/>
        <v>0.06</v>
      </c>
      <c r="D98" s="15">
        <f t="shared" ref="D98:D161" ca="1" si="16">IF(ISERROR(A98),"",ROUND((B98-B97)*C98/$E$10*I97,2))</f>
        <v>131.38999999999999</v>
      </c>
      <c r="E98" s="15">
        <f t="shared" ca="1" si="14"/>
        <v>555.28</v>
      </c>
      <c r="F98" s="16"/>
      <c r="G98" s="16"/>
      <c r="H98" s="21"/>
      <c r="I98" s="15">
        <f t="shared" ref="I98:I161" ca="1" si="17">IF(ISERROR(A98),"",I97+F98-(G98+E98-MIN(D98+J97,E98+IF(ISBLANK(H98),G98,0))))</f>
        <v>26219.159999999989</v>
      </c>
      <c r="J98" s="17">
        <f t="shared" ref="J98:J161" ca="1" si="18">IF(ISERROR(A98),"",IF(E98+IF(ISBLANK(H98),G98,0)&gt;J97+D98,0,J97+D98-(E98+IF(ISBLANK(H98),G98,0))))</f>
        <v>0</v>
      </c>
      <c r="K98" s="15">
        <f t="shared" ref="K98:K161" ca="1" si="19">IF(ISERROR(A98),"",J98+I98)</f>
        <v>26219.159999999989</v>
      </c>
      <c r="L98" s="15"/>
    </row>
    <row r="99" spans="1:12" s="1" customFormat="1" x14ac:dyDescent="0.25">
      <c r="A99" s="13">
        <f t="shared" si="12"/>
        <v>67</v>
      </c>
      <c r="B99" s="19">
        <f t="shared" si="15"/>
        <v>44044</v>
      </c>
      <c r="C99" s="14">
        <f t="shared" ca="1" si="13"/>
        <v>0.06</v>
      </c>
      <c r="D99" s="15">
        <f t="shared" ca="1" si="16"/>
        <v>133.61000000000001</v>
      </c>
      <c r="E99" s="15">
        <f t="shared" ca="1" si="14"/>
        <v>555.24</v>
      </c>
      <c r="F99" s="16"/>
      <c r="G99" s="16"/>
      <c r="H99" s="21"/>
      <c r="I99" s="15">
        <f t="shared" ca="1" si="17"/>
        <v>25797.529999999988</v>
      </c>
      <c r="J99" s="17">
        <f t="shared" ca="1" si="18"/>
        <v>0</v>
      </c>
      <c r="K99" s="15">
        <f t="shared" ca="1" si="19"/>
        <v>25797.529999999988</v>
      </c>
      <c r="L99" s="15"/>
    </row>
    <row r="100" spans="1:12" s="1" customFormat="1" x14ac:dyDescent="0.25">
      <c r="A100" s="13">
        <f t="shared" si="12"/>
        <v>68</v>
      </c>
      <c r="B100" s="19">
        <f t="shared" si="15"/>
        <v>44075</v>
      </c>
      <c r="C100" s="14">
        <f t="shared" ca="1" si="13"/>
        <v>0.06</v>
      </c>
      <c r="D100" s="15">
        <f t="shared" ca="1" si="16"/>
        <v>131.46</v>
      </c>
      <c r="E100" s="15">
        <f t="shared" ca="1" si="14"/>
        <v>555.29</v>
      </c>
      <c r="F100" s="16"/>
      <c r="G100" s="16"/>
      <c r="H100" s="21"/>
      <c r="I100" s="15">
        <f t="shared" ca="1" si="17"/>
        <v>25373.69999999999</v>
      </c>
      <c r="J100" s="17">
        <f t="shared" ca="1" si="18"/>
        <v>0</v>
      </c>
      <c r="K100" s="15">
        <f t="shared" ca="1" si="19"/>
        <v>25373.69999999999</v>
      </c>
      <c r="L100" s="15"/>
    </row>
    <row r="101" spans="1:12" s="1" customFormat="1" x14ac:dyDescent="0.25">
      <c r="A101" s="13">
        <f t="shared" si="12"/>
        <v>69</v>
      </c>
      <c r="B101" s="19">
        <f t="shared" si="15"/>
        <v>44105</v>
      </c>
      <c r="C101" s="14">
        <f t="shared" ca="1" si="13"/>
        <v>0.06</v>
      </c>
      <c r="D101" s="15">
        <f t="shared" ca="1" si="16"/>
        <v>125.13</v>
      </c>
      <c r="E101" s="15">
        <f t="shared" ca="1" si="14"/>
        <v>555.35</v>
      </c>
      <c r="F101" s="16"/>
      <c r="G101" s="16"/>
      <c r="H101" s="21"/>
      <c r="I101" s="15">
        <f t="shared" ca="1" si="17"/>
        <v>24943.479999999989</v>
      </c>
      <c r="J101" s="17">
        <f t="shared" ca="1" si="18"/>
        <v>0</v>
      </c>
      <c r="K101" s="15">
        <f t="shared" ca="1" si="19"/>
        <v>24943.479999999989</v>
      </c>
      <c r="L101" s="15"/>
    </row>
    <row r="102" spans="1:12" s="1" customFormat="1" x14ac:dyDescent="0.25">
      <c r="A102" s="13">
        <f t="shared" si="12"/>
        <v>70</v>
      </c>
      <c r="B102" s="19">
        <f t="shared" si="15"/>
        <v>44136</v>
      </c>
      <c r="C102" s="14">
        <f t="shared" ca="1" si="13"/>
        <v>0.06</v>
      </c>
      <c r="D102" s="15">
        <f t="shared" ca="1" si="16"/>
        <v>127.11</v>
      </c>
      <c r="E102" s="15">
        <f t="shared" ca="1" si="14"/>
        <v>555.30999999999995</v>
      </c>
      <c r="F102" s="16"/>
      <c r="G102" s="16"/>
      <c r="H102" s="21"/>
      <c r="I102" s="15">
        <f t="shared" ca="1" si="17"/>
        <v>24515.279999999988</v>
      </c>
      <c r="J102" s="17">
        <f t="shared" ca="1" si="18"/>
        <v>0</v>
      </c>
      <c r="K102" s="15">
        <f t="shared" ca="1" si="19"/>
        <v>24515.279999999988</v>
      </c>
      <c r="L102" s="15"/>
    </row>
    <row r="103" spans="1:12" s="1" customFormat="1" x14ac:dyDescent="0.25">
      <c r="A103" s="13">
        <f t="shared" si="12"/>
        <v>71</v>
      </c>
      <c r="B103" s="19">
        <f t="shared" si="15"/>
        <v>44166</v>
      </c>
      <c r="C103" s="14">
        <f t="shared" ca="1" si="13"/>
        <v>0.06</v>
      </c>
      <c r="D103" s="15">
        <f t="shared" ca="1" si="16"/>
        <v>120.9</v>
      </c>
      <c r="E103" s="15">
        <f t="shared" ca="1" si="14"/>
        <v>555.36</v>
      </c>
      <c r="F103" s="16"/>
      <c r="G103" s="16"/>
      <c r="H103" s="21"/>
      <c r="I103" s="15">
        <f t="shared" ca="1" si="17"/>
        <v>24080.819999999989</v>
      </c>
      <c r="J103" s="17">
        <f t="shared" ca="1" si="18"/>
        <v>0</v>
      </c>
      <c r="K103" s="15">
        <f t="shared" ca="1" si="19"/>
        <v>24080.819999999989</v>
      </c>
      <c r="L103" s="15"/>
    </row>
    <row r="104" spans="1:12" s="1" customFormat="1" x14ac:dyDescent="0.25">
      <c r="A104" s="13">
        <f t="shared" si="12"/>
        <v>72</v>
      </c>
      <c r="B104" s="19">
        <f t="shared" si="15"/>
        <v>44197</v>
      </c>
      <c r="C104" s="14">
        <f t="shared" ca="1" si="13"/>
        <v>0.06</v>
      </c>
      <c r="D104" s="15">
        <f t="shared" ca="1" si="16"/>
        <v>122.71</v>
      </c>
      <c r="E104" s="15">
        <f t="shared" ca="1" si="14"/>
        <v>555.32000000000005</v>
      </c>
      <c r="F104" s="16"/>
      <c r="G104" s="16"/>
      <c r="H104" s="21"/>
      <c r="I104" s="15">
        <f t="shared" ca="1" si="17"/>
        <v>23648.209999999988</v>
      </c>
      <c r="J104" s="17">
        <f t="shared" ca="1" si="18"/>
        <v>0</v>
      </c>
      <c r="K104" s="15">
        <f t="shared" ca="1" si="19"/>
        <v>23648.209999999988</v>
      </c>
      <c r="L104" s="15"/>
    </row>
    <row r="105" spans="1:12" s="1" customFormat="1" x14ac:dyDescent="0.25">
      <c r="A105" s="13">
        <f t="shared" si="12"/>
        <v>73</v>
      </c>
      <c r="B105" s="19">
        <f t="shared" si="15"/>
        <v>44228</v>
      </c>
      <c r="C105" s="14">
        <f t="shared" ca="1" si="13"/>
        <v>0.06</v>
      </c>
      <c r="D105" s="15">
        <f t="shared" ca="1" si="16"/>
        <v>120.51</v>
      </c>
      <c r="E105" s="15">
        <f t="shared" ca="1" si="14"/>
        <v>555.38</v>
      </c>
      <c r="F105" s="16"/>
      <c r="G105" s="16"/>
      <c r="H105" s="21"/>
      <c r="I105" s="15">
        <f t="shared" ca="1" si="17"/>
        <v>23213.339999999989</v>
      </c>
      <c r="J105" s="17">
        <f t="shared" ca="1" si="18"/>
        <v>0</v>
      </c>
      <c r="K105" s="15">
        <f t="shared" ca="1" si="19"/>
        <v>23213.339999999989</v>
      </c>
      <c r="L105" s="15"/>
    </row>
    <row r="106" spans="1:12" s="1" customFormat="1" x14ac:dyDescent="0.25">
      <c r="A106" s="13">
        <f t="shared" si="12"/>
        <v>74</v>
      </c>
      <c r="B106" s="19">
        <f t="shared" si="15"/>
        <v>44256</v>
      </c>
      <c r="C106" s="14">
        <f t="shared" ca="1" si="13"/>
        <v>0.06</v>
      </c>
      <c r="D106" s="15">
        <f t="shared" ca="1" si="16"/>
        <v>106.84</v>
      </c>
      <c r="E106" s="15">
        <f t="shared" ca="1" si="14"/>
        <v>555.42999999999995</v>
      </c>
      <c r="F106" s="16"/>
      <c r="G106" s="16"/>
      <c r="H106" s="21"/>
      <c r="I106" s="15">
        <f t="shared" ca="1" si="17"/>
        <v>22764.749999999989</v>
      </c>
      <c r="J106" s="17">
        <f t="shared" ca="1" si="18"/>
        <v>0</v>
      </c>
      <c r="K106" s="15">
        <f t="shared" ca="1" si="19"/>
        <v>22764.749999999989</v>
      </c>
      <c r="L106" s="15"/>
    </row>
    <row r="107" spans="1:12" s="1" customFormat="1" x14ac:dyDescent="0.25">
      <c r="A107" s="13">
        <f t="shared" si="12"/>
        <v>75</v>
      </c>
      <c r="B107" s="19">
        <f t="shared" si="15"/>
        <v>44287</v>
      </c>
      <c r="C107" s="14">
        <f t="shared" ca="1" si="13"/>
        <v>0.06</v>
      </c>
      <c r="D107" s="15">
        <f t="shared" ca="1" si="16"/>
        <v>116.01</v>
      </c>
      <c r="E107" s="15">
        <f t="shared" ca="1" si="14"/>
        <v>555.21</v>
      </c>
      <c r="F107" s="16"/>
      <c r="G107" s="16"/>
      <c r="H107" s="21"/>
      <c r="I107" s="15">
        <f t="shared" ca="1" si="17"/>
        <v>22325.549999999988</v>
      </c>
      <c r="J107" s="17">
        <f t="shared" ca="1" si="18"/>
        <v>0</v>
      </c>
      <c r="K107" s="15">
        <f t="shared" ca="1" si="19"/>
        <v>22325.549999999988</v>
      </c>
      <c r="L107" s="15"/>
    </row>
    <row r="108" spans="1:12" s="1" customFormat="1" x14ac:dyDescent="0.25">
      <c r="A108" s="13">
        <f t="shared" si="12"/>
        <v>76</v>
      </c>
      <c r="B108" s="19">
        <f t="shared" si="15"/>
        <v>44317</v>
      </c>
      <c r="C108" s="14">
        <f t="shared" ca="1" si="13"/>
        <v>0.06</v>
      </c>
      <c r="D108" s="15">
        <f t="shared" ca="1" si="16"/>
        <v>110.1</v>
      </c>
      <c r="E108" s="15">
        <f t="shared" ca="1" si="14"/>
        <v>555.26</v>
      </c>
      <c r="F108" s="16"/>
      <c r="G108" s="16"/>
      <c r="H108" s="21"/>
      <c r="I108" s="15">
        <f t="shared" ca="1" si="17"/>
        <v>21880.389999999989</v>
      </c>
      <c r="J108" s="17">
        <f t="shared" ca="1" si="18"/>
        <v>0</v>
      </c>
      <c r="K108" s="15">
        <f t="shared" ca="1" si="19"/>
        <v>21880.389999999989</v>
      </c>
      <c r="L108" s="15"/>
    </row>
    <row r="109" spans="1:12" s="1" customFormat="1" x14ac:dyDescent="0.25">
      <c r="A109" s="13">
        <f t="shared" si="12"/>
        <v>77</v>
      </c>
      <c r="B109" s="19">
        <f t="shared" si="15"/>
        <v>44348</v>
      </c>
      <c r="C109" s="14">
        <f t="shared" ca="1" si="13"/>
        <v>0.06</v>
      </c>
      <c r="D109" s="15">
        <f t="shared" ca="1" si="16"/>
        <v>111.5</v>
      </c>
      <c r="E109" s="15">
        <f t="shared" ca="1" si="14"/>
        <v>555.22</v>
      </c>
      <c r="F109" s="16"/>
      <c r="G109" s="16"/>
      <c r="H109" s="21"/>
      <c r="I109" s="15">
        <f t="shared" ca="1" si="17"/>
        <v>21436.669999999987</v>
      </c>
      <c r="J109" s="17">
        <f t="shared" ca="1" si="18"/>
        <v>0</v>
      </c>
      <c r="K109" s="15">
        <f t="shared" ca="1" si="19"/>
        <v>21436.669999999987</v>
      </c>
      <c r="L109" s="15"/>
    </row>
    <row r="110" spans="1:12" s="1" customFormat="1" x14ac:dyDescent="0.25">
      <c r="A110" s="13">
        <f t="shared" si="12"/>
        <v>78</v>
      </c>
      <c r="B110" s="19">
        <f t="shared" si="15"/>
        <v>44378</v>
      </c>
      <c r="C110" s="14">
        <f t="shared" ca="1" si="13"/>
        <v>0.06</v>
      </c>
      <c r="D110" s="15">
        <f t="shared" ca="1" si="16"/>
        <v>105.72</v>
      </c>
      <c r="E110" s="15">
        <f t="shared" ca="1" si="14"/>
        <v>555.28</v>
      </c>
      <c r="F110" s="16"/>
      <c r="G110" s="16"/>
      <c r="H110" s="21"/>
      <c r="I110" s="15">
        <f t="shared" ca="1" si="17"/>
        <v>20987.109999999986</v>
      </c>
      <c r="J110" s="17">
        <f t="shared" ca="1" si="18"/>
        <v>0</v>
      </c>
      <c r="K110" s="15">
        <f t="shared" ca="1" si="19"/>
        <v>20987.109999999986</v>
      </c>
      <c r="L110" s="15"/>
    </row>
    <row r="111" spans="1:12" s="1" customFormat="1" x14ac:dyDescent="0.25">
      <c r="A111" s="13">
        <f t="shared" si="12"/>
        <v>79</v>
      </c>
      <c r="B111" s="19">
        <f t="shared" si="15"/>
        <v>44409</v>
      </c>
      <c r="C111" s="14">
        <f t="shared" ca="1" si="13"/>
        <v>0.06</v>
      </c>
      <c r="D111" s="15">
        <f t="shared" ca="1" si="16"/>
        <v>106.95</v>
      </c>
      <c r="E111" s="15">
        <f t="shared" ca="1" si="14"/>
        <v>555.24</v>
      </c>
      <c r="F111" s="16"/>
      <c r="G111" s="16"/>
      <c r="H111" s="21"/>
      <c r="I111" s="15">
        <f t="shared" ca="1" si="17"/>
        <v>20538.819999999985</v>
      </c>
      <c r="J111" s="17">
        <f t="shared" ca="1" si="18"/>
        <v>0</v>
      </c>
      <c r="K111" s="15">
        <f t="shared" ca="1" si="19"/>
        <v>20538.819999999985</v>
      </c>
      <c r="L111" s="15"/>
    </row>
    <row r="112" spans="1:12" s="1" customFormat="1" x14ac:dyDescent="0.25">
      <c r="A112" s="13">
        <f t="shared" si="12"/>
        <v>80</v>
      </c>
      <c r="B112" s="19">
        <f t="shared" si="15"/>
        <v>44440</v>
      </c>
      <c r="C112" s="14">
        <f t="shared" ca="1" si="13"/>
        <v>0.06</v>
      </c>
      <c r="D112" s="15">
        <f t="shared" ca="1" si="16"/>
        <v>104.66</v>
      </c>
      <c r="E112" s="15">
        <f t="shared" ca="1" si="14"/>
        <v>555.29</v>
      </c>
      <c r="F112" s="16"/>
      <c r="G112" s="16"/>
      <c r="H112" s="21"/>
      <c r="I112" s="15">
        <f t="shared" ca="1" si="17"/>
        <v>20088.189999999984</v>
      </c>
      <c r="J112" s="17">
        <f t="shared" ca="1" si="18"/>
        <v>0</v>
      </c>
      <c r="K112" s="15">
        <f t="shared" ca="1" si="19"/>
        <v>20088.189999999984</v>
      </c>
      <c r="L112" s="15"/>
    </row>
    <row r="113" spans="1:12" s="1" customFormat="1" x14ac:dyDescent="0.25">
      <c r="A113" s="13">
        <f t="shared" si="12"/>
        <v>81</v>
      </c>
      <c r="B113" s="19">
        <f t="shared" si="15"/>
        <v>44470</v>
      </c>
      <c r="C113" s="14">
        <f t="shared" ca="1" si="13"/>
        <v>0.06</v>
      </c>
      <c r="D113" s="15">
        <f t="shared" ca="1" si="16"/>
        <v>99.07</v>
      </c>
      <c r="E113" s="15">
        <f t="shared" ca="1" si="14"/>
        <v>555.35</v>
      </c>
      <c r="F113" s="16"/>
      <c r="G113" s="16"/>
      <c r="H113" s="21"/>
      <c r="I113" s="15">
        <f t="shared" ca="1" si="17"/>
        <v>19631.909999999985</v>
      </c>
      <c r="J113" s="17">
        <f t="shared" ca="1" si="18"/>
        <v>0</v>
      </c>
      <c r="K113" s="15">
        <f t="shared" ca="1" si="19"/>
        <v>19631.909999999985</v>
      </c>
      <c r="L113" s="15"/>
    </row>
    <row r="114" spans="1:12" s="1" customFormat="1" x14ac:dyDescent="0.25">
      <c r="A114" s="13">
        <f t="shared" si="12"/>
        <v>82</v>
      </c>
      <c r="B114" s="19">
        <f t="shared" si="15"/>
        <v>44501</v>
      </c>
      <c r="C114" s="14">
        <f t="shared" ca="1" si="13"/>
        <v>0.06</v>
      </c>
      <c r="D114" s="15">
        <f t="shared" ca="1" si="16"/>
        <v>100.04</v>
      </c>
      <c r="E114" s="15">
        <f t="shared" ca="1" si="14"/>
        <v>555.30999999999995</v>
      </c>
      <c r="F114" s="16"/>
      <c r="G114" s="16"/>
      <c r="H114" s="21"/>
      <c r="I114" s="15">
        <f t="shared" ca="1" si="17"/>
        <v>19176.639999999985</v>
      </c>
      <c r="J114" s="17">
        <f t="shared" ca="1" si="18"/>
        <v>0</v>
      </c>
      <c r="K114" s="15">
        <f t="shared" ca="1" si="19"/>
        <v>19176.639999999985</v>
      </c>
      <c r="L114" s="15"/>
    </row>
    <row r="115" spans="1:12" s="1" customFormat="1" x14ac:dyDescent="0.25">
      <c r="A115" s="13">
        <f t="shared" si="12"/>
        <v>83</v>
      </c>
      <c r="B115" s="19">
        <f t="shared" si="15"/>
        <v>44531</v>
      </c>
      <c r="C115" s="14">
        <f t="shared" ca="1" si="13"/>
        <v>0.06</v>
      </c>
      <c r="D115" s="15">
        <f t="shared" ca="1" si="16"/>
        <v>94.57</v>
      </c>
      <c r="E115" s="15">
        <f t="shared" ca="1" si="14"/>
        <v>555.36</v>
      </c>
      <c r="F115" s="16"/>
      <c r="G115" s="16"/>
      <c r="H115" s="21"/>
      <c r="I115" s="15">
        <f t="shared" ca="1" si="17"/>
        <v>18715.849999999984</v>
      </c>
      <c r="J115" s="17">
        <f t="shared" ca="1" si="18"/>
        <v>0</v>
      </c>
      <c r="K115" s="15">
        <f t="shared" ca="1" si="19"/>
        <v>18715.849999999984</v>
      </c>
      <c r="L115" s="15"/>
    </row>
    <row r="116" spans="1:12" s="1" customFormat="1" x14ac:dyDescent="0.25">
      <c r="A116" s="13">
        <f t="shared" si="12"/>
        <v>84</v>
      </c>
      <c r="B116" s="19">
        <f t="shared" si="15"/>
        <v>44562</v>
      </c>
      <c r="C116" s="14">
        <f t="shared" ca="1" si="13"/>
        <v>0.06</v>
      </c>
      <c r="D116" s="15">
        <f t="shared" ca="1" si="16"/>
        <v>95.37</v>
      </c>
      <c r="E116" s="15">
        <f t="shared" ca="1" si="14"/>
        <v>555.33000000000004</v>
      </c>
      <c r="F116" s="16"/>
      <c r="G116" s="16"/>
      <c r="H116" s="21"/>
      <c r="I116" s="15">
        <f t="shared" ca="1" si="17"/>
        <v>18255.889999999985</v>
      </c>
      <c r="J116" s="17">
        <f t="shared" ca="1" si="18"/>
        <v>0</v>
      </c>
      <c r="K116" s="15">
        <f t="shared" ca="1" si="19"/>
        <v>18255.889999999985</v>
      </c>
      <c r="L116" s="15"/>
    </row>
    <row r="117" spans="1:12" s="1" customFormat="1" x14ac:dyDescent="0.25">
      <c r="A117" s="13">
        <f t="shared" si="12"/>
        <v>85</v>
      </c>
      <c r="B117" s="19">
        <f t="shared" si="15"/>
        <v>44593</v>
      </c>
      <c r="C117" s="14">
        <f t="shared" ca="1" si="13"/>
        <v>0.06</v>
      </c>
      <c r="D117" s="15">
        <f t="shared" ca="1" si="16"/>
        <v>93.03</v>
      </c>
      <c r="E117" s="15">
        <f t="shared" ca="1" si="14"/>
        <v>555.38</v>
      </c>
      <c r="F117" s="16"/>
      <c r="G117" s="16"/>
      <c r="H117" s="21"/>
      <c r="I117" s="15">
        <f t="shared" ca="1" si="17"/>
        <v>17793.539999999986</v>
      </c>
      <c r="J117" s="17">
        <f t="shared" ca="1" si="18"/>
        <v>0</v>
      </c>
      <c r="K117" s="15">
        <f t="shared" ca="1" si="19"/>
        <v>17793.539999999986</v>
      </c>
      <c r="L117" s="15"/>
    </row>
    <row r="118" spans="1:12" s="1" customFormat="1" x14ac:dyDescent="0.25">
      <c r="A118" s="13">
        <f t="shared" si="12"/>
        <v>86</v>
      </c>
      <c r="B118" s="19">
        <f t="shared" si="15"/>
        <v>44621</v>
      </c>
      <c r="C118" s="14">
        <f t="shared" ca="1" si="13"/>
        <v>0.06</v>
      </c>
      <c r="D118" s="15">
        <f t="shared" ca="1" si="16"/>
        <v>81.900000000000006</v>
      </c>
      <c r="E118" s="15">
        <f t="shared" ca="1" si="14"/>
        <v>555.42999999999995</v>
      </c>
      <c r="F118" s="16"/>
      <c r="G118" s="16"/>
      <c r="H118" s="21"/>
      <c r="I118" s="15">
        <f t="shared" ca="1" si="17"/>
        <v>17320.009999999987</v>
      </c>
      <c r="J118" s="17">
        <f t="shared" ca="1" si="18"/>
        <v>0</v>
      </c>
      <c r="K118" s="15">
        <f t="shared" ca="1" si="19"/>
        <v>17320.009999999987</v>
      </c>
      <c r="L118" s="15"/>
    </row>
    <row r="119" spans="1:12" s="1" customFormat="1" x14ac:dyDescent="0.25">
      <c r="A119" s="13">
        <f t="shared" si="12"/>
        <v>87</v>
      </c>
      <c r="B119" s="19">
        <f t="shared" si="15"/>
        <v>44652</v>
      </c>
      <c r="C119" s="14">
        <f t="shared" ca="1" si="13"/>
        <v>0.06</v>
      </c>
      <c r="D119" s="15">
        <f t="shared" ca="1" si="16"/>
        <v>88.26</v>
      </c>
      <c r="E119" s="15">
        <f t="shared" ca="1" si="14"/>
        <v>555.21</v>
      </c>
      <c r="F119" s="16"/>
      <c r="G119" s="16"/>
      <c r="H119" s="21"/>
      <c r="I119" s="15">
        <f t="shared" ca="1" si="17"/>
        <v>16853.059999999987</v>
      </c>
      <c r="J119" s="17">
        <f t="shared" ca="1" si="18"/>
        <v>0</v>
      </c>
      <c r="K119" s="15">
        <f t="shared" ca="1" si="19"/>
        <v>16853.059999999987</v>
      </c>
      <c r="L119" s="15"/>
    </row>
    <row r="120" spans="1:12" s="1" customFormat="1" x14ac:dyDescent="0.25">
      <c r="A120" s="13">
        <f t="shared" si="12"/>
        <v>88</v>
      </c>
      <c r="B120" s="19">
        <f t="shared" si="15"/>
        <v>44682</v>
      </c>
      <c r="C120" s="14">
        <f t="shared" ca="1" si="13"/>
        <v>0.06</v>
      </c>
      <c r="D120" s="15">
        <f t="shared" ca="1" si="16"/>
        <v>83.11</v>
      </c>
      <c r="E120" s="15">
        <f t="shared" ca="1" si="14"/>
        <v>555.26</v>
      </c>
      <c r="F120" s="16"/>
      <c r="G120" s="16"/>
      <c r="H120" s="21"/>
      <c r="I120" s="15">
        <f t="shared" ca="1" si="17"/>
        <v>16380.909999999987</v>
      </c>
      <c r="J120" s="17">
        <f t="shared" ca="1" si="18"/>
        <v>0</v>
      </c>
      <c r="K120" s="15">
        <f t="shared" ca="1" si="19"/>
        <v>16380.909999999987</v>
      </c>
      <c r="L120" s="15"/>
    </row>
    <row r="121" spans="1:12" s="1" customFormat="1" x14ac:dyDescent="0.25">
      <c r="A121" s="13">
        <f t="shared" si="12"/>
        <v>89</v>
      </c>
      <c r="B121" s="19">
        <f t="shared" si="15"/>
        <v>44713</v>
      </c>
      <c r="C121" s="14">
        <f t="shared" ca="1" si="13"/>
        <v>0.06</v>
      </c>
      <c r="D121" s="15">
        <f t="shared" ca="1" si="16"/>
        <v>83.48</v>
      </c>
      <c r="E121" s="15">
        <f t="shared" ca="1" si="14"/>
        <v>555.22</v>
      </c>
      <c r="F121" s="16"/>
      <c r="G121" s="16"/>
      <c r="H121" s="21"/>
      <c r="I121" s="15">
        <f t="shared" ca="1" si="17"/>
        <v>15909.169999999987</v>
      </c>
      <c r="J121" s="17">
        <f t="shared" ca="1" si="18"/>
        <v>0</v>
      </c>
      <c r="K121" s="15">
        <f t="shared" ca="1" si="19"/>
        <v>15909.169999999987</v>
      </c>
      <c r="L121" s="15"/>
    </row>
    <row r="122" spans="1:12" s="1" customFormat="1" x14ac:dyDescent="0.25">
      <c r="A122" s="13">
        <f t="shared" si="12"/>
        <v>90</v>
      </c>
      <c r="B122" s="19">
        <f t="shared" si="15"/>
        <v>44743</v>
      </c>
      <c r="C122" s="14">
        <f t="shared" ca="1" si="13"/>
        <v>0.06</v>
      </c>
      <c r="D122" s="15">
        <f t="shared" ca="1" si="16"/>
        <v>78.459999999999994</v>
      </c>
      <c r="E122" s="15">
        <f t="shared" ca="1" si="14"/>
        <v>555.28</v>
      </c>
      <c r="F122" s="16"/>
      <c r="G122" s="16"/>
      <c r="H122" s="21"/>
      <c r="I122" s="15">
        <f t="shared" ca="1" si="17"/>
        <v>15432.349999999988</v>
      </c>
      <c r="J122" s="17">
        <f t="shared" ca="1" si="18"/>
        <v>0</v>
      </c>
      <c r="K122" s="15">
        <f t="shared" ca="1" si="19"/>
        <v>15432.349999999988</v>
      </c>
      <c r="L122" s="15"/>
    </row>
    <row r="123" spans="1:12" s="1" customFormat="1" x14ac:dyDescent="0.25">
      <c r="A123" s="13">
        <f t="shared" si="12"/>
        <v>91</v>
      </c>
      <c r="B123" s="19">
        <f t="shared" si="15"/>
        <v>44774</v>
      </c>
      <c r="C123" s="14">
        <f t="shared" ca="1" si="13"/>
        <v>0.06</v>
      </c>
      <c r="D123" s="15">
        <f t="shared" ca="1" si="16"/>
        <v>78.64</v>
      </c>
      <c r="E123" s="15">
        <f t="shared" ca="1" si="14"/>
        <v>555.24</v>
      </c>
      <c r="F123" s="16"/>
      <c r="G123" s="16"/>
      <c r="H123" s="21"/>
      <c r="I123" s="15">
        <f t="shared" ca="1" si="17"/>
        <v>14955.749999999987</v>
      </c>
      <c r="J123" s="17">
        <f t="shared" ca="1" si="18"/>
        <v>0</v>
      </c>
      <c r="K123" s="15">
        <f t="shared" ca="1" si="19"/>
        <v>14955.749999999987</v>
      </c>
      <c r="L123" s="15"/>
    </row>
    <row r="124" spans="1:12" s="1" customFormat="1" x14ac:dyDescent="0.25">
      <c r="A124" s="13">
        <f t="shared" si="12"/>
        <v>92</v>
      </c>
      <c r="B124" s="19">
        <f t="shared" si="15"/>
        <v>44805</v>
      </c>
      <c r="C124" s="14">
        <f t="shared" ca="1" si="13"/>
        <v>0.06</v>
      </c>
      <c r="D124" s="15">
        <f t="shared" ca="1" si="16"/>
        <v>76.209999999999994</v>
      </c>
      <c r="E124" s="15">
        <f t="shared" ca="1" si="14"/>
        <v>555.29</v>
      </c>
      <c r="F124" s="16"/>
      <c r="G124" s="16"/>
      <c r="H124" s="21"/>
      <c r="I124" s="15">
        <f t="shared" ca="1" si="17"/>
        <v>14476.669999999987</v>
      </c>
      <c r="J124" s="17">
        <f t="shared" ca="1" si="18"/>
        <v>0</v>
      </c>
      <c r="K124" s="15">
        <f t="shared" ca="1" si="19"/>
        <v>14476.669999999987</v>
      </c>
      <c r="L124" s="15"/>
    </row>
    <row r="125" spans="1:12" s="1" customFormat="1" x14ac:dyDescent="0.25">
      <c r="A125" s="13">
        <f t="shared" si="12"/>
        <v>93</v>
      </c>
      <c r="B125" s="19">
        <f t="shared" si="15"/>
        <v>44835</v>
      </c>
      <c r="C125" s="14">
        <f t="shared" ca="1" si="13"/>
        <v>0.06</v>
      </c>
      <c r="D125" s="15">
        <f t="shared" ca="1" si="16"/>
        <v>71.39</v>
      </c>
      <c r="E125" s="15">
        <f t="shared" ca="1" si="14"/>
        <v>555.35</v>
      </c>
      <c r="F125" s="16"/>
      <c r="G125" s="16"/>
      <c r="H125" s="21"/>
      <c r="I125" s="15">
        <f t="shared" ca="1" si="17"/>
        <v>13992.709999999988</v>
      </c>
      <c r="J125" s="17">
        <f t="shared" ca="1" si="18"/>
        <v>0</v>
      </c>
      <c r="K125" s="15">
        <f t="shared" ca="1" si="19"/>
        <v>13992.709999999988</v>
      </c>
      <c r="L125" s="15"/>
    </row>
    <row r="126" spans="1:12" s="1" customFormat="1" x14ac:dyDescent="0.25">
      <c r="A126" s="13">
        <f t="shared" si="12"/>
        <v>94</v>
      </c>
      <c r="B126" s="19">
        <f t="shared" si="15"/>
        <v>44866</v>
      </c>
      <c r="C126" s="14">
        <f t="shared" ca="1" si="13"/>
        <v>0.06</v>
      </c>
      <c r="D126" s="15">
        <f t="shared" ca="1" si="16"/>
        <v>71.31</v>
      </c>
      <c r="E126" s="15">
        <f t="shared" ca="1" si="14"/>
        <v>555.30999999999995</v>
      </c>
      <c r="F126" s="16"/>
      <c r="G126" s="16"/>
      <c r="H126" s="21"/>
      <c r="I126" s="15">
        <f t="shared" ca="1" si="17"/>
        <v>13508.709999999988</v>
      </c>
      <c r="J126" s="17">
        <f t="shared" ca="1" si="18"/>
        <v>0</v>
      </c>
      <c r="K126" s="15">
        <f t="shared" ca="1" si="19"/>
        <v>13508.709999999988</v>
      </c>
      <c r="L126" s="15"/>
    </row>
    <row r="127" spans="1:12" s="1" customFormat="1" x14ac:dyDescent="0.25">
      <c r="A127" s="13">
        <f t="shared" si="12"/>
        <v>95</v>
      </c>
      <c r="B127" s="19">
        <f t="shared" si="15"/>
        <v>44896</v>
      </c>
      <c r="C127" s="14">
        <f t="shared" ca="1" si="13"/>
        <v>0.06</v>
      </c>
      <c r="D127" s="15">
        <f t="shared" ca="1" si="16"/>
        <v>66.62</v>
      </c>
      <c r="E127" s="15">
        <f t="shared" ca="1" si="14"/>
        <v>555.37</v>
      </c>
      <c r="F127" s="16"/>
      <c r="G127" s="16"/>
      <c r="H127" s="21"/>
      <c r="I127" s="15">
        <f t="shared" ca="1" si="17"/>
        <v>13019.959999999988</v>
      </c>
      <c r="J127" s="17">
        <f t="shared" ca="1" si="18"/>
        <v>0</v>
      </c>
      <c r="K127" s="15">
        <f t="shared" ca="1" si="19"/>
        <v>13019.959999999988</v>
      </c>
      <c r="L127" s="15"/>
    </row>
    <row r="128" spans="1:12" s="1" customFormat="1" x14ac:dyDescent="0.25">
      <c r="A128" s="13">
        <f t="shared" si="12"/>
        <v>96</v>
      </c>
      <c r="B128" s="19">
        <f t="shared" si="15"/>
        <v>44927</v>
      </c>
      <c r="C128" s="14">
        <f t="shared" ca="1" si="13"/>
        <v>0.06</v>
      </c>
      <c r="D128" s="15">
        <f t="shared" ca="1" si="16"/>
        <v>66.349999999999994</v>
      </c>
      <c r="E128" s="15">
        <f t="shared" ca="1" si="14"/>
        <v>555.33000000000004</v>
      </c>
      <c r="F128" s="16"/>
      <c r="G128" s="16"/>
      <c r="H128" s="21"/>
      <c r="I128" s="15">
        <f t="shared" ca="1" si="17"/>
        <v>12530.979999999989</v>
      </c>
      <c r="J128" s="17">
        <f t="shared" ca="1" si="18"/>
        <v>0</v>
      </c>
      <c r="K128" s="15">
        <f t="shared" ca="1" si="19"/>
        <v>12530.979999999989</v>
      </c>
      <c r="L128" s="15"/>
    </row>
    <row r="129" spans="1:12" s="1" customFormat="1" x14ac:dyDescent="0.25">
      <c r="A129" s="13">
        <f t="shared" si="12"/>
        <v>97</v>
      </c>
      <c r="B129" s="19">
        <f t="shared" si="15"/>
        <v>44958</v>
      </c>
      <c r="C129" s="14">
        <f t="shared" ca="1" si="13"/>
        <v>0.06</v>
      </c>
      <c r="D129" s="15">
        <f t="shared" ca="1" si="16"/>
        <v>63.86</v>
      </c>
      <c r="E129" s="15">
        <f t="shared" ca="1" si="14"/>
        <v>555.38</v>
      </c>
      <c r="F129" s="16"/>
      <c r="G129" s="16"/>
      <c r="H129" s="21"/>
      <c r="I129" s="15">
        <f t="shared" ca="1" si="17"/>
        <v>12039.459999999988</v>
      </c>
      <c r="J129" s="17">
        <f t="shared" ca="1" si="18"/>
        <v>0</v>
      </c>
      <c r="K129" s="15">
        <f t="shared" ca="1" si="19"/>
        <v>12039.459999999988</v>
      </c>
      <c r="L129" s="15"/>
    </row>
    <row r="130" spans="1:12" s="1" customFormat="1" x14ac:dyDescent="0.25">
      <c r="A130" s="13">
        <f t="shared" si="12"/>
        <v>98</v>
      </c>
      <c r="B130" s="19">
        <f t="shared" si="15"/>
        <v>44986</v>
      </c>
      <c r="C130" s="14">
        <f t="shared" ca="1" si="13"/>
        <v>0.06</v>
      </c>
      <c r="D130" s="15">
        <f t="shared" ca="1" si="16"/>
        <v>55.41</v>
      </c>
      <c r="E130" s="15">
        <f t="shared" ca="1" si="14"/>
        <v>555.44000000000005</v>
      </c>
      <c r="F130" s="16"/>
      <c r="G130" s="16"/>
      <c r="H130" s="21"/>
      <c r="I130" s="15">
        <f t="shared" ca="1" si="17"/>
        <v>11539.429999999988</v>
      </c>
      <c r="J130" s="17">
        <f t="shared" ca="1" si="18"/>
        <v>0</v>
      </c>
      <c r="K130" s="15">
        <f t="shared" ca="1" si="19"/>
        <v>11539.429999999988</v>
      </c>
      <c r="L130" s="15"/>
    </row>
    <row r="131" spans="1:12" s="1" customFormat="1" x14ac:dyDescent="0.25">
      <c r="A131" s="13">
        <f t="shared" si="12"/>
        <v>99</v>
      </c>
      <c r="B131" s="19">
        <f t="shared" si="15"/>
        <v>45017</v>
      </c>
      <c r="C131" s="14">
        <f t="shared" ca="1" si="13"/>
        <v>0.06</v>
      </c>
      <c r="D131" s="15">
        <f t="shared" ca="1" si="16"/>
        <v>58.8</v>
      </c>
      <c r="E131" s="15">
        <f t="shared" ca="1" si="14"/>
        <v>555.21</v>
      </c>
      <c r="F131" s="16"/>
      <c r="G131" s="16"/>
      <c r="H131" s="21"/>
      <c r="I131" s="15">
        <f t="shared" ca="1" si="17"/>
        <v>11043.019999999988</v>
      </c>
      <c r="J131" s="17">
        <f t="shared" ca="1" si="18"/>
        <v>0</v>
      </c>
      <c r="K131" s="15">
        <f t="shared" ca="1" si="19"/>
        <v>11043.019999999988</v>
      </c>
      <c r="L131" s="15"/>
    </row>
    <row r="132" spans="1:12" s="1" customFormat="1" x14ac:dyDescent="0.25">
      <c r="A132" s="13">
        <f t="shared" si="12"/>
        <v>100</v>
      </c>
      <c r="B132" s="19">
        <f t="shared" si="15"/>
        <v>45047</v>
      </c>
      <c r="C132" s="14">
        <f t="shared" ca="1" si="13"/>
        <v>0.06</v>
      </c>
      <c r="D132" s="15">
        <f t="shared" ca="1" si="16"/>
        <v>54.46</v>
      </c>
      <c r="E132" s="15">
        <f t="shared" ca="1" si="14"/>
        <v>555.26</v>
      </c>
      <c r="F132" s="16"/>
      <c r="G132" s="16"/>
      <c r="H132" s="21"/>
      <c r="I132" s="15">
        <f t="shared" ca="1" si="17"/>
        <v>10542.219999999988</v>
      </c>
      <c r="J132" s="17">
        <f t="shared" ca="1" si="18"/>
        <v>0</v>
      </c>
      <c r="K132" s="15">
        <f t="shared" ca="1" si="19"/>
        <v>10542.219999999988</v>
      </c>
      <c r="L132" s="15"/>
    </row>
    <row r="133" spans="1:12" s="1" customFormat="1" x14ac:dyDescent="0.25">
      <c r="A133" s="13">
        <f t="shared" si="12"/>
        <v>101</v>
      </c>
      <c r="B133" s="19">
        <f t="shared" si="15"/>
        <v>45078</v>
      </c>
      <c r="C133" s="14">
        <f t="shared" ca="1" si="13"/>
        <v>0.06</v>
      </c>
      <c r="D133" s="15">
        <f t="shared" ca="1" si="16"/>
        <v>53.72</v>
      </c>
      <c r="E133" s="15">
        <f t="shared" ca="1" si="14"/>
        <v>555.22</v>
      </c>
      <c r="F133" s="16"/>
      <c r="G133" s="16"/>
      <c r="H133" s="21"/>
      <c r="I133" s="15">
        <f t="shared" ca="1" si="17"/>
        <v>10040.719999999988</v>
      </c>
      <c r="J133" s="17">
        <f t="shared" ca="1" si="18"/>
        <v>0</v>
      </c>
      <c r="K133" s="15">
        <f t="shared" ca="1" si="19"/>
        <v>10040.719999999988</v>
      </c>
      <c r="L133" s="15"/>
    </row>
    <row r="134" spans="1:12" s="1" customFormat="1" x14ac:dyDescent="0.25">
      <c r="A134" s="13">
        <f t="shared" si="12"/>
        <v>102</v>
      </c>
      <c r="B134" s="19">
        <f t="shared" si="15"/>
        <v>45108</v>
      </c>
      <c r="C134" s="14">
        <f t="shared" ca="1" si="13"/>
        <v>0.06</v>
      </c>
      <c r="D134" s="15">
        <f t="shared" ca="1" si="16"/>
        <v>49.52</v>
      </c>
      <c r="E134" s="15">
        <f t="shared" ca="1" si="14"/>
        <v>555.28</v>
      </c>
      <c r="F134" s="16"/>
      <c r="G134" s="16"/>
      <c r="H134" s="21"/>
      <c r="I134" s="15">
        <f t="shared" ca="1" si="17"/>
        <v>9534.9599999999882</v>
      </c>
      <c r="J134" s="17">
        <f t="shared" ca="1" si="18"/>
        <v>0</v>
      </c>
      <c r="K134" s="15">
        <f t="shared" ca="1" si="19"/>
        <v>9534.9599999999882</v>
      </c>
      <c r="L134" s="15"/>
    </row>
    <row r="135" spans="1:12" s="1" customFormat="1" x14ac:dyDescent="0.25">
      <c r="A135" s="13">
        <f t="shared" si="12"/>
        <v>103</v>
      </c>
      <c r="B135" s="19">
        <f t="shared" si="15"/>
        <v>45139</v>
      </c>
      <c r="C135" s="14">
        <f t="shared" ca="1" si="13"/>
        <v>0.06</v>
      </c>
      <c r="D135" s="15">
        <f t="shared" ca="1" si="16"/>
        <v>48.59</v>
      </c>
      <c r="E135" s="15">
        <f t="shared" ca="1" si="14"/>
        <v>555.24</v>
      </c>
      <c r="F135" s="16"/>
      <c r="G135" s="16"/>
      <c r="H135" s="21"/>
      <c r="I135" s="15">
        <f t="shared" ca="1" si="17"/>
        <v>9028.3099999999886</v>
      </c>
      <c r="J135" s="17">
        <f t="shared" ca="1" si="18"/>
        <v>0</v>
      </c>
      <c r="K135" s="15">
        <f t="shared" ca="1" si="19"/>
        <v>9028.3099999999886</v>
      </c>
      <c r="L135" s="15"/>
    </row>
    <row r="136" spans="1:12" s="1" customFormat="1" x14ac:dyDescent="0.25">
      <c r="A136" s="13">
        <f t="shared" si="12"/>
        <v>104</v>
      </c>
      <c r="B136" s="19">
        <f t="shared" si="15"/>
        <v>45170</v>
      </c>
      <c r="C136" s="14">
        <f t="shared" ca="1" si="13"/>
        <v>0.06</v>
      </c>
      <c r="D136" s="15">
        <f t="shared" ca="1" si="16"/>
        <v>46.01</v>
      </c>
      <c r="E136" s="15">
        <f t="shared" ca="1" si="14"/>
        <v>555.29</v>
      </c>
      <c r="F136" s="16"/>
      <c r="G136" s="16"/>
      <c r="H136" s="21"/>
      <c r="I136" s="15">
        <f t="shared" ca="1" si="17"/>
        <v>8519.0299999999879</v>
      </c>
      <c r="J136" s="17">
        <f t="shared" ca="1" si="18"/>
        <v>0</v>
      </c>
      <c r="K136" s="15">
        <f t="shared" ca="1" si="19"/>
        <v>8519.0299999999879</v>
      </c>
      <c r="L136" s="15"/>
    </row>
    <row r="137" spans="1:12" s="1" customFormat="1" x14ac:dyDescent="0.25">
      <c r="A137" s="13">
        <f t="shared" si="12"/>
        <v>105</v>
      </c>
      <c r="B137" s="19">
        <f t="shared" si="15"/>
        <v>45200</v>
      </c>
      <c r="C137" s="14">
        <f t="shared" ca="1" si="13"/>
        <v>0.06</v>
      </c>
      <c r="D137" s="15">
        <f t="shared" ca="1" si="16"/>
        <v>42.01</v>
      </c>
      <c r="E137" s="15">
        <f t="shared" ca="1" si="14"/>
        <v>555.35</v>
      </c>
      <c r="F137" s="16"/>
      <c r="G137" s="16"/>
      <c r="H137" s="21"/>
      <c r="I137" s="15">
        <f t="shared" ca="1" si="17"/>
        <v>8005.6899999999878</v>
      </c>
      <c r="J137" s="17">
        <f t="shared" ca="1" si="18"/>
        <v>0</v>
      </c>
      <c r="K137" s="15">
        <f t="shared" ca="1" si="19"/>
        <v>8005.6899999999878</v>
      </c>
      <c r="L137" s="15"/>
    </row>
    <row r="138" spans="1:12" s="1" customFormat="1" x14ac:dyDescent="0.25">
      <c r="A138" s="13">
        <f t="shared" si="12"/>
        <v>106</v>
      </c>
      <c r="B138" s="19">
        <f t="shared" si="15"/>
        <v>45231</v>
      </c>
      <c r="C138" s="14">
        <f t="shared" ca="1" si="13"/>
        <v>0.06</v>
      </c>
      <c r="D138" s="15">
        <f t="shared" ca="1" si="16"/>
        <v>40.799999999999997</v>
      </c>
      <c r="E138" s="15">
        <f t="shared" ca="1" si="14"/>
        <v>555.30999999999995</v>
      </c>
      <c r="F138" s="16"/>
      <c r="G138" s="16"/>
      <c r="H138" s="21"/>
      <c r="I138" s="15">
        <f t="shared" ca="1" si="17"/>
        <v>7491.1799999999876</v>
      </c>
      <c r="J138" s="17">
        <f t="shared" ca="1" si="18"/>
        <v>0</v>
      </c>
      <c r="K138" s="15">
        <f t="shared" ca="1" si="19"/>
        <v>7491.1799999999876</v>
      </c>
      <c r="L138" s="15"/>
    </row>
    <row r="139" spans="1:12" s="1" customFormat="1" x14ac:dyDescent="0.25">
      <c r="A139" s="13">
        <f t="shared" si="12"/>
        <v>107</v>
      </c>
      <c r="B139" s="19">
        <f t="shared" si="15"/>
        <v>45261</v>
      </c>
      <c r="C139" s="14">
        <f t="shared" ca="1" si="13"/>
        <v>0.06</v>
      </c>
      <c r="D139" s="15">
        <f t="shared" ca="1" si="16"/>
        <v>36.94</v>
      </c>
      <c r="E139" s="15">
        <f t="shared" ca="1" si="14"/>
        <v>555.37</v>
      </c>
      <c r="F139" s="16"/>
      <c r="G139" s="16"/>
      <c r="H139" s="21"/>
      <c r="I139" s="15">
        <f t="shared" ca="1" si="17"/>
        <v>6972.7499999999873</v>
      </c>
      <c r="J139" s="17">
        <f t="shared" ca="1" si="18"/>
        <v>0</v>
      </c>
      <c r="K139" s="15">
        <f t="shared" ca="1" si="19"/>
        <v>6972.7499999999873</v>
      </c>
      <c r="L139" s="15"/>
    </row>
    <row r="140" spans="1:12" s="1" customFormat="1" x14ac:dyDescent="0.25">
      <c r="A140" s="13">
        <f t="shared" si="12"/>
        <v>108</v>
      </c>
      <c r="B140" s="19">
        <f t="shared" si="15"/>
        <v>45292</v>
      </c>
      <c r="C140" s="14">
        <f t="shared" ca="1" si="13"/>
        <v>0.06</v>
      </c>
      <c r="D140" s="15">
        <f t="shared" ca="1" si="16"/>
        <v>35.53</v>
      </c>
      <c r="E140" s="15">
        <f t="shared" ca="1" si="14"/>
        <v>555.33000000000004</v>
      </c>
      <c r="F140" s="16"/>
      <c r="G140" s="16"/>
      <c r="H140" s="21"/>
      <c r="I140" s="15">
        <f t="shared" ca="1" si="17"/>
        <v>6452.9499999999871</v>
      </c>
      <c r="J140" s="17">
        <f t="shared" ca="1" si="18"/>
        <v>0</v>
      </c>
      <c r="K140" s="15">
        <f t="shared" ca="1" si="19"/>
        <v>6452.9499999999871</v>
      </c>
      <c r="L140" s="15"/>
    </row>
    <row r="141" spans="1:12" s="1" customFormat="1" x14ac:dyDescent="0.25">
      <c r="A141" s="13">
        <f t="shared" si="12"/>
        <v>109</v>
      </c>
      <c r="B141" s="19">
        <f t="shared" si="15"/>
        <v>45323</v>
      </c>
      <c r="C141" s="14">
        <f t="shared" ca="1" si="13"/>
        <v>0.06</v>
      </c>
      <c r="D141" s="15">
        <f t="shared" ca="1" si="16"/>
        <v>32.880000000000003</v>
      </c>
      <c r="E141" s="15">
        <f t="shared" ca="1" si="14"/>
        <v>555.38</v>
      </c>
      <c r="F141" s="16"/>
      <c r="G141" s="16"/>
      <c r="H141" s="21"/>
      <c r="I141" s="15">
        <f t="shared" ca="1" si="17"/>
        <v>5930.4499999999871</v>
      </c>
      <c r="J141" s="17">
        <f t="shared" ca="1" si="18"/>
        <v>0</v>
      </c>
      <c r="K141" s="15">
        <f t="shared" ca="1" si="19"/>
        <v>5930.4499999999871</v>
      </c>
      <c r="L141" s="15"/>
    </row>
    <row r="142" spans="1:12" s="1" customFormat="1" x14ac:dyDescent="0.25">
      <c r="A142" s="13">
        <f t="shared" si="12"/>
        <v>110</v>
      </c>
      <c r="B142" s="19">
        <f t="shared" si="15"/>
        <v>45352</v>
      </c>
      <c r="C142" s="14">
        <f t="shared" ca="1" si="13"/>
        <v>0.06</v>
      </c>
      <c r="D142" s="15">
        <f t="shared" ca="1" si="16"/>
        <v>28.27</v>
      </c>
      <c r="E142" s="15">
        <f t="shared" ca="1" si="14"/>
        <v>555.44000000000005</v>
      </c>
      <c r="F142" s="16"/>
      <c r="G142" s="16"/>
      <c r="H142" s="21"/>
      <c r="I142" s="15">
        <f t="shared" ca="1" si="17"/>
        <v>5403.279999999987</v>
      </c>
      <c r="J142" s="17">
        <f t="shared" ca="1" si="18"/>
        <v>0</v>
      </c>
      <c r="K142" s="15">
        <f t="shared" ca="1" si="19"/>
        <v>5403.279999999987</v>
      </c>
      <c r="L142" s="15"/>
    </row>
    <row r="143" spans="1:12" s="1" customFormat="1" x14ac:dyDescent="0.25">
      <c r="A143" s="13">
        <f t="shared" si="12"/>
        <v>111</v>
      </c>
      <c r="B143" s="19">
        <f t="shared" si="15"/>
        <v>45383</v>
      </c>
      <c r="C143" s="14">
        <f t="shared" ca="1" si="13"/>
        <v>0.06</v>
      </c>
      <c r="D143" s="15">
        <f t="shared" ca="1" si="16"/>
        <v>27.53</v>
      </c>
      <c r="E143" s="15">
        <f t="shared" ca="1" si="14"/>
        <v>555.29999999999995</v>
      </c>
      <c r="F143" s="16"/>
      <c r="G143" s="16"/>
      <c r="H143" s="21"/>
      <c r="I143" s="15">
        <f t="shared" ca="1" si="17"/>
        <v>4875.5099999999875</v>
      </c>
      <c r="J143" s="17">
        <f t="shared" ca="1" si="18"/>
        <v>0</v>
      </c>
      <c r="K143" s="15">
        <f t="shared" ca="1" si="19"/>
        <v>4875.5099999999875</v>
      </c>
      <c r="L143" s="15"/>
    </row>
    <row r="144" spans="1:12" s="1" customFormat="1" x14ac:dyDescent="0.25">
      <c r="A144" s="13">
        <f t="shared" si="12"/>
        <v>112</v>
      </c>
      <c r="B144" s="19">
        <f t="shared" si="15"/>
        <v>45413</v>
      </c>
      <c r="C144" s="14">
        <f t="shared" ca="1" si="13"/>
        <v>0.06</v>
      </c>
      <c r="D144" s="15">
        <f t="shared" ca="1" si="16"/>
        <v>24.04</v>
      </c>
      <c r="E144" s="15">
        <f t="shared" ca="1" si="14"/>
        <v>555.36</v>
      </c>
      <c r="F144" s="16"/>
      <c r="G144" s="16"/>
      <c r="H144" s="21"/>
      <c r="I144" s="15">
        <f t="shared" ca="1" si="17"/>
        <v>4344.1899999999878</v>
      </c>
      <c r="J144" s="17">
        <f t="shared" ca="1" si="18"/>
        <v>0</v>
      </c>
      <c r="K144" s="15">
        <f t="shared" ca="1" si="19"/>
        <v>4344.1899999999878</v>
      </c>
      <c r="L144" s="15"/>
    </row>
    <row r="145" spans="1:12" s="1" customFormat="1" x14ac:dyDescent="0.25">
      <c r="A145" s="13">
        <f t="shared" si="12"/>
        <v>113</v>
      </c>
      <c r="B145" s="19">
        <f t="shared" si="15"/>
        <v>45444</v>
      </c>
      <c r="C145" s="14">
        <f t="shared" ca="1" si="13"/>
        <v>0.06</v>
      </c>
      <c r="D145" s="15">
        <f t="shared" ca="1" si="16"/>
        <v>22.14</v>
      </c>
      <c r="E145" s="15">
        <f t="shared" ca="1" si="14"/>
        <v>555.30999999999995</v>
      </c>
      <c r="F145" s="16"/>
      <c r="G145" s="16"/>
      <c r="H145" s="21"/>
      <c r="I145" s="15">
        <f t="shared" ca="1" si="17"/>
        <v>3811.0199999999877</v>
      </c>
      <c r="J145" s="17">
        <f t="shared" ca="1" si="18"/>
        <v>0</v>
      </c>
      <c r="K145" s="15">
        <f t="shared" ca="1" si="19"/>
        <v>3811.0199999999877</v>
      </c>
      <c r="L145" s="15"/>
    </row>
    <row r="146" spans="1:12" s="1" customFormat="1" x14ac:dyDescent="0.25">
      <c r="A146" s="13">
        <f t="shared" si="12"/>
        <v>114</v>
      </c>
      <c r="B146" s="19">
        <f t="shared" si="15"/>
        <v>45474</v>
      </c>
      <c r="C146" s="14">
        <f t="shared" ca="1" si="13"/>
        <v>0.06</v>
      </c>
      <c r="D146" s="15">
        <f t="shared" ca="1" si="16"/>
        <v>18.79</v>
      </c>
      <c r="E146" s="15">
        <f t="shared" ca="1" si="14"/>
        <v>555.37</v>
      </c>
      <c r="F146" s="16"/>
      <c r="G146" s="16"/>
      <c r="H146" s="21"/>
      <c r="I146" s="15">
        <f t="shared" ca="1" si="17"/>
        <v>3274.4399999999878</v>
      </c>
      <c r="J146" s="17">
        <f t="shared" ca="1" si="18"/>
        <v>0</v>
      </c>
      <c r="K146" s="15">
        <f t="shared" ca="1" si="19"/>
        <v>3274.4399999999878</v>
      </c>
      <c r="L146" s="15"/>
    </row>
    <row r="147" spans="1:12" s="1" customFormat="1" x14ac:dyDescent="0.25">
      <c r="A147" s="13">
        <f t="shared" si="12"/>
        <v>115</v>
      </c>
      <c r="B147" s="19">
        <f t="shared" si="15"/>
        <v>45505</v>
      </c>
      <c r="C147" s="14">
        <f t="shared" ca="1" si="13"/>
        <v>0.06</v>
      </c>
      <c r="D147" s="15">
        <f t="shared" ca="1" si="16"/>
        <v>16.690000000000001</v>
      </c>
      <c r="E147" s="15">
        <f t="shared" ca="1" si="14"/>
        <v>555.33000000000004</v>
      </c>
      <c r="F147" s="16"/>
      <c r="G147" s="16"/>
      <c r="H147" s="21"/>
      <c r="I147" s="15">
        <f t="shared" ca="1" si="17"/>
        <v>2735.7999999999879</v>
      </c>
      <c r="J147" s="17">
        <f t="shared" ca="1" si="18"/>
        <v>0</v>
      </c>
      <c r="K147" s="15">
        <f t="shared" ca="1" si="19"/>
        <v>2735.7999999999879</v>
      </c>
      <c r="L147" s="15"/>
    </row>
    <row r="148" spans="1:12" s="1" customFormat="1" x14ac:dyDescent="0.25">
      <c r="A148" s="13">
        <f t="shared" si="12"/>
        <v>116</v>
      </c>
      <c r="B148" s="19">
        <f t="shared" si="15"/>
        <v>45536</v>
      </c>
      <c r="C148" s="14">
        <f t="shared" ca="1" si="13"/>
        <v>0.06</v>
      </c>
      <c r="D148" s="15">
        <f t="shared" ca="1" si="16"/>
        <v>13.94</v>
      </c>
      <c r="E148" s="15">
        <f t="shared" ca="1" si="14"/>
        <v>555.39</v>
      </c>
      <c r="F148" s="16"/>
      <c r="G148" s="16"/>
      <c r="H148" s="21"/>
      <c r="I148" s="15">
        <f t="shared" ca="1" si="17"/>
        <v>2194.3499999999881</v>
      </c>
      <c r="J148" s="17">
        <f t="shared" ca="1" si="18"/>
        <v>0</v>
      </c>
      <c r="K148" s="15">
        <f t="shared" ca="1" si="19"/>
        <v>2194.3499999999881</v>
      </c>
      <c r="L148" s="15"/>
    </row>
    <row r="149" spans="1:12" s="1" customFormat="1" x14ac:dyDescent="0.25">
      <c r="A149" s="13">
        <f t="shared" si="12"/>
        <v>117</v>
      </c>
      <c r="B149" s="19">
        <f t="shared" si="15"/>
        <v>45566</v>
      </c>
      <c r="C149" s="14">
        <f t="shared" ca="1" si="13"/>
        <v>0.06</v>
      </c>
      <c r="D149" s="15">
        <f t="shared" ca="1" si="16"/>
        <v>10.82</v>
      </c>
      <c r="E149" s="15">
        <f t="shared" ca="1" si="14"/>
        <v>555.46</v>
      </c>
      <c r="F149" s="16"/>
      <c r="G149" s="16"/>
      <c r="H149" s="21"/>
      <c r="I149" s="15">
        <f t="shared" ca="1" si="17"/>
        <v>1649.7099999999882</v>
      </c>
      <c r="J149" s="17">
        <f t="shared" ca="1" si="18"/>
        <v>0</v>
      </c>
      <c r="K149" s="15">
        <f t="shared" ca="1" si="19"/>
        <v>1649.7099999999882</v>
      </c>
      <c r="L149" s="15"/>
    </row>
    <row r="150" spans="1:12" s="1" customFormat="1" x14ac:dyDescent="0.25">
      <c r="A150" s="13">
        <f t="shared" si="12"/>
        <v>118</v>
      </c>
      <c r="B150" s="19">
        <f t="shared" si="15"/>
        <v>45597</v>
      </c>
      <c r="C150" s="14">
        <f t="shared" ca="1" si="13"/>
        <v>0.06</v>
      </c>
      <c r="D150" s="15">
        <f t="shared" ca="1" si="16"/>
        <v>8.41</v>
      </c>
      <c r="E150" s="15">
        <f t="shared" ca="1" si="14"/>
        <v>555.41</v>
      </c>
      <c r="F150" s="16"/>
      <c r="G150" s="16"/>
      <c r="H150" s="21"/>
      <c r="I150" s="15">
        <f t="shared" ca="1" si="17"/>
        <v>1102.7099999999882</v>
      </c>
      <c r="J150" s="17">
        <f t="shared" ca="1" si="18"/>
        <v>0</v>
      </c>
      <c r="K150" s="15">
        <f t="shared" ca="1" si="19"/>
        <v>1102.7099999999882</v>
      </c>
      <c r="L150" s="15"/>
    </row>
    <row r="151" spans="1:12" s="1" customFormat="1" x14ac:dyDescent="0.25">
      <c r="A151" s="13">
        <f t="shared" si="12"/>
        <v>119</v>
      </c>
      <c r="B151" s="19">
        <f t="shared" si="15"/>
        <v>45627</v>
      </c>
      <c r="C151" s="14">
        <f t="shared" ca="1" si="13"/>
        <v>0.06</v>
      </c>
      <c r="D151" s="15">
        <f t="shared" ca="1" si="16"/>
        <v>5.44</v>
      </c>
      <c r="E151" s="15">
        <f t="shared" ca="1" si="14"/>
        <v>555.49</v>
      </c>
      <c r="F151" s="16"/>
      <c r="G151" s="16"/>
      <c r="H151" s="21"/>
      <c r="I151" s="15">
        <f t="shared" ca="1" si="17"/>
        <v>552.65999999998826</v>
      </c>
      <c r="J151" s="17">
        <f t="shared" ca="1" si="18"/>
        <v>0</v>
      </c>
      <c r="K151" s="15">
        <f t="shared" ca="1" si="19"/>
        <v>552.65999999998826</v>
      </c>
      <c r="L151" s="15"/>
    </row>
    <row r="152" spans="1:12" s="1" customFormat="1" x14ac:dyDescent="0.25">
      <c r="A152" s="13">
        <f t="shared" si="12"/>
        <v>120</v>
      </c>
      <c r="B152" s="19">
        <f t="shared" si="15"/>
        <v>45658</v>
      </c>
      <c r="C152" s="14">
        <f t="shared" ca="1" si="13"/>
        <v>0.06</v>
      </c>
      <c r="D152" s="15">
        <f t="shared" ca="1" si="16"/>
        <v>2.82</v>
      </c>
      <c r="E152" s="15">
        <f t="shared" ca="1" si="14"/>
        <v>555.47999999998831</v>
      </c>
      <c r="F152" s="16"/>
      <c r="G152" s="16"/>
      <c r="H152" s="21"/>
      <c r="I152" s="15">
        <f t="shared" ca="1" si="17"/>
        <v>0</v>
      </c>
      <c r="J152" s="17">
        <f t="shared" ca="1" si="18"/>
        <v>0</v>
      </c>
      <c r="K152" s="15">
        <f t="shared" ca="1" si="19"/>
        <v>0</v>
      </c>
      <c r="L152" s="15"/>
    </row>
    <row r="153" spans="1:12" s="1" customFormat="1" x14ac:dyDescent="0.25">
      <c r="A153" s="13" t="e">
        <f t="shared" si="12"/>
        <v>#N/A</v>
      </c>
      <c r="B153" s="19" t="e">
        <f t="shared" si="15"/>
        <v>#N/A</v>
      </c>
      <c r="C153" s="14" t="str">
        <f t="shared" ca="1" si="13"/>
        <v/>
      </c>
      <c r="D153" s="15" t="str">
        <f t="shared" si="16"/>
        <v/>
      </c>
      <c r="E153" s="15" t="str">
        <f t="shared" si="14"/>
        <v/>
      </c>
      <c r="F153" s="16"/>
      <c r="G153" s="16"/>
      <c r="H153" s="21"/>
      <c r="I153" s="15" t="str">
        <f t="shared" si="17"/>
        <v/>
      </c>
      <c r="J153" s="17" t="str">
        <f t="shared" si="18"/>
        <v/>
      </c>
      <c r="K153" s="15" t="str">
        <f t="shared" si="19"/>
        <v/>
      </c>
      <c r="L153" s="15"/>
    </row>
    <row r="154" spans="1:12" s="1" customFormat="1" x14ac:dyDescent="0.25">
      <c r="A154" s="13" t="e">
        <f t="shared" si="12"/>
        <v>#N/A</v>
      </c>
      <c r="B154" s="19" t="e">
        <f t="shared" si="15"/>
        <v>#N/A</v>
      </c>
      <c r="C154" s="14" t="str">
        <f t="shared" ca="1" si="13"/>
        <v/>
      </c>
      <c r="D154" s="15" t="str">
        <f t="shared" si="16"/>
        <v/>
      </c>
      <c r="E154" s="15" t="str">
        <f t="shared" si="14"/>
        <v/>
      </c>
      <c r="F154" s="16"/>
      <c r="G154" s="16"/>
      <c r="H154" s="21"/>
      <c r="I154" s="15" t="str">
        <f t="shared" si="17"/>
        <v/>
      </c>
      <c r="J154" s="17" t="str">
        <f t="shared" si="18"/>
        <v/>
      </c>
      <c r="K154" s="15" t="str">
        <f t="shared" si="19"/>
        <v/>
      </c>
      <c r="L154" s="15"/>
    </row>
    <row r="155" spans="1:12" s="1" customFormat="1" x14ac:dyDescent="0.25">
      <c r="A155" s="13" t="e">
        <f t="shared" si="12"/>
        <v>#N/A</v>
      </c>
      <c r="B155" s="19" t="e">
        <f t="shared" si="15"/>
        <v>#N/A</v>
      </c>
      <c r="C155" s="14" t="str">
        <f t="shared" ca="1" si="13"/>
        <v/>
      </c>
      <c r="D155" s="15" t="str">
        <f t="shared" si="16"/>
        <v/>
      </c>
      <c r="E155" s="15" t="str">
        <f t="shared" si="14"/>
        <v/>
      </c>
      <c r="F155" s="16"/>
      <c r="G155" s="16"/>
      <c r="H155" s="21"/>
      <c r="I155" s="15" t="str">
        <f t="shared" si="17"/>
        <v/>
      </c>
      <c r="J155" s="17" t="str">
        <f t="shared" si="18"/>
        <v/>
      </c>
      <c r="K155" s="15" t="str">
        <f t="shared" si="19"/>
        <v/>
      </c>
      <c r="L155" s="15"/>
    </row>
    <row r="156" spans="1:12" s="1" customFormat="1" x14ac:dyDescent="0.25">
      <c r="A156" s="13" t="e">
        <f t="shared" si="12"/>
        <v>#N/A</v>
      </c>
      <c r="B156" s="19" t="e">
        <f t="shared" si="15"/>
        <v>#N/A</v>
      </c>
      <c r="C156" s="14" t="str">
        <f t="shared" ca="1" si="13"/>
        <v/>
      </c>
      <c r="D156" s="15" t="str">
        <f t="shared" si="16"/>
        <v/>
      </c>
      <c r="E156" s="15" t="str">
        <f t="shared" si="14"/>
        <v/>
      </c>
      <c r="F156" s="16"/>
      <c r="G156" s="16"/>
      <c r="H156" s="21"/>
      <c r="I156" s="15" t="str">
        <f t="shared" si="17"/>
        <v/>
      </c>
      <c r="J156" s="17" t="str">
        <f t="shared" si="18"/>
        <v/>
      </c>
      <c r="K156" s="15" t="str">
        <f t="shared" si="19"/>
        <v/>
      </c>
      <c r="L156" s="15"/>
    </row>
    <row r="157" spans="1:12" s="1" customFormat="1" x14ac:dyDescent="0.25">
      <c r="A157" s="13" t="e">
        <f t="shared" si="12"/>
        <v>#N/A</v>
      </c>
      <c r="B157" s="19" t="e">
        <f t="shared" si="15"/>
        <v>#N/A</v>
      </c>
      <c r="C157" s="14" t="str">
        <f t="shared" ca="1" si="13"/>
        <v/>
      </c>
      <c r="D157" s="15" t="str">
        <f t="shared" si="16"/>
        <v/>
      </c>
      <c r="E157" s="15" t="str">
        <f t="shared" si="14"/>
        <v/>
      </c>
      <c r="F157" s="16"/>
      <c r="G157" s="16"/>
      <c r="H157" s="21"/>
      <c r="I157" s="15" t="str">
        <f t="shared" si="17"/>
        <v/>
      </c>
      <c r="J157" s="17" t="str">
        <f t="shared" si="18"/>
        <v/>
      </c>
      <c r="K157" s="15" t="str">
        <f t="shared" si="19"/>
        <v/>
      </c>
      <c r="L157" s="15"/>
    </row>
    <row r="158" spans="1:12" s="1" customFormat="1" x14ac:dyDescent="0.25">
      <c r="A158" s="13" t="e">
        <f t="shared" si="12"/>
        <v>#N/A</v>
      </c>
      <c r="B158" s="19" t="e">
        <f t="shared" si="15"/>
        <v>#N/A</v>
      </c>
      <c r="C158" s="14" t="str">
        <f t="shared" ca="1" si="13"/>
        <v/>
      </c>
      <c r="D158" s="15" t="str">
        <f t="shared" si="16"/>
        <v/>
      </c>
      <c r="E158" s="15" t="str">
        <f t="shared" si="14"/>
        <v/>
      </c>
      <c r="F158" s="16"/>
      <c r="G158" s="16"/>
      <c r="H158" s="21"/>
      <c r="I158" s="15" t="str">
        <f t="shared" si="17"/>
        <v/>
      </c>
      <c r="J158" s="17" t="str">
        <f t="shared" si="18"/>
        <v/>
      </c>
      <c r="K158" s="15" t="str">
        <f t="shared" si="19"/>
        <v/>
      </c>
      <c r="L158" s="15"/>
    </row>
    <row r="159" spans="1:12" s="1" customFormat="1" x14ac:dyDescent="0.25">
      <c r="A159" s="13" t="e">
        <f t="shared" si="12"/>
        <v>#N/A</v>
      </c>
      <c r="B159" s="19" t="e">
        <f t="shared" si="15"/>
        <v>#N/A</v>
      </c>
      <c r="C159" s="14" t="str">
        <f t="shared" ca="1" si="13"/>
        <v/>
      </c>
      <c r="D159" s="15" t="str">
        <f t="shared" si="16"/>
        <v/>
      </c>
      <c r="E159" s="15" t="str">
        <f t="shared" si="14"/>
        <v/>
      </c>
      <c r="F159" s="16"/>
      <c r="G159" s="16"/>
      <c r="H159" s="21"/>
      <c r="I159" s="15" t="str">
        <f t="shared" si="17"/>
        <v/>
      </c>
      <c r="J159" s="17" t="str">
        <f t="shared" si="18"/>
        <v/>
      </c>
      <c r="K159" s="15" t="str">
        <f t="shared" si="19"/>
        <v/>
      </c>
      <c r="L159" s="15"/>
    </row>
    <row r="160" spans="1:12" s="1" customFormat="1" x14ac:dyDescent="0.25">
      <c r="A160" s="13" t="e">
        <f t="shared" si="12"/>
        <v>#N/A</v>
      </c>
      <c r="B160" s="19" t="e">
        <f t="shared" si="15"/>
        <v>#N/A</v>
      </c>
      <c r="C160" s="14" t="str">
        <f t="shared" ca="1" si="13"/>
        <v/>
      </c>
      <c r="D160" s="15" t="str">
        <f t="shared" si="16"/>
        <v/>
      </c>
      <c r="E160" s="15" t="str">
        <f t="shared" si="14"/>
        <v/>
      </c>
      <c r="F160" s="16"/>
      <c r="G160" s="16"/>
      <c r="H160" s="21"/>
      <c r="I160" s="15" t="str">
        <f t="shared" si="17"/>
        <v/>
      </c>
      <c r="J160" s="17" t="str">
        <f t="shared" si="18"/>
        <v/>
      </c>
      <c r="K160" s="15" t="str">
        <f t="shared" si="19"/>
        <v/>
      </c>
      <c r="L160" s="15"/>
    </row>
    <row r="161" spans="1:12" s="1" customFormat="1" x14ac:dyDescent="0.25">
      <c r="A161" s="13" t="e">
        <f t="shared" ref="A161:A224" si="20">IF(ISERROR(A160),NA(),IF(A160&gt;=nper,NA(),A160+1))</f>
        <v>#N/A</v>
      </c>
      <c r="B161" s="19" t="e">
        <f t="shared" si="15"/>
        <v>#N/A</v>
      </c>
      <c r="C161" s="14" t="str">
        <f t="shared" ref="C161:C224" ca="1" si="21">IF(ISERROR(A161),"",IF(A161&lt;$K$13,start_rate,MIN($K$15,IF(random,IF(MOD(A161,$K$13)=0,MAX($K$27,C160+$K$25+RAND()*($K$26-$K$25)),C160),start_rate+$K$14*ROUNDUP((A161-$K$13)/$K$13,0)))))</f>
        <v/>
      </c>
      <c r="D161" s="15" t="str">
        <f t="shared" si="16"/>
        <v/>
      </c>
      <c r="E161" s="15" t="str">
        <f t="shared" ref="E161:E224" si="22">IF(ISERROR(A161),"",IF(ROUND(I160,2)&lt;=0,0,IF(interest_only,D161,IF(amortized,IF(A161=$E$15*periods_per_year,I160+D161,IF(A161&gt;$E$15*periods_per_year,D161,ROUND(-PMT(C161/periods_per_year,$E$15*periods_per_year+1-A161,I160),2))),IF(fixed,$E$16,ROUND(min_rate*I160,2))))))</f>
        <v/>
      </c>
      <c r="F161" s="16"/>
      <c r="G161" s="16"/>
      <c r="H161" s="21"/>
      <c r="I161" s="15" t="str">
        <f t="shared" si="17"/>
        <v/>
      </c>
      <c r="J161" s="17" t="str">
        <f t="shared" si="18"/>
        <v/>
      </c>
      <c r="K161" s="15" t="str">
        <f t="shared" si="19"/>
        <v/>
      </c>
      <c r="L161" s="15"/>
    </row>
    <row r="162" spans="1:12" s="1" customFormat="1" x14ac:dyDescent="0.25">
      <c r="A162" s="13" t="e">
        <f t="shared" si="20"/>
        <v>#N/A</v>
      </c>
      <c r="B162" s="19" t="e">
        <f t="shared" ref="B162:B225" si="23">IF(ISERROR(A162),NA(),IF($O$13=26,B161+14,IF($O$13=52,B161+7,DATE(YEAR($E$8),MONTH($E$8)+(A162)*$P$13,IF($O$13=24,IF((MOD(A162,2))=1,DAY($E$8)+14,DAY($E$8)),DAY($E$8))))))</f>
        <v>#N/A</v>
      </c>
      <c r="C162" s="14" t="str">
        <f t="shared" ca="1" si="21"/>
        <v/>
      </c>
      <c r="D162" s="15" t="str">
        <f t="shared" ref="D162:D225" si="24">IF(ISERROR(A162),"",ROUND((B162-B161)*C162/$E$10*I161,2))</f>
        <v/>
      </c>
      <c r="E162" s="15" t="str">
        <f t="shared" si="22"/>
        <v/>
      </c>
      <c r="F162" s="16"/>
      <c r="G162" s="16"/>
      <c r="H162" s="21"/>
      <c r="I162" s="15" t="str">
        <f t="shared" ref="I162:I225" si="25">IF(ISERROR(A162),"",I161+F162-(G162+E162-MIN(D162+J161,E162+IF(ISBLANK(H162),G162,0))))</f>
        <v/>
      </c>
      <c r="J162" s="17" t="str">
        <f t="shared" ref="J162:J225" si="26">IF(ISERROR(A162),"",IF(E162+IF(ISBLANK(H162),G162,0)&gt;J161+D162,0,J161+D162-(E162+IF(ISBLANK(H162),G162,0))))</f>
        <v/>
      </c>
      <c r="K162" s="15" t="str">
        <f t="shared" ref="K162:K225" si="27">IF(ISERROR(A162),"",J162+I162)</f>
        <v/>
      </c>
      <c r="L162" s="15"/>
    </row>
    <row r="163" spans="1:12" s="1" customFormat="1" x14ac:dyDescent="0.25">
      <c r="A163" s="13" t="e">
        <f t="shared" si="20"/>
        <v>#N/A</v>
      </c>
      <c r="B163" s="19" t="e">
        <f t="shared" si="23"/>
        <v>#N/A</v>
      </c>
      <c r="C163" s="14" t="str">
        <f t="shared" ca="1" si="21"/>
        <v/>
      </c>
      <c r="D163" s="15" t="str">
        <f t="shared" si="24"/>
        <v/>
      </c>
      <c r="E163" s="15" t="str">
        <f t="shared" si="22"/>
        <v/>
      </c>
      <c r="F163" s="16"/>
      <c r="G163" s="16"/>
      <c r="H163" s="21"/>
      <c r="I163" s="15" t="str">
        <f t="shared" si="25"/>
        <v/>
      </c>
      <c r="J163" s="17" t="str">
        <f t="shared" si="26"/>
        <v/>
      </c>
      <c r="K163" s="15" t="str">
        <f t="shared" si="27"/>
        <v/>
      </c>
      <c r="L163" s="15"/>
    </row>
    <row r="164" spans="1:12" s="1" customFormat="1" x14ac:dyDescent="0.25">
      <c r="A164" s="13" t="e">
        <f t="shared" si="20"/>
        <v>#N/A</v>
      </c>
      <c r="B164" s="19" t="e">
        <f t="shared" si="23"/>
        <v>#N/A</v>
      </c>
      <c r="C164" s="14" t="str">
        <f t="shared" ca="1" si="21"/>
        <v/>
      </c>
      <c r="D164" s="15" t="str">
        <f t="shared" si="24"/>
        <v/>
      </c>
      <c r="E164" s="15" t="str">
        <f t="shared" si="22"/>
        <v/>
      </c>
      <c r="F164" s="16"/>
      <c r="G164" s="16"/>
      <c r="H164" s="21"/>
      <c r="I164" s="15" t="str">
        <f t="shared" si="25"/>
        <v/>
      </c>
      <c r="J164" s="17" t="str">
        <f t="shared" si="26"/>
        <v/>
      </c>
      <c r="K164" s="15" t="str">
        <f t="shared" si="27"/>
        <v/>
      </c>
      <c r="L164" s="15"/>
    </row>
    <row r="165" spans="1:12" s="1" customFormat="1" x14ac:dyDescent="0.25">
      <c r="A165" s="13" t="e">
        <f t="shared" si="20"/>
        <v>#N/A</v>
      </c>
      <c r="B165" s="19" t="e">
        <f t="shared" si="23"/>
        <v>#N/A</v>
      </c>
      <c r="C165" s="14" t="str">
        <f t="shared" ca="1" si="21"/>
        <v/>
      </c>
      <c r="D165" s="15" t="str">
        <f t="shared" si="24"/>
        <v/>
      </c>
      <c r="E165" s="15" t="str">
        <f t="shared" si="22"/>
        <v/>
      </c>
      <c r="F165" s="16"/>
      <c r="G165" s="16"/>
      <c r="H165" s="21"/>
      <c r="I165" s="15" t="str">
        <f t="shared" si="25"/>
        <v/>
      </c>
      <c r="J165" s="17" t="str">
        <f t="shared" si="26"/>
        <v/>
      </c>
      <c r="K165" s="15" t="str">
        <f t="shared" si="27"/>
        <v/>
      </c>
      <c r="L165" s="15"/>
    </row>
    <row r="166" spans="1:12" s="1" customFormat="1" x14ac:dyDescent="0.25">
      <c r="A166" s="13" t="e">
        <f t="shared" si="20"/>
        <v>#N/A</v>
      </c>
      <c r="B166" s="19" t="e">
        <f t="shared" si="23"/>
        <v>#N/A</v>
      </c>
      <c r="C166" s="14" t="str">
        <f t="shared" ca="1" si="21"/>
        <v/>
      </c>
      <c r="D166" s="15" t="str">
        <f t="shared" si="24"/>
        <v/>
      </c>
      <c r="E166" s="15" t="str">
        <f t="shared" si="22"/>
        <v/>
      </c>
      <c r="F166" s="16"/>
      <c r="G166" s="16"/>
      <c r="H166" s="21"/>
      <c r="I166" s="15" t="str">
        <f t="shared" si="25"/>
        <v/>
      </c>
      <c r="J166" s="17" t="str">
        <f t="shared" si="26"/>
        <v/>
      </c>
      <c r="K166" s="15" t="str">
        <f t="shared" si="27"/>
        <v/>
      </c>
      <c r="L166" s="15"/>
    </row>
    <row r="167" spans="1:12" s="1" customFormat="1" x14ac:dyDescent="0.25">
      <c r="A167" s="13" t="e">
        <f t="shared" si="20"/>
        <v>#N/A</v>
      </c>
      <c r="B167" s="19" t="e">
        <f t="shared" si="23"/>
        <v>#N/A</v>
      </c>
      <c r="C167" s="14" t="str">
        <f t="shared" ca="1" si="21"/>
        <v/>
      </c>
      <c r="D167" s="15" t="str">
        <f t="shared" si="24"/>
        <v/>
      </c>
      <c r="E167" s="15" t="str">
        <f t="shared" si="22"/>
        <v/>
      </c>
      <c r="F167" s="16"/>
      <c r="G167" s="16"/>
      <c r="H167" s="21"/>
      <c r="I167" s="15" t="str">
        <f t="shared" si="25"/>
        <v/>
      </c>
      <c r="J167" s="17" t="str">
        <f t="shared" si="26"/>
        <v/>
      </c>
      <c r="K167" s="15" t="str">
        <f t="shared" si="27"/>
        <v/>
      </c>
      <c r="L167" s="15"/>
    </row>
    <row r="168" spans="1:12" s="1" customFormat="1" x14ac:dyDescent="0.25">
      <c r="A168" s="13" t="e">
        <f t="shared" si="20"/>
        <v>#N/A</v>
      </c>
      <c r="B168" s="19" t="e">
        <f t="shared" si="23"/>
        <v>#N/A</v>
      </c>
      <c r="C168" s="14" t="str">
        <f t="shared" ca="1" si="21"/>
        <v/>
      </c>
      <c r="D168" s="15" t="str">
        <f t="shared" si="24"/>
        <v/>
      </c>
      <c r="E168" s="15" t="str">
        <f t="shared" si="22"/>
        <v/>
      </c>
      <c r="F168" s="16"/>
      <c r="G168" s="16"/>
      <c r="H168" s="21"/>
      <c r="I168" s="15" t="str">
        <f t="shared" si="25"/>
        <v/>
      </c>
      <c r="J168" s="17" t="str">
        <f t="shared" si="26"/>
        <v/>
      </c>
      <c r="K168" s="15" t="str">
        <f t="shared" si="27"/>
        <v/>
      </c>
      <c r="L168" s="15"/>
    </row>
    <row r="169" spans="1:12" s="1" customFormat="1" x14ac:dyDescent="0.25">
      <c r="A169" s="13" t="e">
        <f t="shared" si="20"/>
        <v>#N/A</v>
      </c>
      <c r="B169" s="19" t="e">
        <f t="shared" si="23"/>
        <v>#N/A</v>
      </c>
      <c r="C169" s="14" t="str">
        <f t="shared" ca="1" si="21"/>
        <v/>
      </c>
      <c r="D169" s="15" t="str">
        <f t="shared" si="24"/>
        <v/>
      </c>
      <c r="E169" s="15" t="str">
        <f t="shared" si="22"/>
        <v/>
      </c>
      <c r="F169" s="16"/>
      <c r="G169" s="16"/>
      <c r="H169" s="21"/>
      <c r="I169" s="15" t="str">
        <f t="shared" si="25"/>
        <v/>
      </c>
      <c r="J169" s="17" t="str">
        <f t="shared" si="26"/>
        <v/>
      </c>
      <c r="K169" s="15" t="str">
        <f t="shared" si="27"/>
        <v/>
      </c>
      <c r="L169" s="15"/>
    </row>
    <row r="170" spans="1:12" s="1" customFormat="1" x14ac:dyDescent="0.25">
      <c r="A170" s="13" t="e">
        <f t="shared" si="20"/>
        <v>#N/A</v>
      </c>
      <c r="B170" s="19" t="e">
        <f t="shared" si="23"/>
        <v>#N/A</v>
      </c>
      <c r="C170" s="14" t="str">
        <f t="shared" ca="1" si="21"/>
        <v/>
      </c>
      <c r="D170" s="15" t="str">
        <f t="shared" si="24"/>
        <v/>
      </c>
      <c r="E170" s="15" t="str">
        <f t="shared" si="22"/>
        <v/>
      </c>
      <c r="F170" s="16"/>
      <c r="G170" s="16"/>
      <c r="H170" s="21"/>
      <c r="I170" s="15" t="str">
        <f t="shared" si="25"/>
        <v/>
      </c>
      <c r="J170" s="17" t="str">
        <f t="shared" si="26"/>
        <v/>
      </c>
      <c r="K170" s="15" t="str">
        <f t="shared" si="27"/>
        <v/>
      </c>
      <c r="L170" s="15"/>
    </row>
    <row r="171" spans="1:12" s="1" customFormat="1" x14ac:dyDescent="0.25">
      <c r="A171" s="13" t="e">
        <f t="shared" si="20"/>
        <v>#N/A</v>
      </c>
      <c r="B171" s="19" t="e">
        <f t="shared" si="23"/>
        <v>#N/A</v>
      </c>
      <c r="C171" s="14" t="str">
        <f t="shared" ca="1" si="21"/>
        <v/>
      </c>
      <c r="D171" s="15" t="str">
        <f t="shared" si="24"/>
        <v/>
      </c>
      <c r="E171" s="15" t="str">
        <f t="shared" si="22"/>
        <v/>
      </c>
      <c r="F171" s="16"/>
      <c r="G171" s="16"/>
      <c r="H171" s="21"/>
      <c r="I171" s="15" t="str">
        <f t="shared" si="25"/>
        <v/>
      </c>
      <c r="J171" s="17" t="str">
        <f t="shared" si="26"/>
        <v/>
      </c>
      <c r="K171" s="15" t="str">
        <f t="shared" si="27"/>
        <v/>
      </c>
      <c r="L171" s="15"/>
    </row>
    <row r="172" spans="1:12" s="1" customFormat="1" x14ac:dyDescent="0.25">
      <c r="A172" s="13" t="e">
        <f t="shared" si="20"/>
        <v>#N/A</v>
      </c>
      <c r="B172" s="19" t="e">
        <f t="shared" si="23"/>
        <v>#N/A</v>
      </c>
      <c r="C172" s="14" t="str">
        <f t="shared" ca="1" si="21"/>
        <v/>
      </c>
      <c r="D172" s="15" t="str">
        <f t="shared" si="24"/>
        <v/>
      </c>
      <c r="E172" s="15" t="str">
        <f t="shared" si="22"/>
        <v/>
      </c>
      <c r="F172" s="16"/>
      <c r="G172" s="16"/>
      <c r="H172" s="21"/>
      <c r="I172" s="15" t="str">
        <f t="shared" si="25"/>
        <v/>
      </c>
      <c r="J172" s="17" t="str">
        <f t="shared" si="26"/>
        <v/>
      </c>
      <c r="K172" s="15" t="str">
        <f t="shared" si="27"/>
        <v/>
      </c>
      <c r="L172" s="15"/>
    </row>
    <row r="173" spans="1:12" s="1" customFormat="1" x14ac:dyDescent="0.25">
      <c r="A173" s="13" t="e">
        <f t="shared" si="20"/>
        <v>#N/A</v>
      </c>
      <c r="B173" s="19" t="e">
        <f t="shared" si="23"/>
        <v>#N/A</v>
      </c>
      <c r="C173" s="14" t="str">
        <f t="shared" ca="1" si="21"/>
        <v/>
      </c>
      <c r="D173" s="15" t="str">
        <f t="shared" si="24"/>
        <v/>
      </c>
      <c r="E173" s="15" t="str">
        <f t="shared" si="22"/>
        <v/>
      </c>
      <c r="F173" s="16"/>
      <c r="G173" s="16"/>
      <c r="H173" s="21"/>
      <c r="I173" s="15" t="str">
        <f t="shared" si="25"/>
        <v/>
      </c>
      <c r="J173" s="17" t="str">
        <f t="shared" si="26"/>
        <v/>
      </c>
      <c r="K173" s="15" t="str">
        <f t="shared" si="27"/>
        <v/>
      </c>
      <c r="L173" s="15"/>
    </row>
    <row r="174" spans="1:12" s="1" customFormat="1" x14ac:dyDescent="0.25">
      <c r="A174" s="13" t="e">
        <f t="shared" si="20"/>
        <v>#N/A</v>
      </c>
      <c r="B174" s="19" t="e">
        <f t="shared" si="23"/>
        <v>#N/A</v>
      </c>
      <c r="C174" s="14" t="str">
        <f t="shared" ca="1" si="21"/>
        <v/>
      </c>
      <c r="D174" s="15" t="str">
        <f t="shared" si="24"/>
        <v/>
      </c>
      <c r="E174" s="15" t="str">
        <f t="shared" si="22"/>
        <v/>
      </c>
      <c r="F174" s="16"/>
      <c r="G174" s="16"/>
      <c r="H174" s="21"/>
      <c r="I174" s="15" t="str">
        <f t="shared" si="25"/>
        <v/>
      </c>
      <c r="J174" s="17" t="str">
        <f t="shared" si="26"/>
        <v/>
      </c>
      <c r="K174" s="15" t="str">
        <f t="shared" si="27"/>
        <v/>
      </c>
      <c r="L174" s="15"/>
    </row>
    <row r="175" spans="1:12" s="1" customFormat="1" x14ac:dyDescent="0.25">
      <c r="A175" s="13" t="e">
        <f t="shared" si="20"/>
        <v>#N/A</v>
      </c>
      <c r="B175" s="19" t="e">
        <f t="shared" si="23"/>
        <v>#N/A</v>
      </c>
      <c r="C175" s="14" t="str">
        <f t="shared" ca="1" si="21"/>
        <v/>
      </c>
      <c r="D175" s="15" t="str">
        <f t="shared" si="24"/>
        <v/>
      </c>
      <c r="E175" s="15" t="str">
        <f t="shared" si="22"/>
        <v/>
      </c>
      <c r="F175" s="16"/>
      <c r="G175" s="16"/>
      <c r="H175" s="21"/>
      <c r="I175" s="15" t="str">
        <f t="shared" si="25"/>
        <v/>
      </c>
      <c r="J175" s="17" t="str">
        <f t="shared" si="26"/>
        <v/>
      </c>
      <c r="K175" s="15" t="str">
        <f t="shared" si="27"/>
        <v/>
      </c>
      <c r="L175" s="15"/>
    </row>
    <row r="176" spans="1:12" s="1" customFormat="1" x14ac:dyDescent="0.25">
      <c r="A176" s="13" t="e">
        <f t="shared" si="20"/>
        <v>#N/A</v>
      </c>
      <c r="B176" s="19" t="e">
        <f t="shared" si="23"/>
        <v>#N/A</v>
      </c>
      <c r="C176" s="14" t="str">
        <f t="shared" ca="1" si="21"/>
        <v/>
      </c>
      <c r="D176" s="15" t="str">
        <f t="shared" si="24"/>
        <v/>
      </c>
      <c r="E176" s="15" t="str">
        <f t="shared" si="22"/>
        <v/>
      </c>
      <c r="F176" s="16"/>
      <c r="G176" s="16"/>
      <c r="H176" s="21"/>
      <c r="I176" s="15" t="str">
        <f t="shared" si="25"/>
        <v/>
      </c>
      <c r="J176" s="17" t="str">
        <f t="shared" si="26"/>
        <v/>
      </c>
      <c r="K176" s="15" t="str">
        <f t="shared" si="27"/>
        <v/>
      </c>
      <c r="L176" s="15"/>
    </row>
    <row r="177" spans="1:12" s="1" customFormat="1" x14ac:dyDescent="0.25">
      <c r="A177" s="13" t="e">
        <f t="shared" si="20"/>
        <v>#N/A</v>
      </c>
      <c r="B177" s="19" t="e">
        <f t="shared" si="23"/>
        <v>#N/A</v>
      </c>
      <c r="C177" s="14" t="str">
        <f t="shared" ca="1" si="21"/>
        <v/>
      </c>
      <c r="D177" s="15" t="str">
        <f t="shared" si="24"/>
        <v/>
      </c>
      <c r="E177" s="15" t="str">
        <f t="shared" si="22"/>
        <v/>
      </c>
      <c r="F177" s="16"/>
      <c r="G177" s="16"/>
      <c r="H177" s="21"/>
      <c r="I177" s="15" t="str">
        <f t="shared" si="25"/>
        <v/>
      </c>
      <c r="J177" s="17" t="str">
        <f t="shared" si="26"/>
        <v/>
      </c>
      <c r="K177" s="15" t="str">
        <f t="shared" si="27"/>
        <v/>
      </c>
      <c r="L177" s="15"/>
    </row>
    <row r="178" spans="1:12" s="1" customFormat="1" x14ac:dyDescent="0.25">
      <c r="A178" s="13" t="e">
        <f t="shared" si="20"/>
        <v>#N/A</v>
      </c>
      <c r="B178" s="19" t="e">
        <f t="shared" si="23"/>
        <v>#N/A</v>
      </c>
      <c r="C178" s="14" t="str">
        <f t="shared" ca="1" si="21"/>
        <v/>
      </c>
      <c r="D178" s="15" t="str">
        <f t="shared" si="24"/>
        <v/>
      </c>
      <c r="E178" s="15" t="str">
        <f t="shared" si="22"/>
        <v/>
      </c>
      <c r="F178" s="16"/>
      <c r="G178" s="16"/>
      <c r="H178" s="21"/>
      <c r="I178" s="15" t="str">
        <f t="shared" si="25"/>
        <v/>
      </c>
      <c r="J178" s="17" t="str">
        <f t="shared" si="26"/>
        <v/>
      </c>
      <c r="K178" s="15" t="str">
        <f t="shared" si="27"/>
        <v/>
      </c>
      <c r="L178" s="15"/>
    </row>
    <row r="179" spans="1:12" s="1" customFormat="1" x14ac:dyDescent="0.25">
      <c r="A179" s="13" t="e">
        <f t="shared" si="20"/>
        <v>#N/A</v>
      </c>
      <c r="B179" s="19" t="e">
        <f t="shared" si="23"/>
        <v>#N/A</v>
      </c>
      <c r="C179" s="14" t="str">
        <f t="shared" ca="1" si="21"/>
        <v/>
      </c>
      <c r="D179" s="15" t="str">
        <f t="shared" si="24"/>
        <v/>
      </c>
      <c r="E179" s="15" t="str">
        <f t="shared" si="22"/>
        <v/>
      </c>
      <c r="F179" s="16"/>
      <c r="G179" s="16"/>
      <c r="H179" s="21"/>
      <c r="I179" s="15" t="str">
        <f t="shared" si="25"/>
        <v/>
      </c>
      <c r="J179" s="17" t="str">
        <f t="shared" si="26"/>
        <v/>
      </c>
      <c r="K179" s="15" t="str">
        <f t="shared" si="27"/>
        <v/>
      </c>
      <c r="L179" s="15"/>
    </row>
    <row r="180" spans="1:12" s="1" customFormat="1" x14ac:dyDescent="0.25">
      <c r="A180" s="13" t="e">
        <f t="shared" si="20"/>
        <v>#N/A</v>
      </c>
      <c r="B180" s="19" t="e">
        <f t="shared" si="23"/>
        <v>#N/A</v>
      </c>
      <c r="C180" s="14" t="str">
        <f t="shared" ca="1" si="21"/>
        <v/>
      </c>
      <c r="D180" s="15" t="str">
        <f t="shared" si="24"/>
        <v/>
      </c>
      <c r="E180" s="15" t="str">
        <f t="shared" si="22"/>
        <v/>
      </c>
      <c r="F180" s="16"/>
      <c r="G180" s="16"/>
      <c r="H180" s="21"/>
      <c r="I180" s="15" t="str">
        <f t="shared" si="25"/>
        <v/>
      </c>
      <c r="J180" s="17" t="str">
        <f t="shared" si="26"/>
        <v/>
      </c>
      <c r="K180" s="15" t="str">
        <f t="shared" si="27"/>
        <v/>
      </c>
      <c r="L180" s="15"/>
    </row>
    <row r="181" spans="1:12" s="1" customFormat="1" x14ac:dyDescent="0.25">
      <c r="A181" s="13" t="e">
        <f t="shared" si="20"/>
        <v>#N/A</v>
      </c>
      <c r="B181" s="19" t="e">
        <f t="shared" si="23"/>
        <v>#N/A</v>
      </c>
      <c r="C181" s="14" t="str">
        <f t="shared" ca="1" si="21"/>
        <v/>
      </c>
      <c r="D181" s="15" t="str">
        <f t="shared" si="24"/>
        <v/>
      </c>
      <c r="E181" s="15" t="str">
        <f t="shared" si="22"/>
        <v/>
      </c>
      <c r="F181" s="16"/>
      <c r="G181" s="16"/>
      <c r="H181" s="21"/>
      <c r="I181" s="15" t="str">
        <f t="shared" si="25"/>
        <v/>
      </c>
      <c r="J181" s="17" t="str">
        <f t="shared" si="26"/>
        <v/>
      </c>
      <c r="K181" s="15" t="str">
        <f t="shared" si="27"/>
        <v/>
      </c>
      <c r="L181" s="15"/>
    </row>
    <row r="182" spans="1:12" s="1" customFormat="1" x14ac:dyDescent="0.25">
      <c r="A182" s="13" t="e">
        <f t="shared" si="20"/>
        <v>#N/A</v>
      </c>
      <c r="B182" s="19" t="e">
        <f t="shared" si="23"/>
        <v>#N/A</v>
      </c>
      <c r="C182" s="14" t="str">
        <f t="shared" ca="1" si="21"/>
        <v/>
      </c>
      <c r="D182" s="15" t="str">
        <f t="shared" si="24"/>
        <v/>
      </c>
      <c r="E182" s="15" t="str">
        <f t="shared" si="22"/>
        <v/>
      </c>
      <c r="F182" s="16"/>
      <c r="G182" s="16"/>
      <c r="H182" s="21"/>
      <c r="I182" s="15" t="str">
        <f t="shared" si="25"/>
        <v/>
      </c>
      <c r="J182" s="17" t="str">
        <f t="shared" si="26"/>
        <v/>
      </c>
      <c r="K182" s="15" t="str">
        <f t="shared" si="27"/>
        <v/>
      </c>
      <c r="L182" s="15"/>
    </row>
    <row r="183" spans="1:12" s="1" customFormat="1" x14ac:dyDescent="0.25">
      <c r="A183" s="13" t="e">
        <f t="shared" si="20"/>
        <v>#N/A</v>
      </c>
      <c r="B183" s="19" t="e">
        <f t="shared" si="23"/>
        <v>#N/A</v>
      </c>
      <c r="C183" s="14" t="str">
        <f t="shared" ca="1" si="21"/>
        <v/>
      </c>
      <c r="D183" s="15" t="str">
        <f t="shared" si="24"/>
        <v/>
      </c>
      <c r="E183" s="15" t="str">
        <f t="shared" si="22"/>
        <v/>
      </c>
      <c r="F183" s="16"/>
      <c r="G183" s="16"/>
      <c r="H183" s="21"/>
      <c r="I183" s="15" t="str">
        <f t="shared" si="25"/>
        <v/>
      </c>
      <c r="J183" s="17" t="str">
        <f t="shared" si="26"/>
        <v/>
      </c>
      <c r="K183" s="15" t="str">
        <f t="shared" si="27"/>
        <v/>
      </c>
      <c r="L183" s="15"/>
    </row>
    <row r="184" spans="1:12" s="1" customFormat="1" x14ac:dyDescent="0.25">
      <c r="A184" s="13" t="e">
        <f t="shared" si="20"/>
        <v>#N/A</v>
      </c>
      <c r="B184" s="19" t="e">
        <f t="shared" si="23"/>
        <v>#N/A</v>
      </c>
      <c r="C184" s="14" t="str">
        <f t="shared" ca="1" si="21"/>
        <v/>
      </c>
      <c r="D184" s="15" t="str">
        <f t="shared" si="24"/>
        <v/>
      </c>
      <c r="E184" s="15" t="str">
        <f t="shared" si="22"/>
        <v/>
      </c>
      <c r="F184" s="16"/>
      <c r="G184" s="16"/>
      <c r="H184" s="21"/>
      <c r="I184" s="15" t="str">
        <f t="shared" si="25"/>
        <v/>
      </c>
      <c r="J184" s="17" t="str">
        <f t="shared" si="26"/>
        <v/>
      </c>
      <c r="K184" s="15" t="str">
        <f t="shared" si="27"/>
        <v/>
      </c>
      <c r="L184" s="15"/>
    </row>
    <row r="185" spans="1:12" s="1" customFormat="1" x14ac:dyDescent="0.25">
      <c r="A185" s="13" t="e">
        <f t="shared" si="20"/>
        <v>#N/A</v>
      </c>
      <c r="B185" s="19" t="e">
        <f t="shared" si="23"/>
        <v>#N/A</v>
      </c>
      <c r="C185" s="14" t="str">
        <f t="shared" ca="1" si="21"/>
        <v/>
      </c>
      <c r="D185" s="15" t="str">
        <f t="shared" si="24"/>
        <v/>
      </c>
      <c r="E185" s="15" t="str">
        <f t="shared" si="22"/>
        <v/>
      </c>
      <c r="F185" s="16"/>
      <c r="G185" s="16"/>
      <c r="H185" s="21"/>
      <c r="I185" s="15" t="str">
        <f t="shared" si="25"/>
        <v/>
      </c>
      <c r="J185" s="17" t="str">
        <f t="shared" si="26"/>
        <v/>
      </c>
      <c r="K185" s="15" t="str">
        <f t="shared" si="27"/>
        <v/>
      </c>
      <c r="L185" s="15"/>
    </row>
    <row r="186" spans="1:12" s="1" customFormat="1" x14ac:dyDescent="0.25">
      <c r="A186" s="13" t="e">
        <f t="shared" si="20"/>
        <v>#N/A</v>
      </c>
      <c r="B186" s="19" t="e">
        <f t="shared" si="23"/>
        <v>#N/A</v>
      </c>
      <c r="C186" s="14" t="str">
        <f t="shared" ca="1" si="21"/>
        <v/>
      </c>
      <c r="D186" s="15" t="str">
        <f t="shared" si="24"/>
        <v/>
      </c>
      <c r="E186" s="15" t="str">
        <f t="shared" si="22"/>
        <v/>
      </c>
      <c r="F186" s="16"/>
      <c r="G186" s="16"/>
      <c r="H186" s="21"/>
      <c r="I186" s="15" t="str">
        <f t="shared" si="25"/>
        <v/>
      </c>
      <c r="J186" s="17" t="str">
        <f t="shared" si="26"/>
        <v/>
      </c>
      <c r="K186" s="15" t="str">
        <f t="shared" si="27"/>
        <v/>
      </c>
      <c r="L186" s="15"/>
    </row>
    <row r="187" spans="1:12" s="1" customFormat="1" x14ac:dyDescent="0.25">
      <c r="A187" s="13" t="e">
        <f t="shared" si="20"/>
        <v>#N/A</v>
      </c>
      <c r="B187" s="19" t="e">
        <f t="shared" si="23"/>
        <v>#N/A</v>
      </c>
      <c r="C187" s="14" t="str">
        <f t="shared" ca="1" si="21"/>
        <v/>
      </c>
      <c r="D187" s="15" t="str">
        <f t="shared" si="24"/>
        <v/>
      </c>
      <c r="E187" s="15" t="str">
        <f t="shared" si="22"/>
        <v/>
      </c>
      <c r="F187" s="16"/>
      <c r="G187" s="16"/>
      <c r="H187" s="21"/>
      <c r="I187" s="15" t="str">
        <f t="shared" si="25"/>
        <v/>
      </c>
      <c r="J187" s="17" t="str">
        <f t="shared" si="26"/>
        <v/>
      </c>
      <c r="K187" s="15" t="str">
        <f t="shared" si="27"/>
        <v/>
      </c>
      <c r="L187" s="15"/>
    </row>
    <row r="188" spans="1:12" s="1" customFormat="1" x14ac:dyDescent="0.25">
      <c r="A188" s="13" t="e">
        <f t="shared" si="20"/>
        <v>#N/A</v>
      </c>
      <c r="B188" s="19" t="e">
        <f t="shared" si="23"/>
        <v>#N/A</v>
      </c>
      <c r="C188" s="14" t="str">
        <f t="shared" ca="1" si="21"/>
        <v/>
      </c>
      <c r="D188" s="15" t="str">
        <f t="shared" si="24"/>
        <v/>
      </c>
      <c r="E188" s="15" t="str">
        <f t="shared" si="22"/>
        <v/>
      </c>
      <c r="F188" s="16"/>
      <c r="G188" s="16"/>
      <c r="H188" s="21"/>
      <c r="I188" s="15" t="str">
        <f t="shared" si="25"/>
        <v/>
      </c>
      <c r="J188" s="17" t="str">
        <f t="shared" si="26"/>
        <v/>
      </c>
      <c r="K188" s="15" t="str">
        <f t="shared" si="27"/>
        <v/>
      </c>
      <c r="L188" s="15"/>
    </row>
    <row r="189" spans="1:12" s="1" customFormat="1" x14ac:dyDescent="0.25">
      <c r="A189" s="13" t="e">
        <f t="shared" si="20"/>
        <v>#N/A</v>
      </c>
      <c r="B189" s="19" t="e">
        <f t="shared" si="23"/>
        <v>#N/A</v>
      </c>
      <c r="C189" s="14" t="str">
        <f t="shared" ca="1" si="21"/>
        <v/>
      </c>
      <c r="D189" s="15" t="str">
        <f t="shared" si="24"/>
        <v/>
      </c>
      <c r="E189" s="15" t="str">
        <f t="shared" si="22"/>
        <v/>
      </c>
      <c r="F189" s="16"/>
      <c r="G189" s="16"/>
      <c r="H189" s="21"/>
      <c r="I189" s="15" t="str">
        <f t="shared" si="25"/>
        <v/>
      </c>
      <c r="J189" s="17" t="str">
        <f t="shared" si="26"/>
        <v/>
      </c>
      <c r="K189" s="15" t="str">
        <f t="shared" si="27"/>
        <v/>
      </c>
      <c r="L189" s="15"/>
    </row>
    <row r="190" spans="1:12" s="1" customFormat="1" x14ac:dyDescent="0.25">
      <c r="A190" s="13" t="e">
        <f t="shared" si="20"/>
        <v>#N/A</v>
      </c>
      <c r="B190" s="19" t="e">
        <f t="shared" si="23"/>
        <v>#N/A</v>
      </c>
      <c r="C190" s="14" t="str">
        <f t="shared" ca="1" si="21"/>
        <v/>
      </c>
      <c r="D190" s="15" t="str">
        <f t="shared" si="24"/>
        <v/>
      </c>
      <c r="E190" s="15" t="str">
        <f t="shared" si="22"/>
        <v/>
      </c>
      <c r="F190" s="16"/>
      <c r="G190" s="16"/>
      <c r="H190" s="21"/>
      <c r="I190" s="15" t="str">
        <f t="shared" si="25"/>
        <v/>
      </c>
      <c r="J190" s="17" t="str">
        <f t="shared" si="26"/>
        <v/>
      </c>
      <c r="K190" s="15" t="str">
        <f t="shared" si="27"/>
        <v/>
      </c>
      <c r="L190" s="15"/>
    </row>
    <row r="191" spans="1:12" s="1" customFormat="1" x14ac:dyDescent="0.25">
      <c r="A191" s="13" t="e">
        <f t="shared" si="20"/>
        <v>#N/A</v>
      </c>
      <c r="B191" s="19" t="e">
        <f t="shared" si="23"/>
        <v>#N/A</v>
      </c>
      <c r="C191" s="14" t="str">
        <f t="shared" ca="1" si="21"/>
        <v/>
      </c>
      <c r="D191" s="15" t="str">
        <f t="shared" si="24"/>
        <v/>
      </c>
      <c r="E191" s="15" t="str">
        <f t="shared" si="22"/>
        <v/>
      </c>
      <c r="F191" s="16"/>
      <c r="G191" s="16"/>
      <c r="H191" s="21"/>
      <c r="I191" s="15" t="str">
        <f t="shared" si="25"/>
        <v/>
      </c>
      <c r="J191" s="17" t="str">
        <f t="shared" si="26"/>
        <v/>
      </c>
      <c r="K191" s="15" t="str">
        <f t="shared" si="27"/>
        <v/>
      </c>
      <c r="L191" s="15"/>
    </row>
    <row r="192" spans="1:12" s="1" customFormat="1" x14ac:dyDescent="0.25">
      <c r="A192" s="13" t="e">
        <f t="shared" si="20"/>
        <v>#N/A</v>
      </c>
      <c r="B192" s="19" t="e">
        <f t="shared" si="23"/>
        <v>#N/A</v>
      </c>
      <c r="C192" s="14" t="str">
        <f t="shared" ca="1" si="21"/>
        <v/>
      </c>
      <c r="D192" s="15" t="str">
        <f t="shared" si="24"/>
        <v/>
      </c>
      <c r="E192" s="15" t="str">
        <f t="shared" si="22"/>
        <v/>
      </c>
      <c r="F192" s="16"/>
      <c r="G192" s="16"/>
      <c r="H192" s="21"/>
      <c r="I192" s="15" t="str">
        <f t="shared" si="25"/>
        <v/>
      </c>
      <c r="J192" s="17" t="str">
        <f t="shared" si="26"/>
        <v/>
      </c>
      <c r="K192" s="15" t="str">
        <f t="shared" si="27"/>
        <v/>
      </c>
      <c r="L192" s="15"/>
    </row>
    <row r="193" spans="1:12" s="1" customFormat="1" x14ac:dyDescent="0.25">
      <c r="A193" s="13" t="e">
        <f t="shared" si="20"/>
        <v>#N/A</v>
      </c>
      <c r="B193" s="19" t="e">
        <f t="shared" si="23"/>
        <v>#N/A</v>
      </c>
      <c r="C193" s="14" t="str">
        <f t="shared" ca="1" si="21"/>
        <v/>
      </c>
      <c r="D193" s="15" t="str">
        <f t="shared" si="24"/>
        <v/>
      </c>
      <c r="E193" s="15" t="str">
        <f t="shared" si="22"/>
        <v/>
      </c>
      <c r="F193" s="16"/>
      <c r="G193" s="16"/>
      <c r="H193" s="21"/>
      <c r="I193" s="15" t="str">
        <f t="shared" si="25"/>
        <v/>
      </c>
      <c r="J193" s="17" t="str">
        <f t="shared" si="26"/>
        <v/>
      </c>
      <c r="K193" s="15" t="str">
        <f t="shared" si="27"/>
        <v/>
      </c>
      <c r="L193" s="15"/>
    </row>
    <row r="194" spans="1:12" s="1" customFormat="1" x14ac:dyDescent="0.25">
      <c r="A194" s="13" t="e">
        <f t="shared" si="20"/>
        <v>#N/A</v>
      </c>
      <c r="B194" s="19" t="e">
        <f t="shared" si="23"/>
        <v>#N/A</v>
      </c>
      <c r="C194" s="14" t="str">
        <f t="shared" ca="1" si="21"/>
        <v/>
      </c>
      <c r="D194" s="15" t="str">
        <f t="shared" si="24"/>
        <v/>
      </c>
      <c r="E194" s="15" t="str">
        <f t="shared" si="22"/>
        <v/>
      </c>
      <c r="F194" s="16"/>
      <c r="G194" s="16"/>
      <c r="H194" s="21"/>
      <c r="I194" s="15" t="str">
        <f t="shared" si="25"/>
        <v/>
      </c>
      <c r="J194" s="17" t="str">
        <f t="shared" si="26"/>
        <v/>
      </c>
      <c r="K194" s="15" t="str">
        <f t="shared" si="27"/>
        <v/>
      </c>
      <c r="L194" s="15"/>
    </row>
    <row r="195" spans="1:12" s="1" customFormat="1" x14ac:dyDescent="0.25">
      <c r="A195" s="13" t="e">
        <f t="shared" si="20"/>
        <v>#N/A</v>
      </c>
      <c r="B195" s="19" t="e">
        <f t="shared" si="23"/>
        <v>#N/A</v>
      </c>
      <c r="C195" s="14" t="str">
        <f t="shared" ca="1" si="21"/>
        <v/>
      </c>
      <c r="D195" s="15" t="str">
        <f t="shared" si="24"/>
        <v/>
      </c>
      <c r="E195" s="15" t="str">
        <f t="shared" si="22"/>
        <v/>
      </c>
      <c r="F195" s="16"/>
      <c r="G195" s="16"/>
      <c r="H195" s="21"/>
      <c r="I195" s="15" t="str">
        <f t="shared" si="25"/>
        <v/>
      </c>
      <c r="J195" s="17" t="str">
        <f t="shared" si="26"/>
        <v/>
      </c>
      <c r="K195" s="15" t="str">
        <f t="shared" si="27"/>
        <v/>
      </c>
      <c r="L195" s="15"/>
    </row>
    <row r="196" spans="1:12" s="1" customFormat="1" x14ac:dyDescent="0.25">
      <c r="A196" s="13" t="e">
        <f t="shared" si="20"/>
        <v>#N/A</v>
      </c>
      <c r="B196" s="19" t="e">
        <f t="shared" si="23"/>
        <v>#N/A</v>
      </c>
      <c r="C196" s="14" t="str">
        <f t="shared" ca="1" si="21"/>
        <v/>
      </c>
      <c r="D196" s="15" t="str">
        <f t="shared" si="24"/>
        <v/>
      </c>
      <c r="E196" s="15" t="str">
        <f t="shared" si="22"/>
        <v/>
      </c>
      <c r="F196" s="16"/>
      <c r="G196" s="16"/>
      <c r="H196" s="21"/>
      <c r="I196" s="15" t="str">
        <f t="shared" si="25"/>
        <v/>
      </c>
      <c r="J196" s="17" t="str">
        <f t="shared" si="26"/>
        <v/>
      </c>
      <c r="K196" s="15" t="str">
        <f t="shared" si="27"/>
        <v/>
      </c>
      <c r="L196" s="15"/>
    </row>
    <row r="197" spans="1:12" s="1" customFormat="1" x14ac:dyDescent="0.25">
      <c r="A197" s="13" t="e">
        <f t="shared" si="20"/>
        <v>#N/A</v>
      </c>
      <c r="B197" s="19" t="e">
        <f t="shared" si="23"/>
        <v>#N/A</v>
      </c>
      <c r="C197" s="14" t="str">
        <f t="shared" ca="1" si="21"/>
        <v/>
      </c>
      <c r="D197" s="15" t="str">
        <f t="shared" si="24"/>
        <v/>
      </c>
      <c r="E197" s="15" t="str">
        <f t="shared" si="22"/>
        <v/>
      </c>
      <c r="F197" s="16"/>
      <c r="G197" s="16"/>
      <c r="H197" s="21"/>
      <c r="I197" s="15" t="str">
        <f t="shared" si="25"/>
        <v/>
      </c>
      <c r="J197" s="17" t="str">
        <f t="shared" si="26"/>
        <v/>
      </c>
      <c r="K197" s="15" t="str">
        <f t="shared" si="27"/>
        <v/>
      </c>
      <c r="L197" s="15"/>
    </row>
    <row r="198" spans="1:12" s="1" customFormat="1" x14ac:dyDescent="0.25">
      <c r="A198" s="13" t="e">
        <f t="shared" si="20"/>
        <v>#N/A</v>
      </c>
      <c r="B198" s="19" t="e">
        <f t="shared" si="23"/>
        <v>#N/A</v>
      </c>
      <c r="C198" s="14" t="str">
        <f t="shared" ca="1" si="21"/>
        <v/>
      </c>
      <c r="D198" s="15" t="str">
        <f t="shared" si="24"/>
        <v/>
      </c>
      <c r="E198" s="15" t="str">
        <f t="shared" si="22"/>
        <v/>
      </c>
      <c r="F198" s="16"/>
      <c r="G198" s="16"/>
      <c r="H198" s="21"/>
      <c r="I198" s="15" t="str">
        <f t="shared" si="25"/>
        <v/>
      </c>
      <c r="J198" s="17" t="str">
        <f t="shared" si="26"/>
        <v/>
      </c>
      <c r="K198" s="15" t="str">
        <f t="shared" si="27"/>
        <v/>
      </c>
      <c r="L198" s="15"/>
    </row>
    <row r="199" spans="1:12" s="1" customFormat="1" x14ac:dyDescent="0.25">
      <c r="A199" s="13" t="e">
        <f t="shared" si="20"/>
        <v>#N/A</v>
      </c>
      <c r="B199" s="19" t="e">
        <f t="shared" si="23"/>
        <v>#N/A</v>
      </c>
      <c r="C199" s="14" t="str">
        <f t="shared" ca="1" si="21"/>
        <v/>
      </c>
      <c r="D199" s="15" t="str">
        <f t="shared" si="24"/>
        <v/>
      </c>
      <c r="E199" s="15" t="str">
        <f t="shared" si="22"/>
        <v/>
      </c>
      <c r="F199" s="16"/>
      <c r="G199" s="16"/>
      <c r="H199" s="21"/>
      <c r="I199" s="15" t="str">
        <f t="shared" si="25"/>
        <v/>
      </c>
      <c r="J199" s="17" t="str">
        <f t="shared" si="26"/>
        <v/>
      </c>
      <c r="K199" s="15" t="str">
        <f t="shared" si="27"/>
        <v/>
      </c>
      <c r="L199" s="15"/>
    </row>
    <row r="200" spans="1:12" s="1" customFormat="1" x14ac:dyDescent="0.25">
      <c r="A200" s="13" t="e">
        <f t="shared" si="20"/>
        <v>#N/A</v>
      </c>
      <c r="B200" s="19" t="e">
        <f t="shared" si="23"/>
        <v>#N/A</v>
      </c>
      <c r="C200" s="14" t="str">
        <f t="shared" ca="1" si="21"/>
        <v/>
      </c>
      <c r="D200" s="15" t="str">
        <f t="shared" si="24"/>
        <v/>
      </c>
      <c r="E200" s="15" t="str">
        <f t="shared" si="22"/>
        <v/>
      </c>
      <c r="F200" s="16"/>
      <c r="G200" s="16"/>
      <c r="H200" s="21"/>
      <c r="I200" s="15" t="str">
        <f t="shared" si="25"/>
        <v/>
      </c>
      <c r="J200" s="17" t="str">
        <f t="shared" si="26"/>
        <v/>
      </c>
      <c r="K200" s="15" t="str">
        <f t="shared" si="27"/>
        <v/>
      </c>
      <c r="L200" s="15"/>
    </row>
    <row r="201" spans="1:12" s="1" customFormat="1" x14ac:dyDescent="0.25">
      <c r="A201" s="13" t="e">
        <f t="shared" si="20"/>
        <v>#N/A</v>
      </c>
      <c r="B201" s="19" t="e">
        <f t="shared" si="23"/>
        <v>#N/A</v>
      </c>
      <c r="C201" s="14" t="str">
        <f t="shared" ca="1" si="21"/>
        <v/>
      </c>
      <c r="D201" s="15" t="str">
        <f t="shared" si="24"/>
        <v/>
      </c>
      <c r="E201" s="15" t="str">
        <f t="shared" si="22"/>
        <v/>
      </c>
      <c r="F201" s="16"/>
      <c r="G201" s="16"/>
      <c r="H201" s="21"/>
      <c r="I201" s="15" t="str">
        <f t="shared" si="25"/>
        <v/>
      </c>
      <c r="J201" s="17" t="str">
        <f t="shared" si="26"/>
        <v/>
      </c>
      <c r="K201" s="15" t="str">
        <f t="shared" si="27"/>
        <v/>
      </c>
      <c r="L201" s="15"/>
    </row>
    <row r="202" spans="1:12" s="1" customFormat="1" x14ac:dyDescent="0.25">
      <c r="A202" s="13" t="e">
        <f t="shared" si="20"/>
        <v>#N/A</v>
      </c>
      <c r="B202" s="19" t="e">
        <f t="shared" si="23"/>
        <v>#N/A</v>
      </c>
      <c r="C202" s="14" t="str">
        <f t="shared" ca="1" si="21"/>
        <v/>
      </c>
      <c r="D202" s="15" t="str">
        <f t="shared" si="24"/>
        <v/>
      </c>
      <c r="E202" s="15" t="str">
        <f t="shared" si="22"/>
        <v/>
      </c>
      <c r="F202" s="16"/>
      <c r="G202" s="16"/>
      <c r="H202" s="21"/>
      <c r="I202" s="15" t="str">
        <f t="shared" si="25"/>
        <v/>
      </c>
      <c r="J202" s="17" t="str">
        <f t="shared" si="26"/>
        <v/>
      </c>
      <c r="K202" s="15" t="str">
        <f t="shared" si="27"/>
        <v/>
      </c>
      <c r="L202" s="15"/>
    </row>
    <row r="203" spans="1:12" s="1" customFormat="1" x14ac:dyDescent="0.25">
      <c r="A203" s="13" t="e">
        <f t="shared" si="20"/>
        <v>#N/A</v>
      </c>
      <c r="B203" s="19" t="e">
        <f t="shared" si="23"/>
        <v>#N/A</v>
      </c>
      <c r="C203" s="14" t="str">
        <f t="shared" ca="1" si="21"/>
        <v/>
      </c>
      <c r="D203" s="15" t="str">
        <f t="shared" si="24"/>
        <v/>
      </c>
      <c r="E203" s="15" t="str">
        <f t="shared" si="22"/>
        <v/>
      </c>
      <c r="F203" s="16"/>
      <c r="G203" s="16"/>
      <c r="H203" s="21"/>
      <c r="I203" s="15" t="str">
        <f t="shared" si="25"/>
        <v/>
      </c>
      <c r="J203" s="17" t="str">
        <f t="shared" si="26"/>
        <v/>
      </c>
      <c r="K203" s="15" t="str">
        <f t="shared" si="27"/>
        <v/>
      </c>
      <c r="L203" s="15"/>
    </row>
    <row r="204" spans="1:12" s="1" customFormat="1" x14ac:dyDescent="0.25">
      <c r="A204" s="13" t="e">
        <f t="shared" si="20"/>
        <v>#N/A</v>
      </c>
      <c r="B204" s="19" t="e">
        <f t="shared" si="23"/>
        <v>#N/A</v>
      </c>
      <c r="C204" s="14" t="str">
        <f t="shared" ca="1" si="21"/>
        <v/>
      </c>
      <c r="D204" s="15" t="str">
        <f t="shared" si="24"/>
        <v/>
      </c>
      <c r="E204" s="15" t="str">
        <f t="shared" si="22"/>
        <v/>
      </c>
      <c r="F204" s="16"/>
      <c r="G204" s="16"/>
      <c r="H204" s="21"/>
      <c r="I204" s="15" t="str">
        <f t="shared" si="25"/>
        <v/>
      </c>
      <c r="J204" s="17" t="str">
        <f t="shared" si="26"/>
        <v/>
      </c>
      <c r="K204" s="15" t="str">
        <f t="shared" si="27"/>
        <v/>
      </c>
      <c r="L204" s="15"/>
    </row>
    <row r="205" spans="1:12" s="1" customFormat="1" x14ac:dyDescent="0.25">
      <c r="A205" s="13" t="e">
        <f t="shared" si="20"/>
        <v>#N/A</v>
      </c>
      <c r="B205" s="19" t="e">
        <f t="shared" si="23"/>
        <v>#N/A</v>
      </c>
      <c r="C205" s="14" t="str">
        <f t="shared" ca="1" si="21"/>
        <v/>
      </c>
      <c r="D205" s="15" t="str">
        <f t="shared" si="24"/>
        <v/>
      </c>
      <c r="E205" s="15" t="str">
        <f t="shared" si="22"/>
        <v/>
      </c>
      <c r="F205" s="16"/>
      <c r="G205" s="16"/>
      <c r="H205" s="21"/>
      <c r="I205" s="15" t="str">
        <f t="shared" si="25"/>
        <v/>
      </c>
      <c r="J205" s="17" t="str">
        <f t="shared" si="26"/>
        <v/>
      </c>
      <c r="K205" s="15" t="str">
        <f t="shared" si="27"/>
        <v/>
      </c>
      <c r="L205" s="15"/>
    </row>
    <row r="206" spans="1:12" s="1" customFormat="1" x14ac:dyDescent="0.25">
      <c r="A206" s="13" t="e">
        <f t="shared" si="20"/>
        <v>#N/A</v>
      </c>
      <c r="B206" s="19" t="e">
        <f t="shared" si="23"/>
        <v>#N/A</v>
      </c>
      <c r="C206" s="14" t="str">
        <f t="shared" ca="1" si="21"/>
        <v/>
      </c>
      <c r="D206" s="15" t="str">
        <f t="shared" si="24"/>
        <v/>
      </c>
      <c r="E206" s="15" t="str">
        <f t="shared" si="22"/>
        <v/>
      </c>
      <c r="F206" s="16"/>
      <c r="G206" s="16"/>
      <c r="H206" s="21"/>
      <c r="I206" s="15" t="str">
        <f t="shared" si="25"/>
        <v/>
      </c>
      <c r="J206" s="17" t="str">
        <f t="shared" si="26"/>
        <v/>
      </c>
      <c r="K206" s="15" t="str">
        <f t="shared" si="27"/>
        <v/>
      </c>
      <c r="L206" s="15"/>
    </row>
    <row r="207" spans="1:12" s="1" customFormat="1" x14ac:dyDescent="0.25">
      <c r="A207" s="13" t="e">
        <f t="shared" si="20"/>
        <v>#N/A</v>
      </c>
      <c r="B207" s="19" t="e">
        <f t="shared" si="23"/>
        <v>#N/A</v>
      </c>
      <c r="C207" s="14" t="str">
        <f t="shared" ca="1" si="21"/>
        <v/>
      </c>
      <c r="D207" s="15" t="str">
        <f t="shared" si="24"/>
        <v/>
      </c>
      <c r="E207" s="15" t="str">
        <f t="shared" si="22"/>
        <v/>
      </c>
      <c r="F207" s="16"/>
      <c r="G207" s="16"/>
      <c r="H207" s="21"/>
      <c r="I207" s="15" t="str">
        <f t="shared" si="25"/>
        <v/>
      </c>
      <c r="J207" s="17" t="str">
        <f t="shared" si="26"/>
        <v/>
      </c>
      <c r="K207" s="15" t="str">
        <f t="shared" si="27"/>
        <v/>
      </c>
      <c r="L207" s="15"/>
    </row>
    <row r="208" spans="1:12" s="1" customFormat="1" x14ac:dyDescent="0.25">
      <c r="A208" s="13" t="e">
        <f t="shared" si="20"/>
        <v>#N/A</v>
      </c>
      <c r="B208" s="19" t="e">
        <f t="shared" si="23"/>
        <v>#N/A</v>
      </c>
      <c r="C208" s="14" t="str">
        <f t="shared" ca="1" si="21"/>
        <v/>
      </c>
      <c r="D208" s="15" t="str">
        <f t="shared" si="24"/>
        <v/>
      </c>
      <c r="E208" s="15" t="str">
        <f t="shared" si="22"/>
        <v/>
      </c>
      <c r="F208" s="16"/>
      <c r="G208" s="16"/>
      <c r="H208" s="21"/>
      <c r="I208" s="15" t="str">
        <f t="shared" si="25"/>
        <v/>
      </c>
      <c r="J208" s="17" t="str">
        <f t="shared" si="26"/>
        <v/>
      </c>
      <c r="K208" s="15" t="str">
        <f t="shared" si="27"/>
        <v/>
      </c>
      <c r="L208" s="15"/>
    </row>
    <row r="209" spans="1:12" s="1" customFormat="1" x14ac:dyDescent="0.25">
      <c r="A209" s="13" t="e">
        <f t="shared" si="20"/>
        <v>#N/A</v>
      </c>
      <c r="B209" s="19" t="e">
        <f t="shared" si="23"/>
        <v>#N/A</v>
      </c>
      <c r="C209" s="14" t="str">
        <f t="shared" ca="1" si="21"/>
        <v/>
      </c>
      <c r="D209" s="15" t="str">
        <f t="shared" si="24"/>
        <v/>
      </c>
      <c r="E209" s="15" t="str">
        <f t="shared" si="22"/>
        <v/>
      </c>
      <c r="F209" s="16"/>
      <c r="G209" s="16"/>
      <c r="H209" s="21"/>
      <c r="I209" s="15" t="str">
        <f t="shared" si="25"/>
        <v/>
      </c>
      <c r="J209" s="17" t="str">
        <f t="shared" si="26"/>
        <v/>
      </c>
      <c r="K209" s="15" t="str">
        <f t="shared" si="27"/>
        <v/>
      </c>
      <c r="L209" s="15"/>
    </row>
    <row r="210" spans="1:12" s="1" customFormat="1" x14ac:dyDescent="0.25">
      <c r="A210" s="13" t="e">
        <f t="shared" si="20"/>
        <v>#N/A</v>
      </c>
      <c r="B210" s="19" t="e">
        <f t="shared" si="23"/>
        <v>#N/A</v>
      </c>
      <c r="C210" s="14" t="str">
        <f t="shared" ca="1" si="21"/>
        <v/>
      </c>
      <c r="D210" s="15" t="str">
        <f t="shared" si="24"/>
        <v/>
      </c>
      <c r="E210" s="15" t="str">
        <f t="shared" si="22"/>
        <v/>
      </c>
      <c r="F210" s="16"/>
      <c r="G210" s="16"/>
      <c r="H210" s="21"/>
      <c r="I210" s="15" t="str">
        <f t="shared" si="25"/>
        <v/>
      </c>
      <c r="J210" s="17" t="str">
        <f t="shared" si="26"/>
        <v/>
      </c>
      <c r="K210" s="15" t="str">
        <f t="shared" si="27"/>
        <v/>
      </c>
      <c r="L210" s="15"/>
    </row>
    <row r="211" spans="1:12" s="1" customFormat="1" x14ac:dyDescent="0.25">
      <c r="A211" s="13" t="e">
        <f t="shared" si="20"/>
        <v>#N/A</v>
      </c>
      <c r="B211" s="19" t="e">
        <f t="shared" si="23"/>
        <v>#N/A</v>
      </c>
      <c r="C211" s="14" t="str">
        <f t="shared" ca="1" si="21"/>
        <v/>
      </c>
      <c r="D211" s="15" t="str">
        <f t="shared" si="24"/>
        <v/>
      </c>
      <c r="E211" s="15" t="str">
        <f t="shared" si="22"/>
        <v/>
      </c>
      <c r="F211" s="16"/>
      <c r="G211" s="16"/>
      <c r="H211" s="21"/>
      <c r="I211" s="15" t="str">
        <f t="shared" si="25"/>
        <v/>
      </c>
      <c r="J211" s="17" t="str">
        <f t="shared" si="26"/>
        <v/>
      </c>
      <c r="K211" s="15" t="str">
        <f t="shared" si="27"/>
        <v/>
      </c>
      <c r="L211" s="15"/>
    </row>
    <row r="212" spans="1:12" s="1" customFormat="1" x14ac:dyDescent="0.25">
      <c r="A212" s="13" t="e">
        <f t="shared" si="20"/>
        <v>#N/A</v>
      </c>
      <c r="B212" s="19" t="e">
        <f t="shared" si="23"/>
        <v>#N/A</v>
      </c>
      <c r="C212" s="14" t="str">
        <f t="shared" ca="1" si="21"/>
        <v/>
      </c>
      <c r="D212" s="15" t="str">
        <f t="shared" si="24"/>
        <v/>
      </c>
      <c r="E212" s="15" t="str">
        <f t="shared" si="22"/>
        <v/>
      </c>
      <c r="F212" s="16"/>
      <c r="G212" s="16"/>
      <c r="H212" s="21"/>
      <c r="I212" s="15" t="str">
        <f t="shared" si="25"/>
        <v/>
      </c>
      <c r="J212" s="17" t="str">
        <f t="shared" si="26"/>
        <v/>
      </c>
      <c r="K212" s="15" t="str">
        <f t="shared" si="27"/>
        <v/>
      </c>
      <c r="L212" s="15"/>
    </row>
    <row r="213" spans="1:12" s="1" customFormat="1" x14ac:dyDescent="0.25">
      <c r="A213" s="13" t="e">
        <f t="shared" si="20"/>
        <v>#N/A</v>
      </c>
      <c r="B213" s="19" t="e">
        <f t="shared" si="23"/>
        <v>#N/A</v>
      </c>
      <c r="C213" s="14" t="str">
        <f t="shared" ca="1" si="21"/>
        <v/>
      </c>
      <c r="D213" s="15" t="str">
        <f t="shared" si="24"/>
        <v/>
      </c>
      <c r="E213" s="15" t="str">
        <f t="shared" si="22"/>
        <v/>
      </c>
      <c r="F213" s="16"/>
      <c r="G213" s="16"/>
      <c r="H213" s="21"/>
      <c r="I213" s="15" t="str">
        <f t="shared" si="25"/>
        <v/>
      </c>
      <c r="J213" s="17" t="str">
        <f t="shared" si="26"/>
        <v/>
      </c>
      <c r="K213" s="15" t="str">
        <f t="shared" si="27"/>
        <v/>
      </c>
      <c r="L213" s="15"/>
    </row>
    <row r="214" spans="1:12" s="1" customFormat="1" x14ac:dyDescent="0.25">
      <c r="A214" s="13" t="e">
        <f t="shared" si="20"/>
        <v>#N/A</v>
      </c>
      <c r="B214" s="19" t="e">
        <f t="shared" si="23"/>
        <v>#N/A</v>
      </c>
      <c r="C214" s="14" t="str">
        <f t="shared" ca="1" si="21"/>
        <v/>
      </c>
      <c r="D214" s="15" t="str">
        <f t="shared" si="24"/>
        <v/>
      </c>
      <c r="E214" s="15" t="str">
        <f t="shared" si="22"/>
        <v/>
      </c>
      <c r="F214" s="16"/>
      <c r="G214" s="16"/>
      <c r="H214" s="21"/>
      <c r="I214" s="15" t="str">
        <f t="shared" si="25"/>
        <v/>
      </c>
      <c r="J214" s="17" t="str">
        <f t="shared" si="26"/>
        <v/>
      </c>
      <c r="K214" s="15" t="str">
        <f t="shared" si="27"/>
        <v/>
      </c>
      <c r="L214" s="15"/>
    </row>
    <row r="215" spans="1:12" s="1" customFormat="1" x14ac:dyDescent="0.25">
      <c r="A215" s="13" t="e">
        <f t="shared" si="20"/>
        <v>#N/A</v>
      </c>
      <c r="B215" s="19" t="e">
        <f t="shared" si="23"/>
        <v>#N/A</v>
      </c>
      <c r="C215" s="14" t="str">
        <f t="shared" ca="1" si="21"/>
        <v/>
      </c>
      <c r="D215" s="15" t="str">
        <f t="shared" si="24"/>
        <v/>
      </c>
      <c r="E215" s="15" t="str">
        <f t="shared" si="22"/>
        <v/>
      </c>
      <c r="F215" s="16"/>
      <c r="G215" s="16"/>
      <c r="H215" s="21"/>
      <c r="I215" s="15" t="str">
        <f t="shared" si="25"/>
        <v/>
      </c>
      <c r="J215" s="17" t="str">
        <f t="shared" si="26"/>
        <v/>
      </c>
      <c r="K215" s="15" t="str">
        <f t="shared" si="27"/>
        <v/>
      </c>
      <c r="L215" s="15"/>
    </row>
    <row r="216" spans="1:12" s="1" customFormat="1" x14ac:dyDescent="0.25">
      <c r="A216" s="13" t="e">
        <f t="shared" si="20"/>
        <v>#N/A</v>
      </c>
      <c r="B216" s="19" t="e">
        <f t="shared" si="23"/>
        <v>#N/A</v>
      </c>
      <c r="C216" s="14" t="str">
        <f t="shared" ca="1" si="21"/>
        <v/>
      </c>
      <c r="D216" s="15" t="str">
        <f t="shared" si="24"/>
        <v/>
      </c>
      <c r="E216" s="15" t="str">
        <f t="shared" si="22"/>
        <v/>
      </c>
      <c r="F216" s="16"/>
      <c r="G216" s="16"/>
      <c r="H216" s="21"/>
      <c r="I216" s="15" t="str">
        <f t="shared" si="25"/>
        <v/>
      </c>
      <c r="J216" s="17" t="str">
        <f t="shared" si="26"/>
        <v/>
      </c>
      <c r="K216" s="15" t="str">
        <f t="shared" si="27"/>
        <v/>
      </c>
      <c r="L216" s="15"/>
    </row>
    <row r="217" spans="1:12" s="1" customFormat="1" x14ac:dyDescent="0.25">
      <c r="A217" s="13" t="e">
        <f t="shared" si="20"/>
        <v>#N/A</v>
      </c>
      <c r="B217" s="19" t="e">
        <f t="shared" si="23"/>
        <v>#N/A</v>
      </c>
      <c r="C217" s="14" t="str">
        <f t="shared" ca="1" si="21"/>
        <v/>
      </c>
      <c r="D217" s="15" t="str">
        <f t="shared" si="24"/>
        <v/>
      </c>
      <c r="E217" s="15" t="str">
        <f t="shared" si="22"/>
        <v/>
      </c>
      <c r="F217" s="16"/>
      <c r="G217" s="16"/>
      <c r="H217" s="21"/>
      <c r="I217" s="15" t="str">
        <f t="shared" si="25"/>
        <v/>
      </c>
      <c r="J217" s="17" t="str">
        <f t="shared" si="26"/>
        <v/>
      </c>
      <c r="K217" s="15" t="str">
        <f t="shared" si="27"/>
        <v/>
      </c>
      <c r="L217" s="15"/>
    </row>
    <row r="218" spans="1:12" s="1" customFormat="1" x14ac:dyDescent="0.25">
      <c r="A218" s="13" t="e">
        <f t="shared" si="20"/>
        <v>#N/A</v>
      </c>
      <c r="B218" s="19" t="e">
        <f t="shared" si="23"/>
        <v>#N/A</v>
      </c>
      <c r="C218" s="14" t="str">
        <f t="shared" ca="1" si="21"/>
        <v/>
      </c>
      <c r="D218" s="15" t="str">
        <f t="shared" si="24"/>
        <v/>
      </c>
      <c r="E218" s="15" t="str">
        <f t="shared" si="22"/>
        <v/>
      </c>
      <c r="F218" s="16"/>
      <c r="G218" s="16"/>
      <c r="H218" s="21"/>
      <c r="I218" s="15" t="str">
        <f t="shared" si="25"/>
        <v/>
      </c>
      <c r="J218" s="17" t="str">
        <f t="shared" si="26"/>
        <v/>
      </c>
      <c r="K218" s="15" t="str">
        <f t="shared" si="27"/>
        <v/>
      </c>
      <c r="L218" s="15"/>
    </row>
    <row r="219" spans="1:12" s="1" customFormat="1" x14ac:dyDescent="0.25">
      <c r="A219" s="13" t="e">
        <f t="shared" si="20"/>
        <v>#N/A</v>
      </c>
      <c r="B219" s="19" t="e">
        <f t="shared" si="23"/>
        <v>#N/A</v>
      </c>
      <c r="C219" s="14" t="str">
        <f t="shared" ca="1" si="21"/>
        <v/>
      </c>
      <c r="D219" s="15" t="str">
        <f t="shared" si="24"/>
        <v/>
      </c>
      <c r="E219" s="15" t="str">
        <f t="shared" si="22"/>
        <v/>
      </c>
      <c r="F219" s="16"/>
      <c r="G219" s="16"/>
      <c r="H219" s="21"/>
      <c r="I219" s="15" t="str">
        <f t="shared" si="25"/>
        <v/>
      </c>
      <c r="J219" s="17" t="str">
        <f t="shared" si="26"/>
        <v/>
      </c>
      <c r="K219" s="15" t="str">
        <f t="shared" si="27"/>
        <v/>
      </c>
      <c r="L219" s="15"/>
    </row>
    <row r="220" spans="1:12" s="1" customFormat="1" x14ac:dyDescent="0.25">
      <c r="A220" s="13" t="e">
        <f t="shared" si="20"/>
        <v>#N/A</v>
      </c>
      <c r="B220" s="19" t="e">
        <f t="shared" si="23"/>
        <v>#N/A</v>
      </c>
      <c r="C220" s="14" t="str">
        <f t="shared" ca="1" si="21"/>
        <v/>
      </c>
      <c r="D220" s="15" t="str">
        <f t="shared" si="24"/>
        <v/>
      </c>
      <c r="E220" s="15" t="str">
        <f t="shared" si="22"/>
        <v/>
      </c>
      <c r="F220" s="16"/>
      <c r="G220" s="16"/>
      <c r="H220" s="21"/>
      <c r="I220" s="15" t="str">
        <f t="shared" si="25"/>
        <v/>
      </c>
      <c r="J220" s="17" t="str">
        <f t="shared" si="26"/>
        <v/>
      </c>
      <c r="K220" s="15" t="str">
        <f t="shared" si="27"/>
        <v/>
      </c>
      <c r="L220" s="15"/>
    </row>
    <row r="221" spans="1:12" s="1" customFormat="1" x14ac:dyDescent="0.25">
      <c r="A221" s="13" t="e">
        <f t="shared" si="20"/>
        <v>#N/A</v>
      </c>
      <c r="B221" s="19" t="e">
        <f t="shared" si="23"/>
        <v>#N/A</v>
      </c>
      <c r="C221" s="14" t="str">
        <f t="shared" ca="1" si="21"/>
        <v/>
      </c>
      <c r="D221" s="15" t="str">
        <f t="shared" si="24"/>
        <v/>
      </c>
      <c r="E221" s="15" t="str">
        <f t="shared" si="22"/>
        <v/>
      </c>
      <c r="F221" s="16"/>
      <c r="G221" s="16"/>
      <c r="H221" s="21"/>
      <c r="I221" s="15" t="str">
        <f t="shared" si="25"/>
        <v/>
      </c>
      <c r="J221" s="17" t="str">
        <f t="shared" si="26"/>
        <v/>
      </c>
      <c r="K221" s="15" t="str">
        <f t="shared" si="27"/>
        <v/>
      </c>
      <c r="L221" s="15"/>
    </row>
    <row r="222" spans="1:12" s="1" customFormat="1" x14ac:dyDescent="0.25">
      <c r="A222" s="13" t="e">
        <f t="shared" si="20"/>
        <v>#N/A</v>
      </c>
      <c r="B222" s="19" t="e">
        <f t="shared" si="23"/>
        <v>#N/A</v>
      </c>
      <c r="C222" s="14" t="str">
        <f t="shared" ca="1" si="21"/>
        <v/>
      </c>
      <c r="D222" s="15" t="str">
        <f t="shared" si="24"/>
        <v/>
      </c>
      <c r="E222" s="15" t="str">
        <f t="shared" si="22"/>
        <v/>
      </c>
      <c r="F222" s="16"/>
      <c r="G222" s="16"/>
      <c r="H222" s="21"/>
      <c r="I222" s="15" t="str">
        <f t="shared" si="25"/>
        <v/>
      </c>
      <c r="J222" s="17" t="str">
        <f t="shared" si="26"/>
        <v/>
      </c>
      <c r="K222" s="15" t="str">
        <f t="shared" si="27"/>
        <v/>
      </c>
      <c r="L222" s="15"/>
    </row>
    <row r="223" spans="1:12" s="1" customFormat="1" x14ac:dyDescent="0.25">
      <c r="A223" s="13" t="e">
        <f t="shared" si="20"/>
        <v>#N/A</v>
      </c>
      <c r="B223" s="19" t="e">
        <f t="shared" si="23"/>
        <v>#N/A</v>
      </c>
      <c r="C223" s="14" t="str">
        <f t="shared" ca="1" si="21"/>
        <v/>
      </c>
      <c r="D223" s="15" t="str">
        <f t="shared" si="24"/>
        <v/>
      </c>
      <c r="E223" s="15" t="str">
        <f t="shared" si="22"/>
        <v/>
      </c>
      <c r="F223" s="16"/>
      <c r="G223" s="16"/>
      <c r="H223" s="21"/>
      <c r="I223" s="15" t="str">
        <f t="shared" si="25"/>
        <v/>
      </c>
      <c r="J223" s="17" t="str">
        <f t="shared" si="26"/>
        <v/>
      </c>
      <c r="K223" s="15" t="str">
        <f t="shared" si="27"/>
        <v/>
      </c>
      <c r="L223" s="15"/>
    </row>
    <row r="224" spans="1:12" s="1" customFormat="1" x14ac:dyDescent="0.25">
      <c r="A224" s="13" t="e">
        <f t="shared" si="20"/>
        <v>#N/A</v>
      </c>
      <c r="B224" s="19" t="e">
        <f t="shared" si="23"/>
        <v>#N/A</v>
      </c>
      <c r="C224" s="14" t="str">
        <f t="shared" ca="1" si="21"/>
        <v/>
      </c>
      <c r="D224" s="15" t="str">
        <f t="shared" si="24"/>
        <v/>
      </c>
      <c r="E224" s="15" t="str">
        <f t="shared" si="22"/>
        <v/>
      </c>
      <c r="F224" s="16"/>
      <c r="G224" s="16"/>
      <c r="H224" s="21"/>
      <c r="I224" s="15" t="str">
        <f t="shared" si="25"/>
        <v/>
      </c>
      <c r="J224" s="17" t="str">
        <f t="shared" si="26"/>
        <v/>
      </c>
      <c r="K224" s="15" t="str">
        <f t="shared" si="27"/>
        <v/>
      </c>
      <c r="L224" s="15"/>
    </row>
    <row r="225" spans="1:12" s="1" customFormat="1" x14ac:dyDescent="0.25">
      <c r="A225" s="13" t="e">
        <f t="shared" ref="A225:A288" si="28">IF(ISERROR(A224),NA(),IF(A224&gt;=nper,NA(),A224+1))</f>
        <v>#N/A</v>
      </c>
      <c r="B225" s="19" t="e">
        <f t="shared" si="23"/>
        <v>#N/A</v>
      </c>
      <c r="C225" s="14" t="str">
        <f t="shared" ref="C225:C288" ca="1" si="29">IF(ISERROR(A225),"",IF(A225&lt;$K$13,start_rate,MIN($K$15,IF(random,IF(MOD(A225,$K$13)=0,MAX($K$27,C224+$K$25+RAND()*($K$26-$K$25)),C224),start_rate+$K$14*ROUNDUP((A225-$K$13)/$K$13,0)))))</f>
        <v/>
      </c>
      <c r="D225" s="15" t="str">
        <f t="shared" si="24"/>
        <v/>
      </c>
      <c r="E225" s="15" t="str">
        <f t="shared" ref="E225:E288" si="30">IF(ISERROR(A225),"",IF(ROUND(I224,2)&lt;=0,0,IF(interest_only,D225,IF(amortized,IF(A225=$E$15*periods_per_year,I224+D225,IF(A225&gt;$E$15*periods_per_year,D225,ROUND(-PMT(C225/periods_per_year,$E$15*periods_per_year+1-A225,I224),2))),IF(fixed,$E$16,ROUND(min_rate*I224,2))))))</f>
        <v/>
      </c>
      <c r="F225" s="16"/>
      <c r="G225" s="16"/>
      <c r="H225" s="21"/>
      <c r="I225" s="15" t="str">
        <f t="shared" si="25"/>
        <v/>
      </c>
      <c r="J225" s="17" t="str">
        <f t="shared" si="26"/>
        <v/>
      </c>
      <c r="K225" s="15" t="str">
        <f t="shared" si="27"/>
        <v/>
      </c>
      <c r="L225" s="15"/>
    </row>
    <row r="226" spans="1:12" s="1" customFormat="1" x14ac:dyDescent="0.25">
      <c r="A226" s="13" t="e">
        <f t="shared" si="28"/>
        <v>#N/A</v>
      </c>
      <c r="B226" s="19" t="e">
        <f t="shared" ref="B226:B289" si="31">IF(ISERROR(A226),NA(),IF($O$13=26,B225+14,IF($O$13=52,B225+7,DATE(YEAR($E$8),MONTH($E$8)+(A226)*$P$13,IF($O$13=24,IF((MOD(A226,2))=1,DAY($E$8)+14,DAY($E$8)),DAY($E$8))))))</f>
        <v>#N/A</v>
      </c>
      <c r="C226" s="14" t="str">
        <f t="shared" ca="1" si="29"/>
        <v/>
      </c>
      <c r="D226" s="15" t="str">
        <f t="shared" ref="D226:D289" si="32">IF(ISERROR(A226),"",ROUND((B226-B225)*C226/$E$10*I225,2))</f>
        <v/>
      </c>
      <c r="E226" s="15" t="str">
        <f t="shared" si="30"/>
        <v/>
      </c>
      <c r="F226" s="16"/>
      <c r="G226" s="16"/>
      <c r="H226" s="21"/>
      <c r="I226" s="15" t="str">
        <f t="shared" ref="I226:I289" si="33">IF(ISERROR(A226),"",I225+F226-(G226+E226-MIN(D226+J225,E226+IF(ISBLANK(H226),G226,0))))</f>
        <v/>
      </c>
      <c r="J226" s="17" t="str">
        <f t="shared" ref="J226:J289" si="34">IF(ISERROR(A226),"",IF(E226+IF(ISBLANK(H226),G226,0)&gt;J225+D226,0,J225+D226-(E226+IF(ISBLANK(H226),G226,0))))</f>
        <v/>
      </c>
      <c r="K226" s="15" t="str">
        <f t="shared" ref="K226:K289" si="35">IF(ISERROR(A226),"",J226+I226)</f>
        <v/>
      </c>
      <c r="L226" s="15"/>
    </row>
    <row r="227" spans="1:12" s="1" customFormat="1" x14ac:dyDescent="0.25">
      <c r="A227" s="13" t="e">
        <f t="shared" si="28"/>
        <v>#N/A</v>
      </c>
      <c r="B227" s="19" t="e">
        <f t="shared" si="31"/>
        <v>#N/A</v>
      </c>
      <c r="C227" s="14" t="str">
        <f t="shared" ca="1" si="29"/>
        <v/>
      </c>
      <c r="D227" s="15" t="str">
        <f t="shared" si="32"/>
        <v/>
      </c>
      <c r="E227" s="15" t="str">
        <f t="shared" si="30"/>
        <v/>
      </c>
      <c r="F227" s="16"/>
      <c r="G227" s="16"/>
      <c r="H227" s="21"/>
      <c r="I227" s="15" t="str">
        <f t="shared" si="33"/>
        <v/>
      </c>
      <c r="J227" s="17" t="str">
        <f t="shared" si="34"/>
        <v/>
      </c>
      <c r="K227" s="15" t="str">
        <f t="shared" si="35"/>
        <v/>
      </c>
      <c r="L227" s="15"/>
    </row>
    <row r="228" spans="1:12" s="1" customFormat="1" x14ac:dyDescent="0.25">
      <c r="A228" s="13" t="e">
        <f t="shared" si="28"/>
        <v>#N/A</v>
      </c>
      <c r="B228" s="19" t="e">
        <f t="shared" si="31"/>
        <v>#N/A</v>
      </c>
      <c r="C228" s="14" t="str">
        <f t="shared" ca="1" si="29"/>
        <v/>
      </c>
      <c r="D228" s="15" t="str">
        <f t="shared" si="32"/>
        <v/>
      </c>
      <c r="E228" s="15" t="str">
        <f t="shared" si="30"/>
        <v/>
      </c>
      <c r="F228" s="16"/>
      <c r="G228" s="16"/>
      <c r="H228" s="21"/>
      <c r="I228" s="15" t="str">
        <f t="shared" si="33"/>
        <v/>
      </c>
      <c r="J228" s="17" t="str">
        <f t="shared" si="34"/>
        <v/>
      </c>
      <c r="K228" s="15" t="str">
        <f t="shared" si="35"/>
        <v/>
      </c>
      <c r="L228" s="15"/>
    </row>
    <row r="229" spans="1:12" s="1" customFormat="1" x14ac:dyDescent="0.25">
      <c r="A229" s="13" t="e">
        <f t="shared" si="28"/>
        <v>#N/A</v>
      </c>
      <c r="B229" s="19" t="e">
        <f t="shared" si="31"/>
        <v>#N/A</v>
      </c>
      <c r="C229" s="14" t="str">
        <f t="shared" ca="1" si="29"/>
        <v/>
      </c>
      <c r="D229" s="15" t="str">
        <f t="shared" si="32"/>
        <v/>
      </c>
      <c r="E229" s="15" t="str">
        <f t="shared" si="30"/>
        <v/>
      </c>
      <c r="F229" s="16"/>
      <c r="G229" s="16"/>
      <c r="H229" s="21"/>
      <c r="I229" s="15" t="str">
        <f t="shared" si="33"/>
        <v/>
      </c>
      <c r="J229" s="17" t="str">
        <f t="shared" si="34"/>
        <v/>
      </c>
      <c r="K229" s="15" t="str">
        <f t="shared" si="35"/>
        <v/>
      </c>
      <c r="L229" s="15"/>
    </row>
    <row r="230" spans="1:12" s="1" customFormat="1" x14ac:dyDescent="0.25">
      <c r="A230" s="13" t="e">
        <f t="shared" si="28"/>
        <v>#N/A</v>
      </c>
      <c r="B230" s="19" t="e">
        <f t="shared" si="31"/>
        <v>#N/A</v>
      </c>
      <c r="C230" s="14" t="str">
        <f t="shared" ca="1" si="29"/>
        <v/>
      </c>
      <c r="D230" s="15" t="str">
        <f t="shared" si="32"/>
        <v/>
      </c>
      <c r="E230" s="15" t="str">
        <f t="shared" si="30"/>
        <v/>
      </c>
      <c r="F230" s="16"/>
      <c r="G230" s="16"/>
      <c r="H230" s="21"/>
      <c r="I230" s="15" t="str">
        <f t="shared" si="33"/>
        <v/>
      </c>
      <c r="J230" s="17" t="str">
        <f t="shared" si="34"/>
        <v/>
      </c>
      <c r="K230" s="15" t="str">
        <f t="shared" si="35"/>
        <v/>
      </c>
      <c r="L230" s="15"/>
    </row>
    <row r="231" spans="1:12" s="1" customFormat="1" x14ac:dyDescent="0.25">
      <c r="A231" s="13" t="e">
        <f t="shared" si="28"/>
        <v>#N/A</v>
      </c>
      <c r="B231" s="19" t="e">
        <f t="shared" si="31"/>
        <v>#N/A</v>
      </c>
      <c r="C231" s="14" t="str">
        <f t="shared" ca="1" si="29"/>
        <v/>
      </c>
      <c r="D231" s="15" t="str">
        <f t="shared" si="32"/>
        <v/>
      </c>
      <c r="E231" s="15" t="str">
        <f t="shared" si="30"/>
        <v/>
      </c>
      <c r="F231" s="16"/>
      <c r="G231" s="16"/>
      <c r="H231" s="21"/>
      <c r="I231" s="15" t="str">
        <f t="shared" si="33"/>
        <v/>
      </c>
      <c r="J231" s="17" t="str">
        <f t="shared" si="34"/>
        <v/>
      </c>
      <c r="K231" s="15" t="str">
        <f t="shared" si="35"/>
        <v/>
      </c>
      <c r="L231" s="15"/>
    </row>
    <row r="232" spans="1:12" s="1" customFormat="1" x14ac:dyDescent="0.25">
      <c r="A232" s="13" t="e">
        <f t="shared" si="28"/>
        <v>#N/A</v>
      </c>
      <c r="B232" s="19" t="e">
        <f t="shared" si="31"/>
        <v>#N/A</v>
      </c>
      <c r="C232" s="14" t="str">
        <f t="shared" ca="1" si="29"/>
        <v/>
      </c>
      <c r="D232" s="15" t="str">
        <f t="shared" si="32"/>
        <v/>
      </c>
      <c r="E232" s="15" t="str">
        <f t="shared" si="30"/>
        <v/>
      </c>
      <c r="F232" s="16"/>
      <c r="G232" s="16"/>
      <c r="H232" s="21"/>
      <c r="I232" s="15" t="str">
        <f t="shared" si="33"/>
        <v/>
      </c>
      <c r="J232" s="17" t="str">
        <f t="shared" si="34"/>
        <v/>
      </c>
      <c r="K232" s="15" t="str">
        <f t="shared" si="35"/>
        <v/>
      </c>
      <c r="L232" s="15"/>
    </row>
    <row r="233" spans="1:12" s="1" customFormat="1" x14ac:dyDescent="0.25">
      <c r="A233" s="13" t="e">
        <f t="shared" si="28"/>
        <v>#N/A</v>
      </c>
      <c r="B233" s="19" t="e">
        <f t="shared" si="31"/>
        <v>#N/A</v>
      </c>
      <c r="C233" s="14" t="str">
        <f t="shared" ca="1" si="29"/>
        <v/>
      </c>
      <c r="D233" s="15" t="str">
        <f t="shared" si="32"/>
        <v/>
      </c>
      <c r="E233" s="15" t="str">
        <f t="shared" si="30"/>
        <v/>
      </c>
      <c r="F233" s="16"/>
      <c r="G233" s="16"/>
      <c r="H233" s="21"/>
      <c r="I233" s="15" t="str">
        <f t="shared" si="33"/>
        <v/>
      </c>
      <c r="J233" s="17" t="str">
        <f t="shared" si="34"/>
        <v/>
      </c>
      <c r="K233" s="15" t="str">
        <f t="shared" si="35"/>
        <v/>
      </c>
      <c r="L233" s="15"/>
    </row>
    <row r="234" spans="1:12" s="1" customFormat="1" x14ac:dyDescent="0.25">
      <c r="A234" s="13" t="e">
        <f t="shared" si="28"/>
        <v>#N/A</v>
      </c>
      <c r="B234" s="19" t="e">
        <f t="shared" si="31"/>
        <v>#N/A</v>
      </c>
      <c r="C234" s="14" t="str">
        <f t="shared" ca="1" si="29"/>
        <v/>
      </c>
      <c r="D234" s="15" t="str">
        <f t="shared" si="32"/>
        <v/>
      </c>
      <c r="E234" s="15" t="str">
        <f t="shared" si="30"/>
        <v/>
      </c>
      <c r="F234" s="16"/>
      <c r="G234" s="16"/>
      <c r="H234" s="21"/>
      <c r="I234" s="15" t="str">
        <f t="shared" si="33"/>
        <v/>
      </c>
      <c r="J234" s="17" t="str">
        <f t="shared" si="34"/>
        <v/>
      </c>
      <c r="K234" s="15" t="str">
        <f t="shared" si="35"/>
        <v/>
      </c>
      <c r="L234" s="15"/>
    </row>
    <row r="235" spans="1:12" s="1" customFormat="1" x14ac:dyDescent="0.25">
      <c r="A235" s="13" t="e">
        <f t="shared" si="28"/>
        <v>#N/A</v>
      </c>
      <c r="B235" s="19" t="e">
        <f t="shared" si="31"/>
        <v>#N/A</v>
      </c>
      <c r="C235" s="14" t="str">
        <f t="shared" ca="1" si="29"/>
        <v/>
      </c>
      <c r="D235" s="15" t="str">
        <f t="shared" si="32"/>
        <v/>
      </c>
      <c r="E235" s="15" t="str">
        <f t="shared" si="30"/>
        <v/>
      </c>
      <c r="F235" s="16"/>
      <c r="G235" s="16"/>
      <c r="H235" s="21"/>
      <c r="I235" s="15" t="str">
        <f t="shared" si="33"/>
        <v/>
      </c>
      <c r="J235" s="17" t="str">
        <f t="shared" si="34"/>
        <v/>
      </c>
      <c r="K235" s="15" t="str">
        <f t="shared" si="35"/>
        <v/>
      </c>
      <c r="L235" s="15"/>
    </row>
    <row r="236" spans="1:12" s="1" customFormat="1" x14ac:dyDescent="0.25">
      <c r="A236" s="13" t="e">
        <f t="shared" si="28"/>
        <v>#N/A</v>
      </c>
      <c r="B236" s="19" t="e">
        <f t="shared" si="31"/>
        <v>#N/A</v>
      </c>
      <c r="C236" s="14" t="str">
        <f t="shared" ca="1" si="29"/>
        <v/>
      </c>
      <c r="D236" s="15" t="str">
        <f t="shared" si="32"/>
        <v/>
      </c>
      <c r="E236" s="15" t="str">
        <f t="shared" si="30"/>
        <v/>
      </c>
      <c r="F236" s="16"/>
      <c r="G236" s="16"/>
      <c r="H236" s="21"/>
      <c r="I236" s="15" t="str">
        <f t="shared" si="33"/>
        <v/>
      </c>
      <c r="J236" s="17" t="str">
        <f t="shared" si="34"/>
        <v/>
      </c>
      <c r="K236" s="15" t="str">
        <f t="shared" si="35"/>
        <v/>
      </c>
      <c r="L236" s="15"/>
    </row>
    <row r="237" spans="1:12" s="1" customFormat="1" x14ac:dyDescent="0.25">
      <c r="A237" s="13" t="e">
        <f t="shared" si="28"/>
        <v>#N/A</v>
      </c>
      <c r="B237" s="19" t="e">
        <f t="shared" si="31"/>
        <v>#N/A</v>
      </c>
      <c r="C237" s="14" t="str">
        <f t="shared" ca="1" si="29"/>
        <v/>
      </c>
      <c r="D237" s="15" t="str">
        <f t="shared" si="32"/>
        <v/>
      </c>
      <c r="E237" s="15" t="str">
        <f t="shared" si="30"/>
        <v/>
      </c>
      <c r="F237" s="16"/>
      <c r="G237" s="16"/>
      <c r="H237" s="21"/>
      <c r="I237" s="15" t="str">
        <f t="shared" si="33"/>
        <v/>
      </c>
      <c r="J237" s="17" t="str">
        <f t="shared" si="34"/>
        <v/>
      </c>
      <c r="K237" s="15" t="str">
        <f t="shared" si="35"/>
        <v/>
      </c>
      <c r="L237" s="15"/>
    </row>
    <row r="238" spans="1:12" s="1" customFormat="1" x14ac:dyDescent="0.25">
      <c r="A238" s="13" t="e">
        <f t="shared" si="28"/>
        <v>#N/A</v>
      </c>
      <c r="B238" s="19" t="e">
        <f t="shared" si="31"/>
        <v>#N/A</v>
      </c>
      <c r="C238" s="14" t="str">
        <f t="shared" ca="1" si="29"/>
        <v/>
      </c>
      <c r="D238" s="15" t="str">
        <f t="shared" si="32"/>
        <v/>
      </c>
      <c r="E238" s="15" t="str">
        <f t="shared" si="30"/>
        <v/>
      </c>
      <c r="F238" s="16"/>
      <c r="G238" s="16"/>
      <c r="H238" s="21"/>
      <c r="I238" s="15" t="str">
        <f t="shared" si="33"/>
        <v/>
      </c>
      <c r="J238" s="17" t="str">
        <f t="shared" si="34"/>
        <v/>
      </c>
      <c r="K238" s="15" t="str">
        <f t="shared" si="35"/>
        <v/>
      </c>
      <c r="L238" s="15"/>
    </row>
    <row r="239" spans="1:12" s="1" customFormat="1" x14ac:dyDescent="0.25">
      <c r="A239" s="13" t="e">
        <f t="shared" si="28"/>
        <v>#N/A</v>
      </c>
      <c r="B239" s="19" t="e">
        <f t="shared" si="31"/>
        <v>#N/A</v>
      </c>
      <c r="C239" s="14" t="str">
        <f t="shared" ca="1" si="29"/>
        <v/>
      </c>
      <c r="D239" s="15" t="str">
        <f t="shared" si="32"/>
        <v/>
      </c>
      <c r="E239" s="15" t="str">
        <f t="shared" si="30"/>
        <v/>
      </c>
      <c r="F239" s="16"/>
      <c r="G239" s="16"/>
      <c r="H239" s="21"/>
      <c r="I239" s="15" t="str">
        <f t="shared" si="33"/>
        <v/>
      </c>
      <c r="J239" s="17" t="str">
        <f t="shared" si="34"/>
        <v/>
      </c>
      <c r="K239" s="15" t="str">
        <f t="shared" si="35"/>
        <v/>
      </c>
      <c r="L239" s="15"/>
    </row>
    <row r="240" spans="1:12" s="1" customFormat="1" x14ac:dyDescent="0.25">
      <c r="A240" s="13" t="e">
        <f t="shared" si="28"/>
        <v>#N/A</v>
      </c>
      <c r="B240" s="19" t="e">
        <f t="shared" si="31"/>
        <v>#N/A</v>
      </c>
      <c r="C240" s="14" t="str">
        <f t="shared" ca="1" si="29"/>
        <v/>
      </c>
      <c r="D240" s="15" t="str">
        <f t="shared" si="32"/>
        <v/>
      </c>
      <c r="E240" s="15" t="str">
        <f t="shared" si="30"/>
        <v/>
      </c>
      <c r="F240" s="16"/>
      <c r="G240" s="16"/>
      <c r="H240" s="21"/>
      <c r="I240" s="15" t="str">
        <f t="shared" si="33"/>
        <v/>
      </c>
      <c r="J240" s="17" t="str">
        <f t="shared" si="34"/>
        <v/>
      </c>
      <c r="K240" s="15" t="str">
        <f t="shared" si="35"/>
        <v/>
      </c>
      <c r="L240" s="15"/>
    </row>
    <row r="241" spans="1:12" s="1" customFormat="1" x14ac:dyDescent="0.25">
      <c r="A241" s="13" t="e">
        <f t="shared" si="28"/>
        <v>#N/A</v>
      </c>
      <c r="B241" s="19" t="e">
        <f t="shared" si="31"/>
        <v>#N/A</v>
      </c>
      <c r="C241" s="14" t="str">
        <f t="shared" ca="1" si="29"/>
        <v/>
      </c>
      <c r="D241" s="15" t="str">
        <f t="shared" si="32"/>
        <v/>
      </c>
      <c r="E241" s="15" t="str">
        <f t="shared" si="30"/>
        <v/>
      </c>
      <c r="F241" s="16"/>
      <c r="G241" s="16"/>
      <c r="H241" s="21"/>
      <c r="I241" s="15" t="str">
        <f t="shared" si="33"/>
        <v/>
      </c>
      <c r="J241" s="17" t="str">
        <f t="shared" si="34"/>
        <v/>
      </c>
      <c r="K241" s="15" t="str">
        <f t="shared" si="35"/>
        <v/>
      </c>
      <c r="L241" s="15"/>
    </row>
    <row r="242" spans="1:12" s="1" customFormat="1" x14ac:dyDescent="0.25">
      <c r="A242" s="13" t="e">
        <f t="shared" si="28"/>
        <v>#N/A</v>
      </c>
      <c r="B242" s="19" t="e">
        <f t="shared" si="31"/>
        <v>#N/A</v>
      </c>
      <c r="C242" s="14" t="str">
        <f t="shared" ca="1" si="29"/>
        <v/>
      </c>
      <c r="D242" s="15" t="str">
        <f t="shared" si="32"/>
        <v/>
      </c>
      <c r="E242" s="15" t="str">
        <f t="shared" si="30"/>
        <v/>
      </c>
      <c r="F242" s="16"/>
      <c r="G242" s="16"/>
      <c r="H242" s="21"/>
      <c r="I242" s="15" t="str">
        <f t="shared" si="33"/>
        <v/>
      </c>
      <c r="J242" s="17" t="str">
        <f t="shared" si="34"/>
        <v/>
      </c>
      <c r="K242" s="15" t="str">
        <f t="shared" si="35"/>
        <v/>
      </c>
      <c r="L242" s="15"/>
    </row>
    <row r="243" spans="1:12" s="1" customFormat="1" x14ac:dyDescent="0.25">
      <c r="A243" s="13" t="e">
        <f t="shared" si="28"/>
        <v>#N/A</v>
      </c>
      <c r="B243" s="19" t="e">
        <f t="shared" si="31"/>
        <v>#N/A</v>
      </c>
      <c r="C243" s="14" t="str">
        <f t="shared" ca="1" si="29"/>
        <v/>
      </c>
      <c r="D243" s="15" t="str">
        <f t="shared" si="32"/>
        <v/>
      </c>
      <c r="E243" s="15" t="str">
        <f t="shared" si="30"/>
        <v/>
      </c>
      <c r="F243" s="16"/>
      <c r="G243" s="16"/>
      <c r="H243" s="21"/>
      <c r="I243" s="15" t="str">
        <f t="shared" si="33"/>
        <v/>
      </c>
      <c r="J243" s="17" t="str">
        <f t="shared" si="34"/>
        <v/>
      </c>
      <c r="K243" s="15" t="str">
        <f t="shared" si="35"/>
        <v/>
      </c>
      <c r="L243" s="15"/>
    </row>
    <row r="244" spans="1:12" s="1" customFormat="1" x14ac:dyDescent="0.25">
      <c r="A244" s="13" t="e">
        <f t="shared" si="28"/>
        <v>#N/A</v>
      </c>
      <c r="B244" s="19" t="e">
        <f t="shared" si="31"/>
        <v>#N/A</v>
      </c>
      <c r="C244" s="14" t="str">
        <f t="shared" ca="1" si="29"/>
        <v/>
      </c>
      <c r="D244" s="15" t="str">
        <f t="shared" si="32"/>
        <v/>
      </c>
      <c r="E244" s="15" t="str">
        <f t="shared" si="30"/>
        <v/>
      </c>
      <c r="F244" s="16"/>
      <c r="G244" s="16"/>
      <c r="H244" s="21"/>
      <c r="I244" s="15" t="str">
        <f t="shared" si="33"/>
        <v/>
      </c>
      <c r="J244" s="17" t="str">
        <f t="shared" si="34"/>
        <v/>
      </c>
      <c r="K244" s="15" t="str">
        <f t="shared" si="35"/>
        <v/>
      </c>
      <c r="L244" s="15"/>
    </row>
    <row r="245" spans="1:12" s="1" customFormat="1" x14ac:dyDescent="0.25">
      <c r="A245" s="13" t="e">
        <f t="shared" si="28"/>
        <v>#N/A</v>
      </c>
      <c r="B245" s="19" t="e">
        <f t="shared" si="31"/>
        <v>#N/A</v>
      </c>
      <c r="C245" s="14" t="str">
        <f t="shared" ca="1" si="29"/>
        <v/>
      </c>
      <c r="D245" s="15" t="str">
        <f t="shared" si="32"/>
        <v/>
      </c>
      <c r="E245" s="15" t="str">
        <f t="shared" si="30"/>
        <v/>
      </c>
      <c r="F245" s="16"/>
      <c r="G245" s="16"/>
      <c r="H245" s="21"/>
      <c r="I245" s="15" t="str">
        <f t="shared" si="33"/>
        <v/>
      </c>
      <c r="J245" s="17" t="str">
        <f t="shared" si="34"/>
        <v/>
      </c>
      <c r="K245" s="15" t="str">
        <f t="shared" si="35"/>
        <v/>
      </c>
      <c r="L245" s="15"/>
    </row>
    <row r="246" spans="1:12" s="1" customFormat="1" x14ac:dyDescent="0.25">
      <c r="A246" s="13" t="e">
        <f t="shared" si="28"/>
        <v>#N/A</v>
      </c>
      <c r="B246" s="19" t="e">
        <f t="shared" si="31"/>
        <v>#N/A</v>
      </c>
      <c r="C246" s="14" t="str">
        <f t="shared" ca="1" si="29"/>
        <v/>
      </c>
      <c r="D246" s="15" t="str">
        <f t="shared" si="32"/>
        <v/>
      </c>
      <c r="E246" s="15" t="str">
        <f t="shared" si="30"/>
        <v/>
      </c>
      <c r="F246" s="16"/>
      <c r="G246" s="16"/>
      <c r="H246" s="21"/>
      <c r="I246" s="15" t="str">
        <f t="shared" si="33"/>
        <v/>
      </c>
      <c r="J246" s="17" t="str">
        <f t="shared" si="34"/>
        <v/>
      </c>
      <c r="K246" s="15" t="str">
        <f t="shared" si="35"/>
        <v/>
      </c>
      <c r="L246" s="15"/>
    </row>
    <row r="247" spans="1:12" s="1" customFormat="1" x14ac:dyDescent="0.25">
      <c r="A247" s="13" t="e">
        <f t="shared" si="28"/>
        <v>#N/A</v>
      </c>
      <c r="B247" s="19" t="e">
        <f t="shared" si="31"/>
        <v>#N/A</v>
      </c>
      <c r="C247" s="14" t="str">
        <f t="shared" ca="1" si="29"/>
        <v/>
      </c>
      <c r="D247" s="15" t="str">
        <f t="shared" si="32"/>
        <v/>
      </c>
      <c r="E247" s="15" t="str">
        <f t="shared" si="30"/>
        <v/>
      </c>
      <c r="F247" s="16"/>
      <c r="G247" s="16"/>
      <c r="H247" s="21"/>
      <c r="I247" s="15" t="str">
        <f t="shared" si="33"/>
        <v/>
      </c>
      <c r="J247" s="17" t="str">
        <f t="shared" si="34"/>
        <v/>
      </c>
      <c r="K247" s="15" t="str">
        <f t="shared" si="35"/>
        <v/>
      </c>
      <c r="L247" s="15"/>
    </row>
    <row r="248" spans="1:12" s="1" customFormat="1" x14ac:dyDescent="0.25">
      <c r="A248" s="13" t="e">
        <f t="shared" si="28"/>
        <v>#N/A</v>
      </c>
      <c r="B248" s="19" t="e">
        <f t="shared" si="31"/>
        <v>#N/A</v>
      </c>
      <c r="C248" s="14" t="str">
        <f t="shared" ca="1" si="29"/>
        <v/>
      </c>
      <c r="D248" s="15" t="str">
        <f t="shared" si="32"/>
        <v/>
      </c>
      <c r="E248" s="15" t="str">
        <f t="shared" si="30"/>
        <v/>
      </c>
      <c r="F248" s="16"/>
      <c r="G248" s="16"/>
      <c r="H248" s="21"/>
      <c r="I248" s="15" t="str">
        <f t="shared" si="33"/>
        <v/>
      </c>
      <c r="J248" s="17" t="str">
        <f t="shared" si="34"/>
        <v/>
      </c>
      <c r="K248" s="15" t="str">
        <f t="shared" si="35"/>
        <v/>
      </c>
      <c r="L248" s="15"/>
    </row>
    <row r="249" spans="1:12" s="1" customFormat="1" x14ac:dyDescent="0.25">
      <c r="A249" s="13" t="e">
        <f t="shared" si="28"/>
        <v>#N/A</v>
      </c>
      <c r="B249" s="19" t="e">
        <f t="shared" si="31"/>
        <v>#N/A</v>
      </c>
      <c r="C249" s="14" t="str">
        <f t="shared" ca="1" si="29"/>
        <v/>
      </c>
      <c r="D249" s="15" t="str">
        <f t="shared" si="32"/>
        <v/>
      </c>
      <c r="E249" s="15" t="str">
        <f t="shared" si="30"/>
        <v/>
      </c>
      <c r="F249" s="16"/>
      <c r="G249" s="16"/>
      <c r="H249" s="21"/>
      <c r="I249" s="15" t="str">
        <f t="shared" si="33"/>
        <v/>
      </c>
      <c r="J249" s="17" t="str">
        <f t="shared" si="34"/>
        <v/>
      </c>
      <c r="K249" s="15" t="str">
        <f t="shared" si="35"/>
        <v/>
      </c>
      <c r="L249" s="15"/>
    </row>
    <row r="250" spans="1:12" s="1" customFormat="1" x14ac:dyDescent="0.25">
      <c r="A250" s="13" t="e">
        <f t="shared" si="28"/>
        <v>#N/A</v>
      </c>
      <c r="B250" s="19" t="e">
        <f t="shared" si="31"/>
        <v>#N/A</v>
      </c>
      <c r="C250" s="14" t="str">
        <f t="shared" ca="1" si="29"/>
        <v/>
      </c>
      <c r="D250" s="15" t="str">
        <f t="shared" si="32"/>
        <v/>
      </c>
      <c r="E250" s="15" t="str">
        <f t="shared" si="30"/>
        <v/>
      </c>
      <c r="F250" s="16"/>
      <c r="G250" s="16"/>
      <c r="H250" s="21"/>
      <c r="I250" s="15" t="str">
        <f t="shared" si="33"/>
        <v/>
      </c>
      <c r="J250" s="17" t="str">
        <f t="shared" si="34"/>
        <v/>
      </c>
      <c r="K250" s="15" t="str">
        <f t="shared" si="35"/>
        <v/>
      </c>
      <c r="L250" s="15"/>
    </row>
    <row r="251" spans="1:12" s="1" customFormat="1" x14ac:dyDescent="0.25">
      <c r="A251" s="13" t="e">
        <f t="shared" si="28"/>
        <v>#N/A</v>
      </c>
      <c r="B251" s="19" t="e">
        <f t="shared" si="31"/>
        <v>#N/A</v>
      </c>
      <c r="C251" s="14" t="str">
        <f t="shared" ca="1" si="29"/>
        <v/>
      </c>
      <c r="D251" s="15" t="str">
        <f t="shared" si="32"/>
        <v/>
      </c>
      <c r="E251" s="15" t="str">
        <f t="shared" si="30"/>
        <v/>
      </c>
      <c r="F251" s="16"/>
      <c r="G251" s="16"/>
      <c r="H251" s="21"/>
      <c r="I251" s="15" t="str">
        <f t="shared" si="33"/>
        <v/>
      </c>
      <c r="J251" s="17" t="str">
        <f t="shared" si="34"/>
        <v/>
      </c>
      <c r="K251" s="15" t="str">
        <f t="shared" si="35"/>
        <v/>
      </c>
      <c r="L251" s="15"/>
    </row>
    <row r="252" spans="1:12" s="1" customFormat="1" x14ac:dyDescent="0.25">
      <c r="A252" s="13" t="e">
        <f t="shared" si="28"/>
        <v>#N/A</v>
      </c>
      <c r="B252" s="19" t="e">
        <f t="shared" si="31"/>
        <v>#N/A</v>
      </c>
      <c r="C252" s="14" t="str">
        <f t="shared" ca="1" si="29"/>
        <v/>
      </c>
      <c r="D252" s="15" t="str">
        <f t="shared" si="32"/>
        <v/>
      </c>
      <c r="E252" s="15" t="str">
        <f t="shared" si="30"/>
        <v/>
      </c>
      <c r="F252" s="16"/>
      <c r="G252" s="16"/>
      <c r="H252" s="21"/>
      <c r="I252" s="15" t="str">
        <f t="shared" si="33"/>
        <v/>
      </c>
      <c r="J252" s="17" t="str">
        <f t="shared" si="34"/>
        <v/>
      </c>
      <c r="K252" s="15" t="str">
        <f t="shared" si="35"/>
        <v/>
      </c>
      <c r="L252" s="15"/>
    </row>
    <row r="253" spans="1:12" s="1" customFormat="1" x14ac:dyDescent="0.25">
      <c r="A253" s="13" t="e">
        <f t="shared" si="28"/>
        <v>#N/A</v>
      </c>
      <c r="B253" s="19" t="e">
        <f t="shared" si="31"/>
        <v>#N/A</v>
      </c>
      <c r="C253" s="14" t="str">
        <f t="shared" ca="1" si="29"/>
        <v/>
      </c>
      <c r="D253" s="15" t="str">
        <f t="shared" si="32"/>
        <v/>
      </c>
      <c r="E253" s="15" t="str">
        <f t="shared" si="30"/>
        <v/>
      </c>
      <c r="F253" s="16"/>
      <c r="G253" s="16"/>
      <c r="H253" s="21"/>
      <c r="I253" s="15" t="str">
        <f t="shared" si="33"/>
        <v/>
      </c>
      <c r="J253" s="17" t="str">
        <f t="shared" si="34"/>
        <v/>
      </c>
      <c r="K253" s="15" t="str">
        <f t="shared" si="35"/>
        <v/>
      </c>
      <c r="L253" s="15"/>
    </row>
    <row r="254" spans="1:12" s="1" customFormat="1" x14ac:dyDescent="0.25">
      <c r="A254" s="13" t="e">
        <f t="shared" si="28"/>
        <v>#N/A</v>
      </c>
      <c r="B254" s="19" t="e">
        <f t="shared" si="31"/>
        <v>#N/A</v>
      </c>
      <c r="C254" s="14" t="str">
        <f t="shared" ca="1" si="29"/>
        <v/>
      </c>
      <c r="D254" s="15" t="str">
        <f t="shared" si="32"/>
        <v/>
      </c>
      <c r="E254" s="15" t="str">
        <f t="shared" si="30"/>
        <v/>
      </c>
      <c r="F254" s="16"/>
      <c r="G254" s="16"/>
      <c r="H254" s="21"/>
      <c r="I254" s="15" t="str">
        <f t="shared" si="33"/>
        <v/>
      </c>
      <c r="J254" s="17" t="str">
        <f t="shared" si="34"/>
        <v/>
      </c>
      <c r="K254" s="15" t="str">
        <f t="shared" si="35"/>
        <v/>
      </c>
      <c r="L254" s="15"/>
    </row>
    <row r="255" spans="1:12" s="1" customFormat="1" x14ac:dyDescent="0.25">
      <c r="A255" s="13" t="e">
        <f t="shared" si="28"/>
        <v>#N/A</v>
      </c>
      <c r="B255" s="19" t="e">
        <f t="shared" si="31"/>
        <v>#N/A</v>
      </c>
      <c r="C255" s="14" t="str">
        <f t="shared" ca="1" si="29"/>
        <v/>
      </c>
      <c r="D255" s="15" t="str">
        <f t="shared" si="32"/>
        <v/>
      </c>
      <c r="E255" s="15" t="str">
        <f t="shared" si="30"/>
        <v/>
      </c>
      <c r="F255" s="16"/>
      <c r="G255" s="16"/>
      <c r="H255" s="21"/>
      <c r="I255" s="15" t="str">
        <f t="shared" si="33"/>
        <v/>
      </c>
      <c r="J255" s="17" t="str">
        <f t="shared" si="34"/>
        <v/>
      </c>
      <c r="K255" s="15" t="str">
        <f t="shared" si="35"/>
        <v/>
      </c>
      <c r="L255" s="15"/>
    </row>
    <row r="256" spans="1:12" s="1" customFormat="1" x14ac:dyDescent="0.25">
      <c r="A256" s="13" t="e">
        <f t="shared" si="28"/>
        <v>#N/A</v>
      </c>
      <c r="B256" s="19" t="e">
        <f t="shared" si="31"/>
        <v>#N/A</v>
      </c>
      <c r="C256" s="14" t="str">
        <f t="shared" ca="1" si="29"/>
        <v/>
      </c>
      <c r="D256" s="15" t="str">
        <f t="shared" si="32"/>
        <v/>
      </c>
      <c r="E256" s="15" t="str">
        <f t="shared" si="30"/>
        <v/>
      </c>
      <c r="F256" s="16"/>
      <c r="G256" s="16"/>
      <c r="H256" s="21"/>
      <c r="I256" s="15" t="str">
        <f t="shared" si="33"/>
        <v/>
      </c>
      <c r="J256" s="17" t="str">
        <f t="shared" si="34"/>
        <v/>
      </c>
      <c r="K256" s="15" t="str">
        <f t="shared" si="35"/>
        <v/>
      </c>
      <c r="L256" s="15"/>
    </row>
    <row r="257" spans="1:12" s="1" customFormat="1" x14ac:dyDescent="0.25">
      <c r="A257" s="13" t="e">
        <f t="shared" si="28"/>
        <v>#N/A</v>
      </c>
      <c r="B257" s="19" t="e">
        <f t="shared" si="31"/>
        <v>#N/A</v>
      </c>
      <c r="C257" s="14" t="str">
        <f t="shared" ca="1" si="29"/>
        <v/>
      </c>
      <c r="D257" s="15" t="str">
        <f t="shared" si="32"/>
        <v/>
      </c>
      <c r="E257" s="15" t="str">
        <f t="shared" si="30"/>
        <v/>
      </c>
      <c r="F257" s="16"/>
      <c r="G257" s="16"/>
      <c r="H257" s="21"/>
      <c r="I257" s="15" t="str">
        <f t="shared" si="33"/>
        <v/>
      </c>
      <c r="J257" s="17" t="str">
        <f t="shared" si="34"/>
        <v/>
      </c>
      <c r="K257" s="15" t="str">
        <f t="shared" si="35"/>
        <v/>
      </c>
      <c r="L257" s="15"/>
    </row>
    <row r="258" spans="1:12" s="1" customFormat="1" x14ac:dyDescent="0.25">
      <c r="A258" s="13" t="e">
        <f t="shared" si="28"/>
        <v>#N/A</v>
      </c>
      <c r="B258" s="19" t="e">
        <f t="shared" si="31"/>
        <v>#N/A</v>
      </c>
      <c r="C258" s="14" t="str">
        <f t="shared" ca="1" si="29"/>
        <v/>
      </c>
      <c r="D258" s="15" t="str">
        <f t="shared" si="32"/>
        <v/>
      </c>
      <c r="E258" s="15" t="str">
        <f t="shared" si="30"/>
        <v/>
      </c>
      <c r="F258" s="16"/>
      <c r="G258" s="16"/>
      <c r="H258" s="21"/>
      <c r="I258" s="15" t="str">
        <f t="shared" si="33"/>
        <v/>
      </c>
      <c r="J258" s="17" t="str">
        <f t="shared" si="34"/>
        <v/>
      </c>
      <c r="K258" s="15" t="str">
        <f t="shared" si="35"/>
        <v/>
      </c>
      <c r="L258" s="15"/>
    </row>
    <row r="259" spans="1:12" s="1" customFormat="1" x14ac:dyDescent="0.25">
      <c r="A259" s="13" t="e">
        <f t="shared" si="28"/>
        <v>#N/A</v>
      </c>
      <c r="B259" s="19" t="e">
        <f t="shared" si="31"/>
        <v>#N/A</v>
      </c>
      <c r="C259" s="14" t="str">
        <f t="shared" ca="1" si="29"/>
        <v/>
      </c>
      <c r="D259" s="15" t="str">
        <f t="shared" si="32"/>
        <v/>
      </c>
      <c r="E259" s="15" t="str">
        <f t="shared" si="30"/>
        <v/>
      </c>
      <c r="F259" s="16"/>
      <c r="G259" s="16"/>
      <c r="H259" s="21"/>
      <c r="I259" s="15" t="str">
        <f t="shared" si="33"/>
        <v/>
      </c>
      <c r="J259" s="17" t="str">
        <f t="shared" si="34"/>
        <v/>
      </c>
      <c r="K259" s="15" t="str">
        <f t="shared" si="35"/>
        <v/>
      </c>
      <c r="L259" s="15"/>
    </row>
    <row r="260" spans="1:12" s="1" customFormat="1" x14ac:dyDescent="0.25">
      <c r="A260" s="13" t="e">
        <f t="shared" si="28"/>
        <v>#N/A</v>
      </c>
      <c r="B260" s="19" t="e">
        <f t="shared" si="31"/>
        <v>#N/A</v>
      </c>
      <c r="C260" s="14" t="str">
        <f t="shared" ca="1" si="29"/>
        <v/>
      </c>
      <c r="D260" s="15" t="str">
        <f t="shared" si="32"/>
        <v/>
      </c>
      <c r="E260" s="15" t="str">
        <f t="shared" si="30"/>
        <v/>
      </c>
      <c r="F260" s="16"/>
      <c r="G260" s="16"/>
      <c r="H260" s="21"/>
      <c r="I260" s="15" t="str">
        <f t="shared" si="33"/>
        <v/>
      </c>
      <c r="J260" s="17" t="str">
        <f t="shared" si="34"/>
        <v/>
      </c>
      <c r="K260" s="15" t="str">
        <f t="shared" si="35"/>
        <v/>
      </c>
      <c r="L260" s="15"/>
    </row>
    <row r="261" spans="1:12" s="1" customFormat="1" x14ac:dyDescent="0.25">
      <c r="A261" s="13" t="e">
        <f t="shared" si="28"/>
        <v>#N/A</v>
      </c>
      <c r="B261" s="19" t="e">
        <f t="shared" si="31"/>
        <v>#N/A</v>
      </c>
      <c r="C261" s="14" t="str">
        <f t="shared" ca="1" si="29"/>
        <v/>
      </c>
      <c r="D261" s="15" t="str">
        <f t="shared" si="32"/>
        <v/>
      </c>
      <c r="E261" s="15" t="str">
        <f t="shared" si="30"/>
        <v/>
      </c>
      <c r="F261" s="16"/>
      <c r="G261" s="16"/>
      <c r="H261" s="21"/>
      <c r="I261" s="15" t="str">
        <f t="shared" si="33"/>
        <v/>
      </c>
      <c r="J261" s="17" t="str">
        <f t="shared" si="34"/>
        <v/>
      </c>
      <c r="K261" s="15" t="str">
        <f t="shared" si="35"/>
        <v/>
      </c>
      <c r="L261" s="15"/>
    </row>
    <row r="262" spans="1:12" s="1" customFormat="1" x14ac:dyDescent="0.25">
      <c r="A262" s="13" t="e">
        <f t="shared" si="28"/>
        <v>#N/A</v>
      </c>
      <c r="B262" s="19" t="e">
        <f t="shared" si="31"/>
        <v>#N/A</v>
      </c>
      <c r="C262" s="14" t="str">
        <f t="shared" ca="1" si="29"/>
        <v/>
      </c>
      <c r="D262" s="15" t="str">
        <f t="shared" si="32"/>
        <v/>
      </c>
      <c r="E262" s="15" t="str">
        <f t="shared" si="30"/>
        <v/>
      </c>
      <c r="F262" s="16"/>
      <c r="G262" s="16"/>
      <c r="H262" s="21"/>
      <c r="I262" s="15" t="str">
        <f t="shared" si="33"/>
        <v/>
      </c>
      <c r="J262" s="17" t="str">
        <f t="shared" si="34"/>
        <v/>
      </c>
      <c r="K262" s="15" t="str">
        <f t="shared" si="35"/>
        <v/>
      </c>
      <c r="L262" s="15"/>
    </row>
    <row r="263" spans="1:12" s="1" customFormat="1" x14ac:dyDescent="0.25">
      <c r="A263" s="13" t="e">
        <f t="shared" si="28"/>
        <v>#N/A</v>
      </c>
      <c r="B263" s="19" t="e">
        <f t="shared" si="31"/>
        <v>#N/A</v>
      </c>
      <c r="C263" s="14" t="str">
        <f t="shared" ca="1" si="29"/>
        <v/>
      </c>
      <c r="D263" s="15" t="str">
        <f t="shared" si="32"/>
        <v/>
      </c>
      <c r="E263" s="15" t="str">
        <f t="shared" si="30"/>
        <v/>
      </c>
      <c r="F263" s="16"/>
      <c r="G263" s="16"/>
      <c r="H263" s="21"/>
      <c r="I263" s="15" t="str">
        <f t="shared" si="33"/>
        <v/>
      </c>
      <c r="J263" s="17" t="str">
        <f t="shared" si="34"/>
        <v/>
      </c>
      <c r="K263" s="15" t="str">
        <f t="shared" si="35"/>
        <v/>
      </c>
      <c r="L263" s="15"/>
    </row>
    <row r="264" spans="1:12" s="1" customFormat="1" x14ac:dyDescent="0.25">
      <c r="A264" s="13" t="e">
        <f t="shared" si="28"/>
        <v>#N/A</v>
      </c>
      <c r="B264" s="19" t="e">
        <f t="shared" si="31"/>
        <v>#N/A</v>
      </c>
      <c r="C264" s="14" t="str">
        <f t="shared" ca="1" si="29"/>
        <v/>
      </c>
      <c r="D264" s="15" t="str">
        <f t="shared" si="32"/>
        <v/>
      </c>
      <c r="E264" s="15" t="str">
        <f t="shared" si="30"/>
        <v/>
      </c>
      <c r="F264" s="16"/>
      <c r="G264" s="16"/>
      <c r="H264" s="21"/>
      <c r="I264" s="15" t="str">
        <f t="shared" si="33"/>
        <v/>
      </c>
      <c r="J264" s="17" t="str">
        <f t="shared" si="34"/>
        <v/>
      </c>
      <c r="K264" s="15" t="str">
        <f t="shared" si="35"/>
        <v/>
      </c>
      <c r="L264" s="15"/>
    </row>
    <row r="265" spans="1:12" s="1" customFormat="1" x14ac:dyDescent="0.25">
      <c r="A265" s="13" t="e">
        <f t="shared" si="28"/>
        <v>#N/A</v>
      </c>
      <c r="B265" s="19" t="e">
        <f t="shared" si="31"/>
        <v>#N/A</v>
      </c>
      <c r="C265" s="14" t="str">
        <f t="shared" ca="1" si="29"/>
        <v/>
      </c>
      <c r="D265" s="15" t="str">
        <f t="shared" si="32"/>
        <v/>
      </c>
      <c r="E265" s="15" t="str">
        <f t="shared" si="30"/>
        <v/>
      </c>
      <c r="F265" s="16"/>
      <c r="G265" s="16"/>
      <c r="H265" s="21"/>
      <c r="I265" s="15" t="str">
        <f t="shared" si="33"/>
        <v/>
      </c>
      <c r="J265" s="17" t="str">
        <f t="shared" si="34"/>
        <v/>
      </c>
      <c r="K265" s="15" t="str">
        <f t="shared" si="35"/>
        <v/>
      </c>
      <c r="L265" s="15"/>
    </row>
    <row r="266" spans="1:12" s="1" customFormat="1" x14ac:dyDescent="0.25">
      <c r="A266" s="13" t="e">
        <f t="shared" si="28"/>
        <v>#N/A</v>
      </c>
      <c r="B266" s="19" t="e">
        <f t="shared" si="31"/>
        <v>#N/A</v>
      </c>
      <c r="C266" s="14" t="str">
        <f t="shared" ca="1" si="29"/>
        <v/>
      </c>
      <c r="D266" s="15" t="str">
        <f t="shared" si="32"/>
        <v/>
      </c>
      <c r="E266" s="15" t="str">
        <f t="shared" si="30"/>
        <v/>
      </c>
      <c r="F266" s="16"/>
      <c r="G266" s="16"/>
      <c r="H266" s="21"/>
      <c r="I266" s="15" t="str">
        <f t="shared" si="33"/>
        <v/>
      </c>
      <c r="J266" s="17" t="str">
        <f t="shared" si="34"/>
        <v/>
      </c>
      <c r="K266" s="15" t="str">
        <f t="shared" si="35"/>
        <v/>
      </c>
      <c r="L266" s="15"/>
    </row>
    <row r="267" spans="1:12" s="1" customFormat="1" x14ac:dyDescent="0.25">
      <c r="A267" s="13" t="e">
        <f t="shared" si="28"/>
        <v>#N/A</v>
      </c>
      <c r="B267" s="19" t="e">
        <f t="shared" si="31"/>
        <v>#N/A</v>
      </c>
      <c r="C267" s="14" t="str">
        <f t="shared" ca="1" si="29"/>
        <v/>
      </c>
      <c r="D267" s="15" t="str">
        <f t="shared" si="32"/>
        <v/>
      </c>
      <c r="E267" s="15" t="str">
        <f t="shared" si="30"/>
        <v/>
      </c>
      <c r="F267" s="16"/>
      <c r="G267" s="16"/>
      <c r="H267" s="21"/>
      <c r="I267" s="15" t="str">
        <f t="shared" si="33"/>
        <v/>
      </c>
      <c r="J267" s="17" t="str">
        <f t="shared" si="34"/>
        <v/>
      </c>
      <c r="K267" s="15" t="str">
        <f t="shared" si="35"/>
        <v/>
      </c>
      <c r="L267" s="15"/>
    </row>
    <row r="268" spans="1:12" s="1" customFormat="1" x14ac:dyDescent="0.25">
      <c r="A268" s="13" t="e">
        <f t="shared" si="28"/>
        <v>#N/A</v>
      </c>
      <c r="B268" s="19" t="e">
        <f t="shared" si="31"/>
        <v>#N/A</v>
      </c>
      <c r="C268" s="14" t="str">
        <f t="shared" ca="1" si="29"/>
        <v/>
      </c>
      <c r="D268" s="15" t="str">
        <f t="shared" si="32"/>
        <v/>
      </c>
      <c r="E268" s="15" t="str">
        <f t="shared" si="30"/>
        <v/>
      </c>
      <c r="F268" s="16"/>
      <c r="G268" s="16"/>
      <c r="H268" s="21"/>
      <c r="I268" s="15" t="str">
        <f t="shared" si="33"/>
        <v/>
      </c>
      <c r="J268" s="17" t="str">
        <f t="shared" si="34"/>
        <v/>
      </c>
      <c r="K268" s="15" t="str">
        <f t="shared" si="35"/>
        <v/>
      </c>
      <c r="L268" s="15"/>
    </row>
    <row r="269" spans="1:12" s="1" customFormat="1" x14ac:dyDescent="0.25">
      <c r="A269" s="13" t="e">
        <f t="shared" si="28"/>
        <v>#N/A</v>
      </c>
      <c r="B269" s="19" t="e">
        <f t="shared" si="31"/>
        <v>#N/A</v>
      </c>
      <c r="C269" s="14" t="str">
        <f t="shared" ca="1" si="29"/>
        <v/>
      </c>
      <c r="D269" s="15" t="str">
        <f t="shared" si="32"/>
        <v/>
      </c>
      <c r="E269" s="15" t="str">
        <f t="shared" si="30"/>
        <v/>
      </c>
      <c r="F269" s="16"/>
      <c r="G269" s="16"/>
      <c r="H269" s="21"/>
      <c r="I269" s="15" t="str">
        <f t="shared" si="33"/>
        <v/>
      </c>
      <c r="J269" s="17" t="str">
        <f t="shared" si="34"/>
        <v/>
      </c>
      <c r="K269" s="15" t="str">
        <f t="shared" si="35"/>
        <v/>
      </c>
      <c r="L269" s="15"/>
    </row>
    <row r="270" spans="1:12" s="1" customFormat="1" x14ac:dyDescent="0.25">
      <c r="A270" s="13" t="e">
        <f t="shared" si="28"/>
        <v>#N/A</v>
      </c>
      <c r="B270" s="19" t="e">
        <f t="shared" si="31"/>
        <v>#N/A</v>
      </c>
      <c r="C270" s="14" t="str">
        <f t="shared" ca="1" si="29"/>
        <v/>
      </c>
      <c r="D270" s="15" t="str">
        <f t="shared" si="32"/>
        <v/>
      </c>
      <c r="E270" s="15" t="str">
        <f t="shared" si="30"/>
        <v/>
      </c>
      <c r="F270" s="16"/>
      <c r="G270" s="16"/>
      <c r="H270" s="21"/>
      <c r="I270" s="15" t="str">
        <f t="shared" si="33"/>
        <v/>
      </c>
      <c r="J270" s="17" t="str">
        <f t="shared" si="34"/>
        <v/>
      </c>
      <c r="K270" s="15" t="str">
        <f t="shared" si="35"/>
        <v/>
      </c>
      <c r="L270" s="15"/>
    </row>
    <row r="271" spans="1:12" s="1" customFormat="1" x14ac:dyDescent="0.25">
      <c r="A271" s="13" t="e">
        <f t="shared" si="28"/>
        <v>#N/A</v>
      </c>
      <c r="B271" s="19" t="e">
        <f t="shared" si="31"/>
        <v>#N/A</v>
      </c>
      <c r="C271" s="14" t="str">
        <f t="shared" ca="1" si="29"/>
        <v/>
      </c>
      <c r="D271" s="15" t="str">
        <f t="shared" si="32"/>
        <v/>
      </c>
      <c r="E271" s="15" t="str">
        <f t="shared" si="30"/>
        <v/>
      </c>
      <c r="F271" s="16"/>
      <c r="G271" s="16"/>
      <c r="H271" s="21"/>
      <c r="I271" s="15" t="str">
        <f t="shared" si="33"/>
        <v/>
      </c>
      <c r="J271" s="17" t="str">
        <f t="shared" si="34"/>
        <v/>
      </c>
      <c r="K271" s="15" t="str">
        <f t="shared" si="35"/>
        <v/>
      </c>
      <c r="L271" s="15"/>
    </row>
    <row r="272" spans="1:12" s="1" customFormat="1" x14ac:dyDescent="0.25">
      <c r="A272" s="13" t="e">
        <f t="shared" si="28"/>
        <v>#N/A</v>
      </c>
      <c r="B272" s="19" t="e">
        <f t="shared" si="31"/>
        <v>#N/A</v>
      </c>
      <c r="C272" s="14" t="str">
        <f t="shared" ca="1" si="29"/>
        <v/>
      </c>
      <c r="D272" s="15" t="str">
        <f t="shared" si="32"/>
        <v/>
      </c>
      <c r="E272" s="15" t="str">
        <f t="shared" si="30"/>
        <v/>
      </c>
      <c r="F272" s="16"/>
      <c r="G272" s="16"/>
      <c r="H272" s="21"/>
      <c r="I272" s="15" t="str">
        <f t="shared" si="33"/>
        <v/>
      </c>
      <c r="J272" s="17" t="str">
        <f t="shared" si="34"/>
        <v/>
      </c>
      <c r="K272" s="15" t="str">
        <f t="shared" si="35"/>
        <v/>
      </c>
      <c r="L272" s="15"/>
    </row>
    <row r="273" spans="1:12" s="1" customFormat="1" x14ac:dyDescent="0.25">
      <c r="A273" s="13" t="e">
        <f t="shared" si="28"/>
        <v>#N/A</v>
      </c>
      <c r="B273" s="19" t="e">
        <f t="shared" si="31"/>
        <v>#N/A</v>
      </c>
      <c r="C273" s="14" t="str">
        <f t="shared" ca="1" si="29"/>
        <v/>
      </c>
      <c r="D273" s="15" t="str">
        <f t="shared" si="32"/>
        <v/>
      </c>
      <c r="E273" s="15" t="str">
        <f t="shared" si="30"/>
        <v/>
      </c>
      <c r="F273" s="16"/>
      <c r="G273" s="16"/>
      <c r="H273" s="21"/>
      <c r="I273" s="15" t="str">
        <f t="shared" si="33"/>
        <v/>
      </c>
      <c r="J273" s="17" t="str">
        <f t="shared" si="34"/>
        <v/>
      </c>
      <c r="K273" s="15" t="str">
        <f t="shared" si="35"/>
        <v/>
      </c>
      <c r="L273" s="15"/>
    </row>
    <row r="274" spans="1:12" s="1" customFormat="1" x14ac:dyDescent="0.25">
      <c r="A274" s="13" t="e">
        <f t="shared" si="28"/>
        <v>#N/A</v>
      </c>
      <c r="B274" s="19" t="e">
        <f t="shared" si="31"/>
        <v>#N/A</v>
      </c>
      <c r="C274" s="14" t="str">
        <f t="shared" ca="1" si="29"/>
        <v/>
      </c>
      <c r="D274" s="15" t="str">
        <f t="shared" si="32"/>
        <v/>
      </c>
      <c r="E274" s="15" t="str">
        <f t="shared" si="30"/>
        <v/>
      </c>
      <c r="F274" s="16"/>
      <c r="G274" s="16"/>
      <c r="H274" s="21"/>
      <c r="I274" s="15" t="str">
        <f t="shared" si="33"/>
        <v/>
      </c>
      <c r="J274" s="17" t="str">
        <f t="shared" si="34"/>
        <v/>
      </c>
      <c r="K274" s="15" t="str">
        <f t="shared" si="35"/>
        <v/>
      </c>
      <c r="L274" s="15"/>
    </row>
    <row r="275" spans="1:12" s="1" customFormat="1" x14ac:dyDescent="0.25">
      <c r="A275" s="13" t="e">
        <f t="shared" si="28"/>
        <v>#N/A</v>
      </c>
      <c r="B275" s="19" t="e">
        <f t="shared" si="31"/>
        <v>#N/A</v>
      </c>
      <c r="C275" s="14" t="str">
        <f t="shared" ca="1" si="29"/>
        <v/>
      </c>
      <c r="D275" s="15" t="str">
        <f t="shared" si="32"/>
        <v/>
      </c>
      <c r="E275" s="15" t="str">
        <f t="shared" si="30"/>
        <v/>
      </c>
      <c r="F275" s="16"/>
      <c r="G275" s="16"/>
      <c r="H275" s="21"/>
      <c r="I275" s="15" t="str">
        <f t="shared" si="33"/>
        <v/>
      </c>
      <c r="J275" s="17" t="str">
        <f t="shared" si="34"/>
        <v/>
      </c>
      <c r="K275" s="15" t="str">
        <f t="shared" si="35"/>
        <v/>
      </c>
      <c r="L275" s="15"/>
    </row>
    <row r="276" spans="1:12" s="1" customFormat="1" x14ac:dyDescent="0.25">
      <c r="A276" s="13" t="e">
        <f t="shared" si="28"/>
        <v>#N/A</v>
      </c>
      <c r="B276" s="19" t="e">
        <f t="shared" si="31"/>
        <v>#N/A</v>
      </c>
      <c r="C276" s="14" t="str">
        <f t="shared" ca="1" si="29"/>
        <v/>
      </c>
      <c r="D276" s="15" t="str">
        <f t="shared" si="32"/>
        <v/>
      </c>
      <c r="E276" s="15" t="str">
        <f t="shared" si="30"/>
        <v/>
      </c>
      <c r="F276" s="16"/>
      <c r="G276" s="16"/>
      <c r="H276" s="21"/>
      <c r="I276" s="15" t="str">
        <f t="shared" si="33"/>
        <v/>
      </c>
      <c r="J276" s="17" t="str">
        <f t="shared" si="34"/>
        <v/>
      </c>
      <c r="K276" s="15" t="str">
        <f t="shared" si="35"/>
        <v/>
      </c>
      <c r="L276" s="15"/>
    </row>
    <row r="277" spans="1:12" s="1" customFormat="1" x14ac:dyDescent="0.25">
      <c r="A277" s="13" t="e">
        <f t="shared" si="28"/>
        <v>#N/A</v>
      </c>
      <c r="B277" s="19" t="e">
        <f t="shared" si="31"/>
        <v>#N/A</v>
      </c>
      <c r="C277" s="14" t="str">
        <f t="shared" ca="1" si="29"/>
        <v/>
      </c>
      <c r="D277" s="15" t="str">
        <f t="shared" si="32"/>
        <v/>
      </c>
      <c r="E277" s="15" t="str">
        <f t="shared" si="30"/>
        <v/>
      </c>
      <c r="F277" s="16"/>
      <c r="G277" s="16"/>
      <c r="H277" s="21"/>
      <c r="I277" s="15" t="str">
        <f t="shared" si="33"/>
        <v/>
      </c>
      <c r="J277" s="17" t="str">
        <f t="shared" si="34"/>
        <v/>
      </c>
      <c r="K277" s="15" t="str">
        <f t="shared" si="35"/>
        <v/>
      </c>
      <c r="L277" s="15"/>
    </row>
    <row r="278" spans="1:12" s="1" customFormat="1" x14ac:dyDescent="0.25">
      <c r="A278" s="13" t="e">
        <f t="shared" si="28"/>
        <v>#N/A</v>
      </c>
      <c r="B278" s="19" t="e">
        <f t="shared" si="31"/>
        <v>#N/A</v>
      </c>
      <c r="C278" s="14" t="str">
        <f t="shared" ca="1" si="29"/>
        <v/>
      </c>
      <c r="D278" s="15" t="str">
        <f t="shared" si="32"/>
        <v/>
      </c>
      <c r="E278" s="15" t="str">
        <f t="shared" si="30"/>
        <v/>
      </c>
      <c r="F278" s="16"/>
      <c r="G278" s="16"/>
      <c r="H278" s="21"/>
      <c r="I278" s="15" t="str">
        <f t="shared" si="33"/>
        <v/>
      </c>
      <c r="J278" s="17" t="str">
        <f t="shared" si="34"/>
        <v/>
      </c>
      <c r="K278" s="15" t="str">
        <f t="shared" si="35"/>
        <v/>
      </c>
      <c r="L278" s="15"/>
    </row>
    <row r="279" spans="1:12" s="1" customFormat="1" x14ac:dyDescent="0.25">
      <c r="A279" s="13" t="e">
        <f t="shared" si="28"/>
        <v>#N/A</v>
      </c>
      <c r="B279" s="19" t="e">
        <f t="shared" si="31"/>
        <v>#N/A</v>
      </c>
      <c r="C279" s="14" t="str">
        <f t="shared" ca="1" si="29"/>
        <v/>
      </c>
      <c r="D279" s="15" t="str">
        <f t="shared" si="32"/>
        <v/>
      </c>
      <c r="E279" s="15" t="str">
        <f t="shared" si="30"/>
        <v/>
      </c>
      <c r="F279" s="16"/>
      <c r="G279" s="16"/>
      <c r="H279" s="21"/>
      <c r="I279" s="15" t="str">
        <f t="shared" si="33"/>
        <v/>
      </c>
      <c r="J279" s="17" t="str">
        <f t="shared" si="34"/>
        <v/>
      </c>
      <c r="K279" s="15" t="str">
        <f t="shared" si="35"/>
        <v/>
      </c>
      <c r="L279" s="15"/>
    </row>
    <row r="280" spans="1:12" s="1" customFormat="1" x14ac:dyDescent="0.25">
      <c r="A280" s="13" t="e">
        <f t="shared" si="28"/>
        <v>#N/A</v>
      </c>
      <c r="B280" s="19" t="e">
        <f t="shared" si="31"/>
        <v>#N/A</v>
      </c>
      <c r="C280" s="14" t="str">
        <f t="shared" ca="1" si="29"/>
        <v/>
      </c>
      <c r="D280" s="15" t="str">
        <f t="shared" si="32"/>
        <v/>
      </c>
      <c r="E280" s="15" t="str">
        <f t="shared" si="30"/>
        <v/>
      </c>
      <c r="F280" s="16"/>
      <c r="G280" s="16"/>
      <c r="H280" s="21"/>
      <c r="I280" s="15" t="str">
        <f t="shared" si="33"/>
        <v/>
      </c>
      <c r="J280" s="17" t="str">
        <f t="shared" si="34"/>
        <v/>
      </c>
      <c r="K280" s="15" t="str">
        <f t="shared" si="35"/>
        <v/>
      </c>
      <c r="L280" s="15"/>
    </row>
    <row r="281" spans="1:12" s="1" customFormat="1" x14ac:dyDescent="0.25">
      <c r="A281" s="13" t="e">
        <f t="shared" si="28"/>
        <v>#N/A</v>
      </c>
      <c r="B281" s="19" t="e">
        <f t="shared" si="31"/>
        <v>#N/A</v>
      </c>
      <c r="C281" s="14" t="str">
        <f t="shared" ca="1" si="29"/>
        <v/>
      </c>
      <c r="D281" s="15" t="str">
        <f t="shared" si="32"/>
        <v/>
      </c>
      <c r="E281" s="15" t="str">
        <f t="shared" si="30"/>
        <v/>
      </c>
      <c r="F281" s="16"/>
      <c r="G281" s="16"/>
      <c r="H281" s="21"/>
      <c r="I281" s="15" t="str">
        <f t="shared" si="33"/>
        <v/>
      </c>
      <c r="J281" s="17" t="str">
        <f t="shared" si="34"/>
        <v/>
      </c>
      <c r="K281" s="15" t="str">
        <f t="shared" si="35"/>
        <v/>
      </c>
      <c r="L281" s="15"/>
    </row>
    <row r="282" spans="1:12" s="1" customFormat="1" x14ac:dyDescent="0.25">
      <c r="A282" s="13" t="e">
        <f t="shared" si="28"/>
        <v>#N/A</v>
      </c>
      <c r="B282" s="19" t="e">
        <f t="shared" si="31"/>
        <v>#N/A</v>
      </c>
      <c r="C282" s="14" t="str">
        <f t="shared" ca="1" si="29"/>
        <v/>
      </c>
      <c r="D282" s="15" t="str">
        <f t="shared" si="32"/>
        <v/>
      </c>
      <c r="E282" s="15" t="str">
        <f t="shared" si="30"/>
        <v/>
      </c>
      <c r="F282" s="16"/>
      <c r="G282" s="16"/>
      <c r="H282" s="21"/>
      <c r="I282" s="15" t="str">
        <f t="shared" si="33"/>
        <v/>
      </c>
      <c r="J282" s="17" t="str">
        <f t="shared" si="34"/>
        <v/>
      </c>
      <c r="K282" s="15" t="str">
        <f t="shared" si="35"/>
        <v/>
      </c>
      <c r="L282" s="15"/>
    </row>
    <row r="283" spans="1:12" s="1" customFormat="1" x14ac:dyDescent="0.25">
      <c r="A283" s="13" t="e">
        <f t="shared" si="28"/>
        <v>#N/A</v>
      </c>
      <c r="B283" s="19" t="e">
        <f t="shared" si="31"/>
        <v>#N/A</v>
      </c>
      <c r="C283" s="14" t="str">
        <f t="shared" ca="1" si="29"/>
        <v/>
      </c>
      <c r="D283" s="15" t="str">
        <f t="shared" si="32"/>
        <v/>
      </c>
      <c r="E283" s="15" t="str">
        <f t="shared" si="30"/>
        <v/>
      </c>
      <c r="F283" s="16"/>
      <c r="G283" s="16"/>
      <c r="H283" s="21"/>
      <c r="I283" s="15" t="str">
        <f t="shared" si="33"/>
        <v/>
      </c>
      <c r="J283" s="17" t="str">
        <f t="shared" si="34"/>
        <v/>
      </c>
      <c r="K283" s="15" t="str">
        <f t="shared" si="35"/>
        <v/>
      </c>
      <c r="L283" s="15"/>
    </row>
    <row r="284" spans="1:12" s="1" customFormat="1" x14ac:dyDescent="0.25">
      <c r="A284" s="13" t="e">
        <f t="shared" si="28"/>
        <v>#N/A</v>
      </c>
      <c r="B284" s="19" t="e">
        <f t="shared" si="31"/>
        <v>#N/A</v>
      </c>
      <c r="C284" s="14" t="str">
        <f t="shared" ca="1" si="29"/>
        <v/>
      </c>
      <c r="D284" s="15" t="str">
        <f t="shared" si="32"/>
        <v/>
      </c>
      <c r="E284" s="15" t="str">
        <f t="shared" si="30"/>
        <v/>
      </c>
      <c r="F284" s="16"/>
      <c r="G284" s="16"/>
      <c r="H284" s="21"/>
      <c r="I284" s="15" t="str">
        <f t="shared" si="33"/>
        <v/>
      </c>
      <c r="J284" s="17" t="str">
        <f t="shared" si="34"/>
        <v/>
      </c>
      <c r="K284" s="15" t="str">
        <f t="shared" si="35"/>
        <v/>
      </c>
      <c r="L284" s="15"/>
    </row>
    <row r="285" spans="1:12" s="1" customFormat="1" x14ac:dyDescent="0.25">
      <c r="A285" s="13" t="e">
        <f t="shared" si="28"/>
        <v>#N/A</v>
      </c>
      <c r="B285" s="19" t="e">
        <f t="shared" si="31"/>
        <v>#N/A</v>
      </c>
      <c r="C285" s="14" t="str">
        <f t="shared" ca="1" si="29"/>
        <v/>
      </c>
      <c r="D285" s="15" t="str">
        <f t="shared" si="32"/>
        <v/>
      </c>
      <c r="E285" s="15" t="str">
        <f t="shared" si="30"/>
        <v/>
      </c>
      <c r="F285" s="16"/>
      <c r="G285" s="16"/>
      <c r="H285" s="21"/>
      <c r="I285" s="15" t="str">
        <f t="shared" si="33"/>
        <v/>
      </c>
      <c r="J285" s="17" t="str">
        <f t="shared" si="34"/>
        <v/>
      </c>
      <c r="K285" s="15" t="str">
        <f t="shared" si="35"/>
        <v/>
      </c>
      <c r="L285" s="15"/>
    </row>
    <row r="286" spans="1:12" s="1" customFormat="1" x14ac:dyDescent="0.25">
      <c r="A286" s="13" t="e">
        <f t="shared" si="28"/>
        <v>#N/A</v>
      </c>
      <c r="B286" s="19" t="e">
        <f t="shared" si="31"/>
        <v>#N/A</v>
      </c>
      <c r="C286" s="14" t="str">
        <f t="shared" ca="1" si="29"/>
        <v/>
      </c>
      <c r="D286" s="15" t="str">
        <f t="shared" si="32"/>
        <v/>
      </c>
      <c r="E286" s="15" t="str">
        <f t="shared" si="30"/>
        <v/>
      </c>
      <c r="F286" s="16"/>
      <c r="G286" s="16"/>
      <c r="H286" s="21"/>
      <c r="I286" s="15" t="str">
        <f t="shared" si="33"/>
        <v/>
      </c>
      <c r="J286" s="17" t="str">
        <f t="shared" si="34"/>
        <v/>
      </c>
      <c r="K286" s="15" t="str">
        <f t="shared" si="35"/>
        <v/>
      </c>
      <c r="L286" s="15"/>
    </row>
    <row r="287" spans="1:12" s="1" customFormat="1" x14ac:dyDescent="0.25">
      <c r="A287" s="13" t="e">
        <f t="shared" si="28"/>
        <v>#N/A</v>
      </c>
      <c r="B287" s="19" t="e">
        <f t="shared" si="31"/>
        <v>#N/A</v>
      </c>
      <c r="C287" s="14" t="str">
        <f t="shared" ca="1" si="29"/>
        <v/>
      </c>
      <c r="D287" s="15" t="str">
        <f t="shared" si="32"/>
        <v/>
      </c>
      <c r="E287" s="15" t="str">
        <f t="shared" si="30"/>
        <v/>
      </c>
      <c r="F287" s="16"/>
      <c r="G287" s="16"/>
      <c r="H287" s="21"/>
      <c r="I287" s="15" t="str">
        <f t="shared" si="33"/>
        <v/>
      </c>
      <c r="J287" s="17" t="str">
        <f t="shared" si="34"/>
        <v/>
      </c>
      <c r="K287" s="15" t="str">
        <f t="shared" si="35"/>
        <v/>
      </c>
      <c r="L287" s="15"/>
    </row>
    <row r="288" spans="1:12" s="1" customFormat="1" x14ac:dyDescent="0.25">
      <c r="A288" s="13" t="e">
        <f t="shared" si="28"/>
        <v>#N/A</v>
      </c>
      <c r="B288" s="19" t="e">
        <f t="shared" si="31"/>
        <v>#N/A</v>
      </c>
      <c r="C288" s="14" t="str">
        <f t="shared" ca="1" si="29"/>
        <v/>
      </c>
      <c r="D288" s="15" t="str">
        <f t="shared" si="32"/>
        <v/>
      </c>
      <c r="E288" s="15" t="str">
        <f t="shared" si="30"/>
        <v/>
      </c>
      <c r="F288" s="16"/>
      <c r="G288" s="16"/>
      <c r="H288" s="21"/>
      <c r="I288" s="15" t="str">
        <f t="shared" si="33"/>
        <v/>
      </c>
      <c r="J288" s="17" t="str">
        <f t="shared" si="34"/>
        <v/>
      </c>
      <c r="K288" s="15" t="str">
        <f t="shared" si="35"/>
        <v/>
      </c>
      <c r="L288" s="15"/>
    </row>
    <row r="289" spans="1:12" s="1" customFormat="1" x14ac:dyDescent="0.25">
      <c r="A289" s="13" t="e">
        <f t="shared" ref="A289:A352" si="36">IF(ISERROR(A288),NA(),IF(A288&gt;=nper,NA(),A288+1))</f>
        <v>#N/A</v>
      </c>
      <c r="B289" s="19" t="e">
        <f t="shared" si="31"/>
        <v>#N/A</v>
      </c>
      <c r="C289" s="14" t="str">
        <f t="shared" ref="C289:C352" ca="1" si="37">IF(ISERROR(A289),"",IF(A289&lt;$K$13,start_rate,MIN($K$15,IF(random,IF(MOD(A289,$K$13)=0,MAX($K$27,C288+$K$25+RAND()*($K$26-$K$25)),C288),start_rate+$K$14*ROUNDUP((A289-$K$13)/$K$13,0)))))</f>
        <v/>
      </c>
      <c r="D289" s="15" t="str">
        <f t="shared" si="32"/>
        <v/>
      </c>
      <c r="E289" s="15" t="str">
        <f t="shared" ref="E289:E352" si="38">IF(ISERROR(A289),"",IF(ROUND(I288,2)&lt;=0,0,IF(interest_only,D289,IF(amortized,IF(A289=$E$15*periods_per_year,I288+D289,IF(A289&gt;$E$15*periods_per_year,D289,ROUND(-PMT(C289/periods_per_year,$E$15*periods_per_year+1-A289,I288),2))),IF(fixed,$E$16,ROUND(min_rate*I288,2))))))</f>
        <v/>
      </c>
      <c r="F289" s="16"/>
      <c r="G289" s="16"/>
      <c r="H289" s="21"/>
      <c r="I289" s="15" t="str">
        <f t="shared" si="33"/>
        <v/>
      </c>
      <c r="J289" s="17" t="str">
        <f t="shared" si="34"/>
        <v/>
      </c>
      <c r="K289" s="15" t="str">
        <f t="shared" si="35"/>
        <v/>
      </c>
      <c r="L289" s="15"/>
    </row>
    <row r="290" spans="1:12" s="1" customFormat="1" x14ac:dyDescent="0.25">
      <c r="A290" s="13" t="e">
        <f t="shared" si="36"/>
        <v>#N/A</v>
      </c>
      <c r="B290" s="19" t="e">
        <f t="shared" ref="B290:B353" si="39">IF(ISERROR(A290),NA(),IF($O$13=26,B289+14,IF($O$13=52,B289+7,DATE(YEAR($E$8),MONTH($E$8)+(A290)*$P$13,IF($O$13=24,IF((MOD(A290,2))=1,DAY($E$8)+14,DAY($E$8)),DAY($E$8))))))</f>
        <v>#N/A</v>
      </c>
      <c r="C290" s="14" t="str">
        <f t="shared" ca="1" si="37"/>
        <v/>
      </c>
      <c r="D290" s="15" t="str">
        <f t="shared" ref="D290:D353" si="40">IF(ISERROR(A290),"",ROUND((B290-B289)*C290/$E$10*I289,2))</f>
        <v/>
      </c>
      <c r="E290" s="15" t="str">
        <f t="shared" si="38"/>
        <v/>
      </c>
      <c r="F290" s="16"/>
      <c r="G290" s="16"/>
      <c r="H290" s="21"/>
      <c r="I290" s="15" t="str">
        <f t="shared" ref="I290:I353" si="41">IF(ISERROR(A290),"",I289+F290-(G290+E290-MIN(D290+J289,E290+IF(ISBLANK(H290),G290,0))))</f>
        <v/>
      </c>
      <c r="J290" s="17" t="str">
        <f t="shared" ref="J290:J353" si="42">IF(ISERROR(A290),"",IF(E290+IF(ISBLANK(H290),G290,0)&gt;J289+D290,0,J289+D290-(E290+IF(ISBLANK(H290),G290,0))))</f>
        <v/>
      </c>
      <c r="K290" s="15" t="str">
        <f t="shared" ref="K290:K353" si="43">IF(ISERROR(A290),"",J290+I290)</f>
        <v/>
      </c>
      <c r="L290" s="15"/>
    </row>
    <row r="291" spans="1:12" s="1" customFormat="1" x14ac:dyDescent="0.25">
      <c r="A291" s="13" t="e">
        <f t="shared" si="36"/>
        <v>#N/A</v>
      </c>
      <c r="B291" s="19" t="e">
        <f t="shared" si="39"/>
        <v>#N/A</v>
      </c>
      <c r="C291" s="14" t="str">
        <f t="shared" ca="1" si="37"/>
        <v/>
      </c>
      <c r="D291" s="15" t="str">
        <f t="shared" si="40"/>
        <v/>
      </c>
      <c r="E291" s="15" t="str">
        <f t="shared" si="38"/>
        <v/>
      </c>
      <c r="F291" s="16"/>
      <c r="G291" s="16"/>
      <c r="H291" s="21"/>
      <c r="I291" s="15" t="str">
        <f t="shared" si="41"/>
        <v/>
      </c>
      <c r="J291" s="17" t="str">
        <f t="shared" si="42"/>
        <v/>
      </c>
      <c r="K291" s="15" t="str">
        <f t="shared" si="43"/>
        <v/>
      </c>
      <c r="L291" s="15"/>
    </row>
    <row r="292" spans="1:12" s="1" customFormat="1" x14ac:dyDescent="0.25">
      <c r="A292" s="13" t="e">
        <f t="shared" si="36"/>
        <v>#N/A</v>
      </c>
      <c r="B292" s="19" t="e">
        <f t="shared" si="39"/>
        <v>#N/A</v>
      </c>
      <c r="C292" s="14" t="str">
        <f t="shared" ca="1" si="37"/>
        <v/>
      </c>
      <c r="D292" s="15" t="str">
        <f t="shared" si="40"/>
        <v/>
      </c>
      <c r="E292" s="15" t="str">
        <f t="shared" si="38"/>
        <v/>
      </c>
      <c r="F292" s="16"/>
      <c r="G292" s="16"/>
      <c r="H292" s="21"/>
      <c r="I292" s="15" t="str">
        <f t="shared" si="41"/>
        <v/>
      </c>
      <c r="J292" s="17" t="str">
        <f t="shared" si="42"/>
        <v/>
      </c>
      <c r="K292" s="15" t="str">
        <f t="shared" si="43"/>
        <v/>
      </c>
      <c r="L292" s="15"/>
    </row>
    <row r="293" spans="1:12" s="1" customFormat="1" x14ac:dyDescent="0.25">
      <c r="A293" s="13" t="e">
        <f t="shared" si="36"/>
        <v>#N/A</v>
      </c>
      <c r="B293" s="19" t="e">
        <f t="shared" si="39"/>
        <v>#N/A</v>
      </c>
      <c r="C293" s="14" t="str">
        <f t="shared" ca="1" si="37"/>
        <v/>
      </c>
      <c r="D293" s="15" t="str">
        <f t="shared" si="40"/>
        <v/>
      </c>
      <c r="E293" s="15" t="str">
        <f t="shared" si="38"/>
        <v/>
      </c>
      <c r="F293" s="16"/>
      <c r="G293" s="16"/>
      <c r="H293" s="21"/>
      <c r="I293" s="15" t="str">
        <f t="shared" si="41"/>
        <v/>
      </c>
      <c r="J293" s="17" t="str">
        <f t="shared" si="42"/>
        <v/>
      </c>
      <c r="K293" s="15" t="str">
        <f t="shared" si="43"/>
        <v/>
      </c>
      <c r="L293" s="15"/>
    </row>
    <row r="294" spans="1:12" s="1" customFormat="1" x14ac:dyDescent="0.25">
      <c r="A294" s="13" t="e">
        <f t="shared" si="36"/>
        <v>#N/A</v>
      </c>
      <c r="B294" s="19" t="e">
        <f t="shared" si="39"/>
        <v>#N/A</v>
      </c>
      <c r="C294" s="14" t="str">
        <f t="shared" ca="1" si="37"/>
        <v/>
      </c>
      <c r="D294" s="15" t="str">
        <f t="shared" si="40"/>
        <v/>
      </c>
      <c r="E294" s="15" t="str">
        <f t="shared" si="38"/>
        <v/>
      </c>
      <c r="F294" s="16"/>
      <c r="G294" s="16"/>
      <c r="H294" s="21"/>
      <c r="I294" s="15" t="str">
        <f t="shared" si="41"/>
        <v/>
      </c>
      <c r="J294" s="17" t="str">
        <f t="shared" si="42"/>
        <v/>
      </c>
      <c r="K294" s="15" t="str">
        <f t="shared" si="43"/>
        <v/>
      </c>
      <c r="L294" s="15"/>
    </row>
    <row r="295" spans="1:12" s="1" customFormat="1" x14ac:dyDescent="0.25">
      <c r="A295" s="13" t="e">
        <f t="shared" si="36"/>
        <v>#N/A</v>
      </c>
      <c r="B295" s="19" t="e">
        <f t="shared" si="39"/>
        <v>#N/A</v>
      </c>
      <c r="C295" s="14" t="str">
        <f t="shared" ca="1" si="37"/>
        <v/>
      </c>
      <c r="D295" s="15" t="str">
        <f t="shared" si="40"/>
        <v/>
      </c>
      <c r="E295" s="15" t="str">
        <f t="shared" si="38"/>
        <v/>
      </c>
      <c r="F295" s="16"/>
      <c r="G295" s="16"/>
      <c r="H295" s="21"/>
      <c r="I295" s="15" t="str">
        <f t="shared" si="41"/>
        <v/>
      </c>
      <c r="J295" s="17" t="str">
        <f t="shared" si="42"/>
        <v/>
      </c>
      <c r="K295" s="15" t="str">
        <f t="shared" si="43"/>
        <v/>
      </c>
      <c r="L295" s="15"/>
    </row>
    <row r="296" spans="1:12" s="1" customFormat="1" x14ac:dyDescent="0.25">
      <c r="A296" s="13" t="e">
        <f t="shared" si="36"/>
        <v>#N/A</v>
      </c>
      <c r="B296" s="19" t="e">
        <f t="shared" si="39"/>
        <v>#N/A</v>
      </c>
      <c r="C296" s="14" t="str">
        <f t="shared" ca="1" si="37"/>
        <v/>
      </c>
      <c r="D296" s="15" t="str">
        <f t="shared" si="40"/>
        <v/>
      </c>
      <c r="E296" s="15" t="str">
        <f t="shared" si="38"/>
        <v/>
      </c>
      <c r="F296" s="16"/>
      <c r="G296" s="16"/>
      <c r="H296" s="21"/>
      <c r="I296" s="15" t="str">
        <f t="shared" si="41"/>
        <v/>
      </c>
      <c r="J296" s="17" t="str">
        <f t="shared" si="42"/>
        <v/>
      </c>
      <c r="K296" s="15" t="str">
        <f t="shared" si="43"/>
        <v/>
      </c>
      <c r="L296" s="15"/>
    </row>
    <row r="297" spans="1:12" s="1" customFormat="1" x14ac:dyDescent="0.25">
      <c r="A297" s="13" t="e">
        <f t="shared" si="36"/>
        <v>#N/A</v>
      </c>
      <c r="B297" s="19" t="e">
        <f t="shared" si="39"/>
        <v>#N/A</v>
      </c>
      <c r="C297" s="14" t="str">
        <f t="shared" ca="1" si="37"/>
        <v/>
      </c>
      <c r="D297" s="15" t="str">
        <f t="shared" si="40"/>
        <v/>
      </c>
      <c r="E297" s="15" t="str">
        <f t="shared" si="38"/>
        <v/>
      </c>
      <c r="F297" s="16"/>
      <c r="G297" s="16"/>
      <c r="H297" s="21"/>
      <c r="I297" s="15" t="str">
        <f t="shared" si="41"/>
        <v/>
      </c>
      <c r="J297" s="17" t="str">
        <f t="shared" si="42"/>
        <v/>
      </c>
      <c r="K297" s="15" t="str">
        <f t="shared" si="43"/>
        <v/>
      </c>
      <c r="L297" s="15"/>
    </row>
    <row r="298" spans="1:12" s="1" customFormat="1" x14ac:dyDescent="0.25">
      <c r="A298" s="13" t="e">
        <f t="shared" si="36"/>
        <v>#N/A</v>
      </c>
      <c r="B298" s="19" t="e">
        <f t="shared" si="39"/>
        <v>#N/A</v>
      </c>
      <c r="C298" s="14" t="str">
        <f t="shared" ca="1" si="37"/>
        <v/>
      </c>
      <c r="D298" s="15" t="str">
        <f t="shared" si="40"/>
        <v/>
      </c>
      <c r="E298" s="15" t="str">
        <f t="shared" si="38"/>
        <v/>
      </c>
      <c r="F298" s="16"/>
      <c r="G298" s="16"/>
      <c r="H298" s="21"/>
      <c r="I298" s="15" t="str">
        <f t="shared" si="41"/>
        <v/>
      </c>
      <c r="J298" s="17" t="str">
        <f t="shared" si="42"/>
        <v/>
      </c>
      <c r="K298" s="15" t="str">
        <f t="shared" si="43"/>
        <v/>
      </c>
      <c r="L298" s="15"/>
    </row>
    <row r="299" spans="1:12" s="1" customFormat="1" x14ac:dyDescent="0.25">
      <c r="A299" s="13" t="e">
        <f t="shared" si="36"/>
        <v>#N/A</v>
      </c>
      <c r="B299" s="19" t="e">
        <f t="shared" si="39"/>
        <v>#N/A</v>
      </c>
      <c r="C299" s="14" t="str">
        <f t="shared" ca="1" si="37"/>
        <v/>
      </c>
      <c r="D299" s="15" t="str">
        <f t="shared" si="40"/>
        <v/>
      </c>
      <c r="E299" s="15" t="str">
        <f t="shared" si="38"/>
        <v/>
      </c>
      <c r="F299" s="16"/>
      <c r="G299" s="16"/>
      <c r="H299" s="21"/>
      <c r="I299" s="15" t="str">
        <f t="shared" si="41"/>
        <v/>
      </c>
      <c r="J299" s="17" t="str">
        <f t="shared" si="42"/>
        <v/>
      </c>
      <c r="K299" s="15" t="str">
        <f t="shared" si="43"/>
        <v/>
      </c>
      <c r="L299" s="15"/>
    </row>
    <row r="300" spans="1:12" s="1" customFormat="1" x14ac:dyDescent="0.25">
      <c r="A300" s="13" t="e">
        <f t="shared" si="36"/>
        <v>#N/A</v>
      </c>
      <c r="B300" s="19" t="e">
        <f t="shared" si="39"/>
        <v>#N/A</v>
      </c>
      <c r="C300" s="14" t="str">
        <f t="shared" ca="1" si="37"/>
        <v/>
      </c>
      <c r="D300" s="15" t="str">
        <f t="shared" si="40"/>
        <v/>
      </c>
      <c r="E300" s="15" t="str">
        <f t="shared" si="38"/>
        <v/>
      </c>
      <c r="F300" s="16"/>
      <c r="G300" s="16"/>
      <c r="H300" s="21"/>
      <c r="I300" s="15" t="str">
        <f t="shared" si="41"/>
        <v/>
      </c>
      <c r="J300" s="17" t="str">
        <f t="shared" si="42"/>
        <v/>
      </c>
      <c r="K300" s="15" t="str">
        <f t="shared" si="43"/>
        <v/>
      </c>
      <c r="L300" s="15"/>
    </row>
    <row r="301" spans="1:12" s="1" customFormat="1" x14ac:dyDescent="0.25">
      <c r="A301" s="13" t="e">
        <f t="shared" si="36"/>
        <v>#N/A</v>
      </c>
      <c r="B301" s="19" t="e">
        <f t="shared" si="39"/>
        <v>#N/A</v>
      </c>
      <c r="C301" s="14" t="str">
        <f t="shared" ca="1" si="37"/>
        <v/>
      </c>
      <c r="D301" s="15" t="str">
        <f t="shared" si="40"/>
        <v/>
      </c>
      <c r="E301" s="15" t="str">
        <f t="shared" si="38"/>
        <v/>
      </c>
      <c r="F301" s="16"/>
      <c r="G301" s="16"/>
      <c r="H301" s="21"/>
      <c r="I301" s="15" t="str">
        <f t="shared" si="41"/>
        <v/>
      </c>
      <c r="J301" s="17" t="str">
        <f t="shared" si="42"/>
        <v/>
      </c>
      <c r="K301" s="15" t="str">
        <f t="shared" si="43"/>
        <v/>
      </c>
      <c r="L301" s="15"/>
    </row>
    <row r="302" spans="1:12" s="1" customFormat="1" x14ac:dyDescent="0.25">
      <c r="A302" s="13" t="e">
        <f t="shared" si="36"/>
        <v>#N/A</v>
      </c>
      <c r="B302" s="19" t="e">
        <f t="shared" si="39"/>
        <v>#N/A</v>
      </c>
      <c r="C302" s="14" t="str">
        <f t="shared" ca="1" si="37"/>
        <v/>
      </c>
      <c r="D302" s="15" t="str">
        <f t="shared" si="40"/>
        <v/>
      </c>
      <c r="E302" s="15" t="str">
        <f t="shared" si="38"/>
        <v/>
      </c>
      <c r="F302" s="16"/>
      <c r="G302" s="16"/>
      <c r="H302" s="21"/>
      <c r="I302" s="15" t="str">
        <f t="shared" si="41"/>
        <v/>
      </c>
      <c r="J302" s="17" t="str">
        <f t="shared" si="42"/>
        <v/>
      </c>
      <c r="K302" s="15" t="str">
        <f t="shared" si="43"/>
        <v/>
      </c>
      <c r="L302" s="15"/>
    </row>
    <row r="303" spans="1:12" s="1" customFormat="1" x14ac:dyDescent="0.25">
      <c r="A303" s="13" t="e">
        <f t="shared" si="36"/>
        <v>#N/A</v>
      </c>
      <c r="B303" s="19" t="e">
        <f t="shared" si="39"/>
        <v>#N/A</v>
      </c>
      <c r="C303" s="14" t="str">
        <f t="shared" ca="1" si="37"/>
        <v/>
      </c>
      <c r="D303" s="15" t="str">
        <f t="shared" si="40"/>
        <v/>
      </c>
      <c r="E303" s="15" t="str">
        <f t="shared" si="38"/>
        <v/>
      </c>
      <c r="F303" s="16"/>
      <c r="G303" s="16"/>
      <c r="H303" s="21"/>
      <c r="I303" s="15" t="str">
        <f t="shared" si="41"/>
        <v/>
      </c>
      <c r="J303" s="17" t="str">
        <f t="shared" si="42"/>
        <v/>
      </c>
      <c r="K303" s="15" t="str">
        <f t="shared" si="43"/>
        <v/>
      </c>
      <c r="L303" s="15"/>
    </row>
    <row r="304" spans="1:12" s="1" customFormat="1" x14ac:dyDescent="0.25">
      <c r="A304" s="13" t="e">
        <f t="shared" si="36"/>
        <v>#N/A</v>
      </c>
      <c r="B304" s="19" t="e">
        <f t="shared" si="39"/>
        <v>#N/A</v>
      </c>
      <c r="C304" s="14" t="str">
        <f t="shared" ca="1" si="37"/>
        <v/>
      </c>
      <c r="D304" s="15" t="str">
        <f t="shared" si="40"/>
        <v/>
      </c>
      <c r="E304" s="15" t="str">
        <f t="shared" si="38"/>
        <v/>
      </c>
      <c r="F304" s="16"/>
      <c r="G304" s="16"/>
      <c r="H304" s="21"/>
      <c r="I304" s="15" t="str">
        <f t="shared" si="41"/>
        <v/>
      </c>
      <c r="J304" s="17" t="str">
        <f t="shared" si="42"/>
        <v/>
      </c>
      <c r="K304" s="15" t="str">
        <f t="shared" si="43"/>
        <v/>
      </c>
      <c r="L304" s="15"/>
    </row>
    <row r="305" spans="1:12" s="1" customFormat="1" x14ac:dyDescent="0.25">
      <c r="A305" s="13" t="e">
        <f t="shared" si="36"/>
        <v>#N/A</v>
      </c>
      <c r="B305" s="19" t="e">
        <f t="shared" si="39"/>
        <v>#N/A</v>
      </c>
      <c r="C305" s="14" t="str">
        <f t="shared" ca="1" si="37"/>
        <v/>
      </c>
      <c r="D305" s="15" t="str">
        <f t="shared" si="40"/>
        <v/>
      </c>
      <c r="E305" s="15" t="str">
        <f t="shared" si="38"/>
        <v/>
      </c>
      <c r="F305" s="16"/>
      <c r="G305" s="16"/>
      <c r="H305" s="21"/>
      <c r="I305" s="15" t="str">
        <f t="shared" si="41"/>
        <v/>
      </c>
      <c r="J305" s="17" t="str">
        <f t="shared" si="42"/>
        <v/>
      </c>
      <c r="K305" s="15" t="str">
        <f t="shared" si="43"/>
        <v/>
      </c>
      <c r="L305" s="15"/>
    </row>
    <row r="306" spans="1:12" s="1" customFormat="1" x14ac:dyDescent="0.25">
      <c r="A306" s="13" t="e">
        <f t="shared" si="36"/>
        <v>#N/A</v>
      </c>
      <c r="B306" s="19" t="e">
        <f t="shared" si="39"/>
        <v>#N/A</v>
      </c>
      <c r="C306" s="14" t="str">
        <f t="shared" ca="1" si="37"/>
        <v/>
      </c>
      <c r="D306" s="15" t="str">
        <f t="shared" si="40"/>
        <v/>
      </c>
      <c r="E306" s="15" t="str">
        <f t="shared" si="38"/>
        <v/>
      </c>
      <c r="F306" s="16"/>
      <c r="G306" s="16"/>
      <c r="H306" s="21"/>
      <c r="I306" s="15" t="str">
        <f t="shared" si="41"/>
        <v/>
      </c>
      <c r="J306" s="17" t="str">
        <f t="shared" si="42"/>
        <v/>
      </c>
      <c r="K306" s="15" t="str">
        <f t="shared" si="43"/>
        <v/>
      </c>
      <c r="L306" s="15"/>
    </row>
    <row r="307" spans="1:12" s="1" customFormat="1" x14ac:dyDescent="0.25">
      <c r="A307" s="13" t="e">
        <f t="shared" si="36"/>
        <v>#N/A</v>
      </c>
      <c r="B307" s="19" t="e">
        <f t="shared" si="39"/>
        <v>#N/A</v>
      </c>
      <c r="C307" s="14" t="str">
        <f t="shared" ca="1" si="37"/>
        <v/>
      </c>
      <c r="D307" s="15" t="str">
        <f t="shared" si="40"/>
        <v/>
      </c>
      <c r="E307" s="15" t="str">
        <f t="shared" si="38"/>
        <v/>
      </c>
      <c r="F307" s="16"/>
      <c r="G307" s="16"/>
      <c r="H307" s="21"/>
      <c r="I307" s="15" t="str">
        <f t="shared" si="41"/>
        <v/>
      </c>
      <c r="J307" s="17" t="str">
        <f t="shared" si="42"/>
        <v/>
      </c>
      <c r="K307" s="15" t="str">
        <f t="shared" si="43"/>
        <v/>
      </c>
      <c r="L307" s="15"/>
    </row>
    <row r="308" spans="1:12" s="1" customFormat="1" x14ac:dyDescent="0.25">
      <c r="A308" s="13" t="e">
        <f t="shared" si="36"/>
        <v>#N/A</v>
      </c>
      <c r="B308" s="19" t="e">
        <f t="shared" si="39"/>
        <v>#N/A</v>
      </c>
      <c r="C308" s="14" t="str">
        <f t="shared" ca="1" si="37"/>
        <v/>
      </c>
      <c r="D308" s="15" t="str">
        <f t="shared" si="40"/>
        <v/>
      </c>
      <c r="E308" s="15" t="str">
        <f t="shared" si="38"/>
        <v/>
      </c>
      <c r="F308" s="16"/>
      <c r="G308" s="16"/>
      <c r="H308" s="21"/>
      <c r="I308" s="15" t="str">
        <f t="shared" si="41"/>
        <v/>
      </c>
      <c r="J308" s="17" t="str">
        <f t="shared" si="42"/>
        <v/>
      </c>
      <c r="K308" s="15" t="str">
        <f t="shared" si="43"/>
        <v/>
      </c>
      <c r="L308" s="15"/>
    </row>
    <row r="309" spans="1:12" s="1" customFormat="1" x14ac:dyDescent="0.25">
      <c r="A309" s="13" t="e">
        <f t="shared" si="36"/>
        <v>#N/A</v>
      </c>
      <c r="B309" s="19" t="e">
        <f t="shared" si="39"/>
        <v>#N/A</v>
      </c>
      <c r="C309" s="14" t="str">
        <f t="shared" ca="1" si="37"/>
        <v/>
      </c>
      <c r="D309" s="15" t="str">
        <f t="shared" si="40"/>
        <v/>
      </c>
      <c r="E309" s="15" t="str">
        <f t="shared" si="38"/>
        <v/>
      </c>
      <c r="F309" s="16"/>
      <c r="G309" s="16"/>
      <c r="H309" s="21"/>
      <c r="I309" s="15" t="str">
        <f t="shared" si="41"/>
        <v/>
      </c>
      <c r="J309" s="17" t="str">
        <f t="shared" si="42"/>
        <v/>
      </c>
      <c r="K309" s="15" t="str">
        <f t="shared" si="43"/>
        <v/>
      </c>
      <c r="L309" s="15"/>
    </row>
    <row r="310" spans="1:12" s="1" customFormat="1" x14ac:dyDescent="0.25">
      <c r="A310" s="13" t="e">
        <f t="shared" si="36"/>
        <v>#N/A</v>
      </c>
      <c r="B310" s="19" t="e">
        <f t="shared" si="39"/>
        <v>#N/A</v>
      </c>
      <c r="C310" s="14" t="str">
        <f t="shared" ca="1" si="37"/>
        <v/>
      </c>
      <c r="D310" s="15" t="str">
        <f t="shared" si="40"/>
        <v/>
      </c>
      <c r="E310" s="15" t="str">
        <f t="shared" si="38"/>
        <v/>
      </c>
      <c r="F310" s="16"/>
      <c r="G310" s="16"/>
      <c r="H310" s="21"/>
      <c r="I310" s="15" t="str">
        <f t="shared" si="41"/>
        <v/>
      </c>
      <c r="J310" s="17" t="str">
        <f t="shared" si="42"/>
        <v/>
      </c>
      <c r="K310" s="15" t="str">
        <f t="shared" si="43"/>
        <v/>
      </c>
      <c r="L310" s="15"/>
    </row>
    <row r="311" spans="1:12" s="1" customFormat="1" x14ac:dyDescent="0.25">
      <c r="A311" s="13" t="e">
        <f t="shared" si="36"/>
        <v>#N/A</v>
      </c>
      <c r="B311" s="19" t="e">
        <f t="shared" si="39"/>
        <v>#N/A</v>
      </c>
      <c r="C311" s="14" t="str">
        <f t="shared" ca="1" si="37"/>
        <v/>
      </c>
      <c r="D311" s="15" t="str">
        <f t="shared" si="40"/>
        <v/>
      </c>
      <c r="E311" s="15" t="str">
        <f t="shared" si="38"/>
        <v/>
      </c>
      <c r="F311" s="16"/>
      <c r="G311" s="16"/>
      <c r="H311" s="21"/>
      <c r="I311" s="15" t="str">
        <f t="shared" si="41"/>
        <v/>
      </c>
      <c r="J311" s="17" t="str">
        <f t="shared" si="42"/>
        <v/>
      </c>
      <c r="K311" s="15" t="str">
        <f t="shared" si="43"/>
        <v/>
      </c>
      <c r="L311" s="15"/>
    </row>
    <row r="312" spans="1:12" s="1" customFormat="1" x14ac:dyDescent="0.25">
      <c r="A312" s="13" t="e">
        <f t="shared" si="36"/>
        <v>#N/A</v>
      </c>
      <c r="B312" s="19" t="e">
        <f t="shared" si="39"/>
        <v>#N/A</v>
      </c>
      <c r="C312" s="14" t="str">
        <f t="shared" ca="1" si="37"/>
        <v/>
      </c>
      <c r="D312" s="15" t="str">
        <f t="shared" si="40"/>
        <v/>
      </c>
      <c r="E312" s="15" t="str">
        <f t="shared" si="38"/>
        <v/>
      </c>
      <c r="F312" s="16"/>
      <c r="G312" s="16"/>
      <c r="H312" s="21"/>
      <c r="I312" s="15" t="str">
        <f t="shared" si="41"/>
        <v/>
      </c>
      <c r="J312" s="17" t="str">
        <f t="shared" si="42"/>
        <v/>
      </c>
      <c r="K312" s="15" t="str">
        <f t="shared" si="43"/>
        <v/>
      </c>
      <c r="L312" s="15"/>
    </row>
    <row r="313" spans="1:12" s="1" customFormat="1" x14ac:dyDescent="0.25">
      <c r="A313" s="13" t="e">
        <f t="shared" si="36"/>
        <v>#N/A</v>
      </c>
      <c r="B313" s="19" t="e">
        <f t="shared" si="39"/>
        <v>#N/A</v>
      </c>
      <c r="C313" s="14" t="str">
        <f t="shared" ca="1" si="37"/>
        <v/>
      </c>
      <c r="D313" s="15" t="str">
        <f t="shared" si="40"/>
        <v/>
      </c>
      <c r="E313" s="15" t="str">
        <f t="shared" si="38"/>
        <v/>
      </c>
      <c r="F313" s="16"/>
      <c r="G313" s="16"/>
      <c r="H313" s="21"/>
      <c r="I313" s="15" t="str">
        <f t="shared" si="41"/>
        <v/>
      </c>
      <c r="J313" s="17" t="str">
        <f t="shared" si="42"/>
        <v/>
      </c>
      <c r="K313" s="15" t="str">
        <f t="shared" si="43"/>
        <v/>
      </c>
      <c r="L313" s="15"/>
    </row>
    <row r="314" spans="1:12" s="1" customFormat="1" x14ac:dyDescent="0.25">
      <c r="A314" s="13" t="e">
        <f t="shared" si="36"/>
        <v>#N/A</v>
      </c>
      <c r="B314" s="19" t="e">
        <f t="shared" si="39"/>
        <v>#N/A</v>
      </c>
      <c r="C314" s="14" t="str">
        <f t="shared" ca="1" si="37"/>
        <v/>
      </c>
      <c r="D314" s="15" t="str">
        <f t="shared" si="40"/>
        <v/>
      </c>
      <c r="E314" s="15" t="str">
        <f t="shared" si="38"/>
        <v/>
      </c>
      <c r="F314" s="16"/>
      <c r="G314" s="16"/>
      <c r="H314" s="21"/>
      <c r="I314" s="15" t="str">
        <f t="shared" si="41"/>
        <v/>
      </c>
      <c r="J314" s="17" t="str">
        <f t="shared" si="42"/>
        <v/>
      </c>
      <c r="K314" s="15" t="str">
        <f t="shared" si="43"/>
        <v/>
      </c>
      <c r="L314" s="15"/>
    </row>
    <row r="315" spans="1:12" s="1" customFormat="1" x14ac:dyDescent="0.25">
      <c r="A315" s="13" t="e">
        <f t="shared" si="36"/>
        <v>#N/A</v>
      </c>
      <c r="B315" s="19" t="e">
        <f t="shared" si="39"/>
        <v>#N/A</v>
      </c>
      <c r="C315" s="14" t="str">
        <f t="shared" ca="1" si="37"/>
        <v/>
      </c>
      <c r="D315" s="15" t="str">
        <f t="shared" si="40"/>
        <v/>
      </c>
      <c r="E315" s="15" t="str">
        <f t="shared" si="38"/>
        <v/>
      </c>
      <c r="F315" s="16"/>
      <c r="G315" s="16"/>
      <c r="H315" s="21"/>
      <c r="I315" s="15" t="str">
        <f t="shared" si="41"/>
        <v/>
      </c>
      <c r="J315" s="17" t="str">
        <f t="shared" si="42"/>
        <v/>
      </c>
      <c r="K315" s="15" t="str">
        <f t="shared" si="43"/>
        <v/>
      </c>
      <c r="L315" s="15"/>
    </row>
    <row r="316" spans="1:12" s="1" customFormat="1" x14ac:dyDescent="0.25">
      <c r="A316" s="13" t="e">
        <f t="shared" si="36"/>
        <v>#N/A</v>
      </c>
      <c r="B316" s="19" t="e">
        <f t="shared" si="39"/>
        <v>#N/A</v>
      </c>
      <c r="C316" s="14" t="str">
        <f t="shared" ca="1" si="37"/>
        <v/>
      </c>
      <c r="D316" s="15" t="str">
        <f t="shared" si="40"/>
        <v/>
      </c>
      <c r="E316" s="15" t="str">
        <f t="shared" si="38"/>
        <v/>
      </c>
      <c r="F316" s="16"/>
      <c r="G316" s="16"/>
      <c r="H316" s="21"/>
      <c r="I316" s="15" t="str">
        <f t="shared" si="41"/>
        <v/>
      </c>
      <c r="J316" s="17" t="str">
        <f t="shared" si="42"/>
        <v/>
      </c>
      <c r="K316" s="15" t="str">
        <f t="shared" si="43"/>
        <v/>
      </c>
      <c r="L316" s="15"/>
    </row>
    <row r="317" spans="1:12" s="1" customFormat="1" x14ac:dyDescent="0.25">
      <c r="A317" s="13" t="e">
        <f t="shared" si="36"/>
        <v>#N/A</v>
      </c>
      <c r="B317" s="19" t="e">
        <f t="shared" si="39"/>
        <v>#N/A</v>
      </c>
      <c r="C317" s="14" t="str">
        <f t="shared" ca="1" si="37"/>
        <v/>
      </c>
      <c r="D317" s="15" t="str">
        <f t="shared" si="40"/>
        <v/>
      </c>
      <c r="E317" s="15" t="str">
        <f t="shared" si="38"/>
        <v/>
      </c>
      <c r="F317" s="16"/>
      <c r="G317" s="16"/>
      <c r="H317" s="21"/>
      <c r="I317" s="15" t="str">
        <f t="shared" si="41"/>
        <v/>
      </c>
      <c r="J317" s="17" t="str">
        <f t="shared" si="42"/>
        <v/>
      </c>
      <c r="K317" s="15" t="str">
        <f t="shared" si="43"/>
        <v/>
      </c>
      <c r="L317" s="15"/>
    </row>
    <row r="318" spans="1:12" s="1" customFormat="1" x14ac:dyDescent="0.25">
      <c r="A318" s="13" t="e">
        <f t="shared" si="36"/>
        <v>#N/A</v>
      </c>
      <c r="B318" s="19" t="e">
        <f t="shared" si="39"/>
        <v>#N/A</v>
      </c>
      <c r="C318" s="14" t="str">
        <f t="shared" ca="1" si="37"/>
        <v/>
      </c>
      <c r="D318" s="15" t="str">
        <f t="shared" si="40"/>
        <v/>
      </c>
      <c r="E318" s="15" t="str">
        <f t="shared" si="38"/>
        <v/>
      </c>
      <c r="F318" s="16"/>
      <c r="G318" s="16"/>
      <c r="H318" s="21"/>
      <c r="I318" s="15" t="str">
        <f t="shared" si="41"/>
        <v/>
      </c>
      <c r="J318" s="17" t="str">
        <f t="shared" si="42"/>
        <v/>
      </c>
      <c r="K318" s="15" t="str">
        <f t="shared" si="43"/>
        <v/>
      </c>
      <c r="L318" s="15"/>
    </row>
    <row r="319" spans="1:12" s="1" customFormat="1" x14ac:dyDescent="0.25">
      <c r="A319" s="13" t="e">
        <f t="shared" si="36"/>
        <v>#N/A</v>
      </c>
      <c r="B319" s="19" t="e">
        <f t="shared" si="39"/>
        <v>#N/A</v>
      </c>
      <c r="C319" s="14" t="str">
        <f t="shared" ca="1" si="37"/>
        <v/>
      </c>
      <c r="D319" s="15" t="str">
        <f t="shared" si="40"/>
        <v/>
      </c>
      <c r="E319" s="15" t="str">
        <f t="shared" si="38"/>
        <v/>
      </c>
      <c r="F319" s="16"/>
      <c r="G319" s="16"/>
      <c r="H319" s="21"/>
      <c r="I319" s="15" t="str">
        <f t="shared" si="41"/>
        <v/>
      </c>
      <c r="J319" s="17" t="str">
        <f t="shared" si="42"/>
        <v/>
      </c>
      <c r="K319" s="15" t="str">
        <f t="shared" si="43"/>
        <v/>
      </c>
      <c r="L319" s="15"/>
    </row>
    <row r="320" spans="1:12" s="1" customFormat="1" x14ac:dyDescent="0.25">
      <c r="A320" s="13" t="e">
        <f t="shared" si="36"/>
        <v>#N/A</v>
      </c>
      <c r="B320" s="19" t="e">
        <f t="shared" si="39"/>
        <v>#N/A</v>
      </c>
      <c r="C320" s="14" t="str">
        <f t="shared" ca="1" si="37"/>
        <v/>
      </c>
      <c r="D320" s="15" t="str">
        <f t="shared" si="40"/>
        <v/>
      </c>
      <c r="E320" s="15" t="str">
        <f t="shared" si="38"/>
        <v/>
      </c>
      <c r="F320" s="16"/>
      <c r="G320" s="16"/>
      <c r="H320" s="21"/>
      <c r="I320" s="15" t="str">
        <f t="shared" si="41"/>
        <v/>
      </c>
      <c r="J320" s="17" t="str">
        <f t="shared" si="42"/>
        <v/>
      </c>
      <c r="K320" s="15" t="str">
        <f t="shared" si="43"/>
        <v/>
      </c>
      <c r="L320" s="15"/>
    </row>
    <row r="321" spans="1:12" s="1" customFormat="1" x14ac:dyDescent="0.25">
      <c r="A321" s="13" t="e">
        <f t="shared" si="36"/>
        <v>#N/A</v>
      </c>
      <c r="B321" s="19" t="e">
        <f t="shared" si="39"/>
        <v>#N/A</v>
      </c>
      <c r="C321" s="14" t="str">
        <f t="shared" ca="1" si="37"/>
        <v/>
      </c>
      <c r="D321" s="15" t="str">
        <f t="shared" si="40"/>
        <v/>
      </c>
      <c r="E321" s="15" t="str">
        <f t="shared" si="38"/>
        <v/>
      </c>
      <c r="F321" s="16"/>
      <c r="G321" s="16"/>
      <c r="H321" s="21"/>
      <c r="I321" s="15" t="str">
        <f t="shared" si="41"/>
        <v/>
      </c>
      <c r="J321" s="17" t="str">
        <f t="shared" si="42"/>
        <v/>
      </c>
      <c r="K321" s="15" t="str">
        <f t="shared" si="43"/>
        <v/>
      </c>
      <c r="L321" s="15"/>
    </row>
    <row r="322" spans="1:12" s="1" customFormat="1" x14ac:dyDescent="0.25">
      <c r="A322" s="13" t="e">
        <f t="shared" si="36"/>
        <v>#N/A</v>
      </c>
      <c r="B322" s="19" t="e">
        <f t="shared" si="39"/>
        <v>#N/A</v>
      </c>
      <c r="C322" s="14" t="str">
        <f t="shared" ca="1" si="37"/>
        <v/>
      </c>
      <c r="D322" s="15" t="str">
        <f t="shared" si="40"/>
        <v/>
      </c>
      <c r="E322" s="15" t="str">
        <f t="shared" si="38"/>
        <v/>
      </c>
      <c r="F322" s="16"/>
      <c r="G322" s="16"/>
      <c r="H322" s="21"/>
      <c r="I322" s="15" t="str">
        <f t="shared" si="41"/>
        <v/>
      </c>
      <c r="J322" s="17" t="str">
        <f t="shared" si="42"/>
        <v/>
      </c>
      <c r="K322" s="15" t="str">
        <f t="shared" si="43"/>
        <v/>
      </c>
      <c r="L322" s="15"/>
    </row>
    <row r="323" spans="1:12" s="1" customFormat="1" x14ac:dyDescent="0.25">
      <c r="A323" s="13" t="e">
        <f t="shared" si="36"/>
        <v>#N/A</v>
      </c>
      <c r="B323" s="19" t="e">
        <f t="shared" si="39"/>
        <v>#N/A</v>
      </c>
      <c r="C323" s="14" t="str">
        <f t="shared" ca="1" si="37"/>
        <v/>
      </c>
      <c r="D323" s="15" t="str">
        <f t="shared" si="40"/>
        <v/>
      </c>
      <c r="E323" s="15" t="str">
        <f t="shared" si="38"/>
        <v/>
      </c>
      <c r="F323" s="16"/>
      <c r="G323" s="16"/>
      <c r="H323" s="21"/>
      <c r="I323" s="15" t="str">
        <f t="shared" si="41"/>
        <v/>
      </c>
      <c r="J323" s="17" t="str">
        <f t="shared" si="42"/>
        <v/>
      </c>
      <c r="K323" s="15" t="str">
        <f t="shared" si="43"/>
        <v/>
      </c>
      <c r="L323" s="15"/>
    </row>
    <row r="324" spans="1:12" s="1" customFormat="1" x14ac:dyDescent="0.25">
      <c r="A324" s="13" t="e">
        <f t="shared" si="36"/>
        <v>#N/A</v>
      </c>
      <c r="B324" s="19" t="e">
        <f t="shared" si="39"/>
        <v>#N/A</v>
      </c>
      <c r="C324" s="14" t="str">
        <f t="shared" ca="1" si="37"/>
        <v/>
      </c>
      <c r="D324" s="15" t="str">
        <f t="shared" si="40"/>
        <v/>
      </c>
      <c r="E324" s="15" t="str">
        <f t="shared" si="38"/>
        <v/>
      </c>
      <c r="F324" s="16"/>
      <c r="G324" s="16"/>
      <c r="H324" s="21"/>
      <c r="I324" s="15" t="str">
        <f t="shared" si="41"/>
        <v/>
      </c>
      <c r="J324" s="17" t="str">
        <f t="shared" si="42"/>
        <v/>
      </c>
      <c r="K324" s="15" t="str">
        <f t="shared" si="43"/>
        <v/>
      </c>
      <c r="L324" s="15"/>
    </row>
    <row r="325" spans="1:12" s="1" customFormat="1" x14ac:dyDescent="0.25">
      <c r="A325" s="13" t="e">
        <f t="shared" si="36"/>
        <v>#N/A</v>
      </c>
      <c r="B325" s="19" t="e">
        <f t="shared" si="39"/>
        <v>#N/A</v>
      </c>
      <c r="C325" s="14" t="str">
        <f t="shared" ca="1" si="37"/>
        <v/>
      </c>
      <c r="D325" s="15" t="str">
        <f t="shared" si="40"/>
        <v/>
      </c>
      <c r="E325" s="15" t="str">
        <f t="shared" si="38"/>
        <v/>
      </c>
      <c r="F325" s="16"/>
      <c r="G325" s="16"/>
      <c r="H325" s="21"/>
      <c r="I325" s="15" t="str">
        <f t="shared" si="41"/>
        <v/>
      </c>
      <c r="J325" s="17" t="str">
        <f t="shared" si="42"/>
        <v/>
      </c>
      <c r="K325" s="15" t="str">
        <f t="shared" si="43"/>
        <v/>
      </c>
      <c r="L325" s="15"/>
    </row>
    <row r="326" spans="1:12" s="1" customFormat="1" x14ac:dyDescent="0.25">
      <c r="A326" s="13" t="e">
        <f t="shared" si="36"/>
        <v>#N/A</v>
      </c>
      <c r="B326" s="19" t="e">
        <f t="shared" si="39"/>
        <v>#N/A</v>
      </c>
      <c r="C326" s="14" t="str">
        <f t="shared" ca="1" si="37"/>
        <v/>
      </c>
      <c r="D326" s="15" t="str">
        <f t="shared" si="40"/>
        <v/>
      </c>
      <c r="E326" s="15" t="str">
        <f t="shared" si="38"/>
        <v/>
      </c>
      <c r="F326" s="16"/>
      <c r="G326" s="16"/>
      <c r="H326" s="21"/>
      <c r="I326" s="15" t="str">
        <f t="shared" si="41"/>
        <v/>
      </c>
      <c r="J326" s="17" t="str">
        <f t="shared" si="42"/>
        <v/>
      </c>
      <c r="K326" s="15" t="str">
        <f t="shared" si="43"/>
        <v/>
      </c>
      <c r="L326" s="15"/>
    </row>
    <row r="327" spans="1:12" s="1" customFormat="1" x14ac:dyDescent="0.25">
      <c r="A327" s="13" t="e">
        <f t="shared" si="36"/>
        <v>#N/A</v>
      </c>
      <c r="B327" s="19" t="e">
        <f t="shared" si="39"/>
        <v>#N/A</v>
      </c>
      <c r="C327" s="14" t="str">
        <f t="shared" ca="1" si="37"/>
        <v/>
      </c>
      <c r="D327" s="15" t="str">
        <f t="shared" si="40"/>
        <v/>
      </c>
      <c r="E327" s="15" t="str">
        <f t="shared" si="38"/>
        <v/>
      </c>
      <c r="F327" s="16"/>
      <c r="G327" s="16"/>
      <c r="H327" s="21"/>
      <c r="I327" s="15" t="str">
        <f t="shared" si="41"/>
        <v/>
      </c>
      <c r="J327" s="17" t="str">
        <f t="shared" si="42"/>
        <v/>
      </c>
      <c r="K327" s="15" t="str">
        <f t="shared" si="43"/>
        <v/>
      </c>
      <c r="L327" s="15"/>
    </row>
    <row r="328" spans="1:12" s="1" customFormat="1" x14ac:dyDescent="0.25">
      <c r="A328" s="13" t="e">
        <f t="shared" si="36"/>
        <v>#N/A</v>
      </c>
      <c r="B328" s="19" t="e">
        <f t="shared" si="39"/>
        <v>#N/A</v>
      </c>
      <c r="C328" s="14" t="str">
        <f t="shared" ca="1" si="37"/>
        <v/>
      </c>
      <c r="D328" s="15" t="str">
        <f t="shared" si="40"/>
        <v/>
      </c>
      <c r="E328" s="15" t="str">
        <f t="shared" si="38"/>
        <v/>
      </c>
      <c r="F328" s="16"/>
      <c r="G328" s="16"/>
      <c r="H328" s="21"/>
      <c r="I328" s="15" t="str">
        <f t="shared" si="41"/>
        <v/>
      </c>
      <c r="J328" s="17" t="str">
        <f t="shared" si="42"/>
        <v/>
      </c>
      <c r="K328" s="15" t="str">
        <f t="shared" si="43"/>
        <v/>
      </c>
      <c r="L328" s="15"/>
    </row>
    <row r="329" spans="1:12" s="1" customFormat="1" x14ac:dyDescent="0.25">
      <c r="A329" s="13" t="e">
        <f t="shared" si="36"/>
        <v>#N/A</v>
      </c>
      <c r="B329" s="19" t="e">
        <f t="shared" si="39"/>
        <v>#N/A</v>
      </c>
      <c r="C329" s="14" t="str">
        <f t="shared" ca="1" si="37"/>
        <v/>
      </c>
      <c r="D329" s="15" t="str">
        <f t="shared" si="40"/>
        <v/>
      </c>
      <c r="E329" s="15" t="str">
        <f t="shared" si="38"/>
        <v/>
      </c>
      <c r="F329" s="16"/>
      <c r="G329" s="16"/>
      <c r="H329" s="21"/>
      <c r="I329" s="15" t="str">
        <f t="shared" si="41"/>
        <v/>
      </c>
      <c r="J329" s="17" t="str">
        <f t="shared" si="42"/>
        <v/>
      </c>
      <c r="K329" s="15" t="str">
        <f t="shared" si="43"/>
        <v/>
      </c>
      <c r="L329" s="15"/>
    </row>
    <row r="330" spans="1:12" s="1" customFormat="1" x14ac:dyDescent="0.25">
      <c r="A330" s="13" t="e">
        <f t="shared" si="36"/>
        <v>#N/A</v>
      </c>
      <c r="B330" s="19" t="e">
        <f t="shared" si="39"/>
        <v>#N/A</v>
      </c>
      <c r="C330" s="14" t="str">
        <f t="shared" ca="1" si="37"/>
        <v/>
      </c>
      <c r="D330" s="15" t="str">
        <f t="shared" si="40"/>
        <v/>
      </c>
      <c r="E330" s="15" t="str">
        <f t="shared" si="38"/>
        <v/>
      </c>
      <c r="F330" s="16"/>
      <c r="G330" s="16"/>
      <c r="H330" s="21"/>
      <c r="I330" s="15" t="str">
        <f t="shared" si="41"/>
        <v/>
      </c>
      <c r="J330" s="17" t="str">
        <f t="shared" si="42"/>
        <v/>
      </c>
      <c r="K330" s="15" t="str">
        <f t="shared" si="43"/>
        <v/>
      </c>
      <c r="L330" s="15"/>
    </row>
    <row r="331" spans="1:12" s="1" customFormat="1" x14ac:dyDescent="0.25">
      <c r="A331" s="13" t="e">
        <f t="shared" si="36"/>
        <v>#N/A</v>
      </c>
      <c r="B331" s="19" t="e">
        <f t="shared" si="39"/>
        <v>#N/A</v>
      </c>
      <c r="C331" s="14" t="str">
        <f t="shared" ca="1" si="37"/>
        <v/>
      </c>
      <c r="D331" s="15" t="str">
        <f t="shared" si="40"/>
        <v/>
      </c>
      <c r="E331" s="15" t="str">
        <f t="shared" si="38"/>
        <v/>
      </c>
      <c r="F331" s="16"/>
      <c r="G331" s="16"/>
      <c r="H331" s="21"/>
      <c r="I331" s="15" t="str">
        <f t="shared" si="41"/>
        <v/>
      </c>
      <c r="J331" s="17" t="str">
        <f t="shared" si="42"/>
        <v/>
      </c>
      <c r="K331" s="15" t="str">
        <f t="shared" si="43"/>
        <v/>
      </c>
      <c r="L331" s="15"/>
    </row>
    <row r="332" spans="1:12" s="1" customFormat="1" x14ac:dyDescent="0.25">
      <c r="A332" s="13" t="e">
        <f t="shared" si="36"/>
        <v>#N/A</v>
      </c>
      <c r="B332" s="19" t="e">
        <f t="shared" si="39"/>
        <v>#N/A</v>
      </c>
      <c r="C332" s="14" t="str">
        <f t="shared" ca="1" si="37"/>
        <v/>
      </c>
      <c r="D332" s="15" t="str">
        <f t="shared" si="40"/>
        <v/>
      </c>
      <c r="E332" s="15" t="str">
        <f t="shared" si="38"/>
        <v/>
      </c>
      <c r="F332" s="16"/>
      <c r="G332" s="16"/>
      <c r="H332" s="21"/>
      <c r="I332" s="15" t="str">
        <f t="shared" si="41"/>
        <v/>
      </c>
      <c r="J332" s="17" t="str">
        <f t="shared" si="42"/>
        <v/>
      </c>
      <c r="K332" s="15" t="str">
        <f t="shared" si="43"/>
        <v/>
      </c>
      <c r="L332" s="15"/>
    </row>
    <row r="333" spans="1:12" s="1" customFormat="1" x14ac:dyDescent="0.25">
      <c r="A333" s="13" t="e">
        <f t="shared" si="36"/>
        <v>#N/A</v>
      </c>
      <c r="B333" s="19" t="e">
        <f t="shared" si="39"/>
        <v>#N/A</v>
      </c>
      <c r="C333" s="14" t="str">
        <f t="shared" ca="1" si="37"/>
        <v/>
      </c>
      <c r="D333" s="15" t="str">
        <f t="shared" si="40"/>
        <v/>
      </c>
      <c r="E333" s="15" t="str">
        <f t="shared" si="38"/>
        <v/>
      </c>
      <c r="F333" s="16"/>
      <c r="G333" s="16"/>
      <c r="H333" s="21"/>
      <c r="I333" s="15" t="str">
        <f t="shared" si="41"/>
        <v/>
      </c>
      <c r="J333" s="17" t="str">
        <f t="shared" si="42"/>
        <v/>
      </c>
      <c r="K333" s="15" t="str">
        <f t="shared" si="43"/>
        <v/>
      </c>
      <c r="L333" s="15"/>
    </row>
    <row r="334" spans="1:12" s="1" customFormat="1" x14ac:dyDescent="0.25">
      <c r="A334" s="13" t="e">
        <f t="shared" si="36"/>
        <v>#N/A</v>
      </c>
      <c r="B334" s="19" t="e">
        <f t="shared" si="39"/>
        <v>#N/A</v>
      </c>
      <c r="C334" s="14" t="str">
        <f t="shared" ca="1" si="37"/>
        <v/>
      </c>
      <c r="D334" s="15" t="str">
        <f t="shared" si="40"/>
        <v/>
      </c>
      <c r="E334" s="15" t="str">
        <f t="shared" si="38"/>
        <v/>
      </c>
      <c r="F334" s="16"/>
      <c r="G334" s="16"/>
      <c r="H334" s="21"/>
      <c r="I334" s="15" t="str">
        <f t="shared" si="41"/>
        <v/>
      </c>
      <c r="J334" s="17" t="str">
        <f t="shared" si="42"/>
        <v/>
      </c>
      <c r="K334" s="15" t="str">
        <f t="shared" si="43"/>
        <v/>
      </c>
      <c r="L334" s="15"/>
    </row>
    <row r="335" spans="1:12" s="1" customFormat="1" x14ac:dyDescent="0.25">
      <c r="A335" s="13" t="e">
        <f t="shared" si="36"/>
        <v>#N/A</v>
      </c>
      <c r="B335" s="19" t="e">
        <f t="shared" si="39"/>
        <v>#N/A</v>
      </c>
      <c r="C335" s="14" t="str">
        <f t="shared" ca="1" si="37"/>
        <v/>
      </c>
      <c r="D335" s="15" t="str">
        <f t="shared" si="40"/>
        <v/>
      </c>
      <c r="E335" s="15" t="str">
        <f t="shared" si="38"/>
        <v/>
      </c>
      <c r="F335" s="16"/>
      <c r="G335" s="16"/>
      <c r="H335" s="21"/>
      <c r="I335" s="15" t="str">
        <f t="shared" si="41"/>
        <v/>
      </c>
      <c r="J335" s="17" t="str">
        <f t="shared" si="42"/>
        <v/>
      </c>
      <c r="K335" s="15" t="str">
        <f t="shared" si="43"/>
        <v/>
      </c>
      <c r="L335" s="15"/>
    </row>
    <row r="336" spans="1:12" s="1" customFormat="1" x14ac:dyDescent="0.25">
      <c r="A336" s="13" t="e">
        <f t="shared" si="36"/>
        <v>#N/A</v>
      </c>
      <c r="B336" s="19" t="e">
        <f t="shared" si="39"/>
        <v>#N/A</v>
      </c>
      <c r="C336" s="14" t="str">
        <f t="shared" ca="1" si="37"/>
        <v/>
      </c>
      <c r="D336" s="15" t="str">
        <f t="shared" si="40"/>
        <v/>
      </c>
      <c r="E336" s="15" t="str">
        <f t="shared" si="38"/>
        <v/>
      </c>
      <c r="F336" s="16"/>
      <c r="G336" s="16"/>
      <c r="H336" s="21"/>
      <c r="I336" s="15" t="str">
        <f t="shared" si="41"/>
        <v/>
      </c>
      <c r="J336" s="17" t="str">
        <f t="shared" si="42"/>
        <v/>
      </c>
      <c r="K336" s="15" t="str">
        <f t="shared" si="43"/>
        <v/>
      </c>
      <c r="L336" s="15"/>
    </row>
    <row r="337" spans="1:12" s="1" customFormat="1" x14ac:dyDescent="0.25">
      <c r="A337" s="13" t="e">
        <f t="shared" si="36"/>
        <v>#N/A</v>
      </c>
      <c r="B337" s="19" t="e">
        <f t="shared" si="39"/>
        <v>#N/A</v>
      </c>
      <c r="C337" s="14" t="str">
        <f t="shared" ca="1" si="37"/>
        <v/>
      </c>
      <c r="D337" s="15" t="str">
        <f t="shared" si="40"/>
        <v/>
      </c>
      <c r="E337" s="15" t="str">
        <f t="shared" si="38"/>
        <v/>
      </c>
      <c r="F337" s="16"/>
      <c r="G337" s="16"/>
      <c r="H337" s="21"/>
      <c r="I337" s="15" t="str">
        <f t="shared" si="41"/>
        <v/>
      </c>
      <c r="J337" s="17" t="str">
        <f t="shared" si="42"/>
        <v/>
      </c>
      <c r="K337" s="15" t="str">
        <f t="shared" si="43"/>
        <v/>
      </c>
      <c r="L337" s="15"/>
    </row>
    <row r="338" spans="1:12" s="1" customFormat="1" x14ac:dyDescent="0.25">
      <c r="A338" s="13" t="e">
        <f t="shared" si="36"/>
        <v>#N/A</v>
      </c>
      <c r="B338" s="19" t="e">
        <f t="shared" si="39"/>
        <v>#N/A</v>
      </c>
      <c r="C338" s="14" t="str">
        <f t="shared" ca="1" si="37"/>
        <v/>
      </c>
      <c r="D338" s="15" t="str">
        <f t="shared" si="40"/>
        <v/>
      </c>
      <c r="E338" s="15" t="str">
        <f t="shared" si="38"/>
        <v/>
      </c>
      <c r="F338" s="16"/>
      <c r="G338" s="16"/>
      <c r="H338" s="21"/>
      <c r="I338" s="15" t="str">
        <f t="shared" si="41"/>
        <v/>
      </c>
      <c r="J338" s="17" t="str">
        <f t="shared" si="42"/>
        <v/>
      </c>
      <c r="K338" s="15" t="str">
        <f t="shared" si="43"/>
        <v/>
      </c>
      <c r="L338" s="15"/>
    </row>
    <row r="339" spans="1:12" s="1" customFormat="1" x14ac:dyDescent="0.25">
      <c r="A339" s="13" t="e">
        <f t="shared" si="36"/>
        <v>#N/A</v>
      </c>
      <c r="B339" s="19" t="e">
        <f t="shared" si="39"/>
        <v>#N/A</v>
      </c>
      <c r="C339" s="14" t="str">
        <f t="shared" ca="1" si="37"/>
        <v/>
      </c>
      <c r="D339" s="15" t="str">
        <f t="shared" si="40"/>
        <v/>
      </c>
      <c r="E339" s="15" t="str">
        <f t="shared" si="38"/>
        <v/>
      </c>
      <c r="F339" s="16"/>
      <c r="G339" s="16"/>
      <c r="H339" s="21"/>
      <c r="I339" s="15" t="str">
        <f t="shared" si="41"/>
        <v/>
      </c>
      <c r="J339" s="17" t="str">
        <f t="shared" si="42"/>
        <v/>
      </c>
      <c r="K339" s="15" t="str">
        <f t="shared" si="43"/>
        <v/>
      </c>
      <c r="L339" s="15"/>
    </row>
    <row r="340" spans="1:12" s="1" customFormat="1" x14ac:dyDescent="0.25">
      <c r="A340" s="13" t="e">
        <f t="shared" si="36"/>
        <v>#N/A</v>
      </c>
      <c r="B340" s="19" t="e">
        <f t="shared" si="39"/>
        <v>#N/A</v>
      </c>
      <c r="C340" s="14" t="str">
        <f t="shared" ca="1" si="37"/>
        <v/>
      </c>
      <c r="D340" s="15" t="str">
        <f t="shared" si="40"/>
        <v/>
      </c>
      <c r="E340" s="15" t="str">
        <f t="shared" si="38"/>
        <v/>
      </c>
      <c r="F340" s="16"/>
      <c r="G340" s="16"/>
      <c r="H340" s="21"/>
      <c r="I340" s="15" t="str">
        <f t="shared" si="41"/>
        <v/>
      </c>
      <c r="J340" s="17" t="str">
        <f t="shared" si="42"/>
        <v/>
      </c>
      <c r="K340" s="15" t="str">
        <f t="shared" si="43"/>
        <v/>
      </c>
      <c r="L340" s="15"/>
    </row>
    <row r="341" spans="1:12" s="1" customFormat="1" x14ac:dyDescent="0.25">
      <c r="A341" s="13" t="e">
        <f t="shared" si="36"/>
        <v>#N/A</v>
      </c>
      <c r="B341" s="19" t="e">
        <f t="shared" si="39"/>
        <v>#N/A</v>
      </c>
      <c r="C341" s="14" t="str">
        <f t="shared" ca="1" si="37"/>
        <v/>
      </c>
      <c r="D341" s="15" t="str">
        <f t="shared" si="40"/>
        <v/>
      </c>
      <c r="E341" s="15" t="str">
        <f t="shared" si="38"/>
        <v/>
      </c>
      <c r="F341" s="16"/>
      <c r="G341" s="16"/>
      <c r="H341" s="21"/>
      <c r="I341" s="15" t="str">
        <f t="shared" si="41"/>
        <v/>
      </c>
      <c r="J341" s="17" t="str">
        <f t="shared" si="42"/>
        <v/>
      </c>
      <c r="K341" s="15" t="str">
        <f t="shared" si="43"/>
        <v/>
      </c>
      <c r="L341" s="15"/>
    </row>
    <row r="342" spans="1:12" s="1" customFormat="1" x14ac:dyDescent="0.25">
      <c r="A342" s="13" t="e">
        <f t="shared" si="36"/>
        <v>#N/A</v>
      </c>
      <c r="B342" s="19" t="e">
        <f t="shared" si="39"/>
        <v>#N/A</v>
      </c>
      <c r="C342" s="14" t="str">
        <f t="shared" ca="1" si="37"/>
        <v/>
      </c>
      <c r="D342" s="15" t="str">
        <f t="shared" si="40"/>
        <v/>
      </c>
      <c r="E342" s="15" t="str">
        <f t="shared" si="38"/>
        <v/>
      </c>
      <c r="F342" s="16"/>
      <c r="G342" s="16"/>
      <c r="H342" s="21"/>
      <c r="I342" s="15" t="str">
        <f t="shared" si="41"/>
        <v/>
      </c>
      <c r="J342" s="17" t="str">
        <f t="shared" si="42"/>
        <v/>
      </c>
      <c r="K342" s="15" t="str">
        <f t="shared" si="43"/>
        <v/>
      </c>
      <c r="L342" s="15"/>
    </row>
    <row r="343" spans="1:12" s="1" customFormat="1" x14ac:dyDescent="0.25">
      <c r="A343" s="13" t="e">
        <f t="shared" si="36"/>
        <v>#N/A</v>
      </c>
      <c r="B343" s="19" t="e">
        <f t="shared" si="39"/>
        <v>#N/A</v>
      </c>
      <c r="C343" s="14" t="str">
        <f t="shared" ca="1" si="37"/>
        <v/>
      </c>
      <c r="D343" s="15" t="str">
        <f t="shared" si="40"/>
        <v/>
      </c>
      <c r="E343" s="15" t="str">
        <f t="shared" si="38"/>
        <v/>
      </c>
      <c r="F343" s="16"/>
      <c r="G343" s="16"/>
      <c r="H343" s="21"/>
      <c r="I343" s="15" t="str">
        <f t="shared" si="41"/>
        <v/>
      </c>
      <c r="J343" s="17" t="str">
        <f t="shared" si="42"/>
        <v/>
      </c>
      <c r="K343" s="15" t="str">
        <f t="shared" si="43"/>
        <v/>
      </c>
      <c r="L343" s="15"/>
    </row>
    <row r="344" spans="1:12" s="1" customFormat="1" x14ac:dyDescent="0.25">
      <c r="A344" s="13" t="e">
        <f t="shared" si="36"/>
        <v>#N/A</v>
      </c>
      <c r="B344" s="19" t="e">
        <f t="shared" si="39"/>
        <v>#N/A</v>
      </c>
      <c r="C344" s="14" t="str">
        <f t="shared" ca="1" si="37"/>
        <v/>
      </c>
      <c r="D344" s="15" t="str">
        <f t="shared" si="40"/>
        <v/>
      </c>
      <c r="E344" s="15" t="str">
        <f t="shared" si="38"/>
        <v/>
      </c>
      <c r="F344" s="16"/>
      <c r="G344" s="16"/>
      <c r="H344" s="21"/>
      <c r="I344" s="15" t="str">
        <f t="shared" si="41"/>
        <v/>
      </c>
      <c r="J344" s="17" t="str">
        <f t="shared" si="42"/>
        <v/>
      </c>
      <c r="K344" s="15" t="str">
        <f t="shared" si="43"/>
        <v/>
      </c>
      <c r="L344" s="15"/>
    </row>
    <row r="345" spans="1:12" s="1" customFormat="1" x14ac:dyDescent="0.25">
      <c r="A345" s="13" t="e">
        <f t="shared" si="36"/>
        <v>#N/A</v>
      </c>
      <c r="B345" s="19" t="e">
        <f t="shared" si="39"/>
        <v>#N/A</v>
      </c>
      <c r="C345" s="14" t="str">
        <f t="shared" ca="1" si="37"/>
        <v/>
      </c>
      <c r="D345" s="15" t="str">
        <f t="shared" si="40"/>
        <v/>
      </c>
      <c r="E345" s="15" t="str">
        <f t="shared" si="38"/>
        <v/>
      </c>
      <c r="F345" s="16"/>
      <c r="G345" s="16"/>
      <c r="H345" s="21"/>
      <c r="I345" s="15" t="str">
        <f t="shared" si="41"/>
        <v/>
      </c>
      <c r="J345" s="17" t="str">
        <f t="shared" si="42"/>
        <v/>
      </c>
      <c r="K345" s="15" t="str">
        <f t="shared" si="43"/>
        <v/>
      </c>
      <c r="L345" s="15"/>
    </row>
    <row r="346" spans="1:12" s="1" customFormat="1" x14ac:dyDescent="0.25">
      <c r="A346" s="13" t="e">
        <f t="shared" si="36"/>
        <v>#N/A</v>
      </c>
      <c r="B346" s="19" t="e">
        <f t="shared" si="39"/>
        <v>#N/A</v>
      </c>
      <c r="C346" s="14" t="str">
        <f t="shared" ca="1" si="37"/>
        <v/>
      </c>
      <c r="D346" s="15" t="str">
        <f t="shared" si="40"/>
        <v/>
      </c>
      <c r="E346" s="15" t="str">
        <f t="shared" si="38"/>
        <v/>
      </c>
      <c r="F346" s="16"/>
      <c r="G346" s="16"/>
      <c r="H346" s="21"/>
      <c r="I346" s="15" t="str">
        <f t="shared" si="41"/>
        <v/>
      </c>
      <c r="J346" s="17" t="str">
        <f t="shared" si="42"/>
        <v/>
      </c>
      <c r="K346" s="15" t="str">
        <f t="shared" si="43"/>
        <v/>
      </c>
      <c r="L346" s="15"/>
    </row>
    <row r="347" spans="1:12" s="1" customFormat="1" x14ac:dyDescent="0.25">
      <c r="A347" s="13" t="e">
        <f t="shared" si="36"/>
        <v>#N/A</v>
      </c>
      <c r="B347" s="19" t="e">
        <f t="shared" si="39"/>
        <v>#N/A</v>
      </c>
      <c r="C347" s="14" t="str">
        <f t="shared" ca="1" si="37"/>
        <v/>
      </c>
      <c r="D347" s="15" t="str">
        <f t="shared" si="40"/>
        <v/>
      </c>
      <c r="E347" s="15" t="str">
        <f t="shared" si="38"/>
        <v/>
      </c>
      <c r="F347" s="16"/>
      <c r="G347" s="16"/>
      <c r="H347" s="21"/>
      <c r="I347" s="15" t="str">
        <f t="shared" si="41"/>
        <v/>
      </c>
      <c r="J347" s="17" t="str">
        <f t="shared" si="42"/>
        <v/>
      </c>
      <c r="K347" s="15" t="str">
        <f t="shared" si="43"/>
        <v/>
      </c>
      <c r="L347" s="15"/>
    </row>
    <row r="348" spans="1:12" s="1" customFormat="1" x14ac:dyDescent="0.25">
      <c r="A348" s="13" t="e">
        <f t="shared" si="36"/>
        <v>#N/A</v>
      </c>
      <c r="B348" s="19" t="e">
        <f t="shared" si="39"/>
        <v>#N/A</v>
      </c>
      <c r="C348" s="14" t="str">
        <f t="shared" ca="1" si="37"/>
        <v/>
      </c>
      <c r="D348" s="15" t="str">
        <f t="shared" si="40"/>
        <v/>
      </c>
      <c r="E348" s="15" t="str">
        <f t="shared" si="38"/>
        <v/>
      </c>
      <c r="F348" s="16"/>
      <c r="G348" s="16"/>
      <c r="H348" s="21"/>
      <c r="I348" s="15" t="str">
        <f t="shared" si="41"/>
        <v/>
      </c>
      <c r="J348" s="17" t="str">
        <f t="shared" si="42"/>
        <v/>
      </c>
      <c r="K348" s="15" t="str">
        <f t="shared" si="43"/>
        <v/>
      </c>
      <c r="L348" s="15"/>
    </row>
    <row r="349" spans="1:12" s="1" customFormat="1" x14ac:dyDescent="0.25">
      <c r="A349" s="13" t="e">
        <f t="shared" si="36"/>
        <v>#N/A</v>
      </c>
      <c r="B349" s="19" t="e">
        <f t="shared" si="39"/>
        <v>#N/A</v>
      </c>
      <c r="C349" s="14" t="str">
        <f t="shared" ca="1" si="37"/>
        <v/>
      </c>
      <c r="D349" s="15" t="str">
        <f t="shared" si="40"/>
        <v/>
      </c>
      <c r="E349" s="15" t="str">
        <f t="shared" si="38"/>
        <v/>
      </c>
      <c r="F349" s="16"/>
      <c r="G349" s="16"/>
      <c r="H349" s="21"/>
      <c r="I349" s="15" t="str">
        <f t="shared" si="41"/>
        <v/>
      </c>
      <c r="J349" s="17" t="str">
        <f t="shared" si="42"/>
        <v/>
      </c>
      <c r="K349" s="15" t="str">
        <f t="shared" si="43"/>
        <v/>
      </c>
      <c r="L349" s="15"/>
    </row>
    <row r="350" spans="1:12" s="1" customFormat="1" x14ac:dyDescent="0.25">
      <c r="A350" s="13" t="e">
        <f t="shared" si="36"/>
        <v>#N/A</v>
      </c>
      <c r="B350" s="19" t="e">
        <f t="shared" si="39"/>
        <v>#N/A</v>
      </c>
      <c r="C350" s="14" t="str">
        <f t="shared" ca="1" si="37"/>
        <v/>
      </c>
      <c r="D350" s="15" t="str">
        <f t="shared" si="40"/>
        <v/>
      </c>
      <c r="E350" s="15" t="str">
        <f t="shared" si="38"/>
        <v/>
      </c>
      <c r="F350" s="16"/>
      <c r="G350" s="16"/>
      <c r="H350" s="21"/>
      <c r="I350" s="15" t="str">
        <f t="shared" si="41"/>
        <v/>
      </c>
      <c r="J350" s="17" t="str">
        <f t="shared" si="42"/>
        <v/>
      </c>
      <c r="K350" s="15" t="str">
        <f t="shared" si="43"/>
        <v/>
      </c>
      <c r="L350" s="15"/>
    </row>
    <row r="351" spans="1:12" s="1" customFormat="1" x14ac:dyDescent="0.25">
      <c r="A351" s="13" t="e">
        <f t="shared" si="36"/>
        <v>#N/A</v>
      </c>
      <c r="B351" s="19" t="e">
        <f t="shared" si="39"/>
        <v>#N/A</v>
      </c>
      <c r="C351" s="14" t="str">
        <f t="shared" ca="1" si="37"/>
        <v/>
      </c>
      <c r="D351" s="15" t="str">
        <f t="shared" si="40"/>
        <v/>
      </c>
      <c r="E351" s="15" t="str">
        <f t="shared" si="38"/>
        <v/>
      </c>
      <c r="F351" s="16"/>
      <c r="G351" s="16"/>
      <c r="H351" s="21"/>
      <c r="I351" s="15" t="str">
        <f t="shared" si="41"/>
        <v/>
      </c>
      <c r="J351" s="17" t="str">
        <f t="shared" si="42"/>
        <v/>
      </c>
      <c r="K351" s="15" t="str">
        <f t="shared" si="43"/>
        <v/>
      </c>
      <c r="L351" s="15"/>
    </row>
    <row r="352" spans="1:12" s="1" customFormat="1" x14ac:dyDescent="0.25">
      <c r="A352" s="13" t="e">
        <f t="shared" si="36"/>
        <v>#N/A</v>
      </c>
      <c r="B352" s="19" t="e">
        <f t="shared" si="39"/>
        <v>#N/A</v>
      </c>
      <c r="C352" s="14" t="str">
        <f t="shared" ca="1" si="37"/>
        <v/>
      </c>
      <c r="D352" s="15" t="str">
        <f t="shared" si="40"/>
        <v/>
      </c>
      <c r="E352" s="15" t="str">
        <f t="shared" si="38"/>
        <v/>
      </c>
      <c r="F352" s="16"/>
      <c r="G352" s="16"/>
      <c r="H352" s="21"/>
      <c r="I352" s="15" t="str">
        <f t="shared" si="41"/>
        <v/>
      </c>
      <c r="J352" s="17" t="str">
        <f t="shared" si="42"/>
        <v/>
      </c>
      <c r="K352" s="15" t="str">
        <f t="shared" si="43"/>
        <v/>
      </c>
      <c r="L352" s="15"/>
    </row>
    <row r="353" spans="1:12" s="1" customFormat="1" x14ac:dyDescent="0.25">
      <c r="A353" s="13" t="e">
        <f t="shared" ref="A353:A416" si="44">IF(ISERROR(A352),NA(),IF(A352&gt;=nper,NA(),A352+1))</f>
        <v>#N/A</v>
      </c>
      <c r="B353" s="19" t="e">
        <f t="shared" si="39"/>
        <v>#N/A</v>
      </c>
      <c r="C353" s="14" t="str">
        <f t="shared" ref="C353:C416" ca="1" si="45">IF(ISERROR(A353),"",IF(A353&lt;$K$13,start_rate,MIN($K$15,IF(random,IF(MOD(A353,$K$13)=0,MAX($K$27,C352+$K$25+RAND()*($K$26-$K$25)),C352),start_rate+$K$14*ROUNDUP((A353-$K$13)/$K$13,0)))))</f>
        <v/>
      </c>
      <c r="D353" s="15" t="str">
        <f t="shared" si="40"/>
        <v/>
      </c>
      <c r="E353" s="15" t="str">
        <f t="shared" ref="E353:E416" si="46">IF(ISERROR(A353),"",IF(ROUND(I352,2)&lt;=0,0,IF(interest_only,D353,IF(amortized,IF(A353=$E$15*periods_per_year,I352+D353,IF(A353&gt;$E$15*periods_per_year,D353,ROUND(-PMT(C353/periods_per_year,$E$15*periods_per_year+1-A353,I352),2))),IF(fixed,$E$16,ROUND(min_rate*I352,2))))))</f>
        <v/>
      </c>
      <c r="F353" s="16"/>
      <c r="G353" s="16"/>
      <c r="H353" s="21"/>
      <c r="I353" s="15" t="str">
        <f t="shared" si="41"/>
        <v/>
      </c>
      <c r="J353" s="17" t="str">
        <f t="shared" si="42"/>
        <v/>
      </c>
      <c r="K353" s="15" t="str">
        <f t="shared" si="43"/>
        <v/>
      </c>
      <c r="L353" s="15"/>
    </row>
    <row r="354" spans="1:12" s="1" customFormat="1" x14ac:dyDescent="0.25">
      <c r="A354" s="13" t="e">
        <f t="shared" si="44"/>
        <v>#N/A</v>
      </c>
      <c r="B354" s="19" t="e">
        <f t="shared" ref="B354:B417" si="47">IF(ISERROR(A354),NA(),IF($O$13=26,B353+14,IF($O$13=52,B353+7,DATE(YEAR($E$8),MONTH($E$8)+(A354)*$P$13,IF($O$13=24,IF((MOD(A354,2))=1,DAY($E$8)+14,DAY($E$8)),DAY($E$8))))))</f>
        <v>#N/A</v>
      </c>
      <c r="C354" s="14" t="str">
        <f t="shared" ca="1" si="45"/>
        <v/>
      </c>
      <c r="D354" s="15" t="str">
        <f t="shared" ref="D354:D417" si="48">IF(ISERROR(A354),"",ROUND((B354-B353)*C354/$E$10*I353,2))</f>
        <v/>
      </c>
      <c r="E354" s="15" t="str">
        <f t="shared" si="46"/>
        <v/>
      </c>
      <c r="F354" s="16"/>
      <c r="G354" s="16"/>
      <c r="H354" s="21"/>
      <c r="I354" s="15" t="str">
        <f t="shared" ref="I354:I417" si="49">IF(ISERROR(A354),"",I353+F354-(G354+E354-MIN(D354+J353,E354+IF(ISBLANK(H354),G354,0))))</f>
        <v/>
      </c>
      <c r="J354" s="17" t="str">
        <f t="shared" ref="J354:J417" si="50">IF(ISERROR(A354),"",IF(E354+IF(ISBLANK(H354),G354,0)&gt;J353+D354,0,J353+D354-(E354+IF(ISBLANK(H354),G354,0))))</f>
        <v/>
      </c>
      <c r="K354" s="15" t="str">
        <f t="shared" ref="K354:K417" si="51">IF(ISERROR(A354),"",J354+I354)</f>
        <v/>
      </c>
      <c r="L354" s="15"/>
    </row>
    <row r="355" spans="1:12" s="1" customFormat="1" x14ac:dyDescent="0.25">
      <c r="A355" s="13" t="e">
        <f t="shared" si="44"/>
        <v>#N/A</v>
      </c>
      <c r="B355" s="19" t="e">
        <f t="shared" si="47"/>
        <v>#N/A</v>
      </c>
      <c r="C355" s="14" t="str">
        <f t="shared" ca="1" si="45"/>
        <v/>
      </c>
      <c r="D355" s="15" t="str">
        <f t="shared" si="48"/>
        <v/>
      </c>
      <c r="E355" s="15" t="str">
        <f t="shared" si="46"/>
        <v/>
      </c>
      <c r="F355" s="16"/>
      <c r="G355" s="16"/>
      <c r="H355" s="21"/>
      <c r="I355" s="15" t="str">
        <f t="shared" si="49"/>
        <v/>
      </c>
      <c r="J355" s="17" t="str">
        <f t="shared" si="50"/>
        <v/>
      </c>
      <c r="K355" s="15" t="str">
        <f t="shared" si="51"/>
        <v/>
      </c>
      <c r="L355" s="15"/>
    </row>
    <row r="356" spans="1:12" s="1" customFormat="1" x14ac:dyDescent="0.25">
      <c r="A356" s="13" t="e">
        <f t="shared" si="44"/>
        <v>#N/A</v>
      </c>
      <c r="B356" s="19" t="e">
        <f t="shared" si="47"/>
        <v>#N/A</v>
      </c>
      <c r="C356" s="14" t="str">
        <f t="shared" ca="1" si="45"/>
        <v/>
      </c>
      <c r="D356" s="15" t="str">
        <f t="shared" si="48"/>
        <v/>
      </c>
      <c r="E356" s="15" t="str">
        <f t="shared" si="46"/>
        <v/>
      </c>
      <c r="F356" s="16"/>
      <c r="G356" s="16"/>
      <c r="H356" s="21"/>
      <c r="I356" s="15" t="str">
        <f t="shared" si="49"/>
        <v/>
      </c>
      <c r="J356" s="17" t="str">
        <f t="shared" si="50"/>
        <v/>
      </c>
      <c r="K356" s="15" t="str">
        <f t="shared" si="51"/>
        <v/>
      </c>
      <c r="L356" s="15"/>
    </row>
    <row r="357" spans="1:12" s="1" customFormat="1" x14ac:dyDescent="0.25">
      <c r="A357" s="13" t="e">
        <f t="shared" si="44"/>
        <v>#N/A</v>
      </c>
      <c r="B357" s="19" t="e">
        <f t="shared" si="47"/>
        <v>#N/A</v>
      </c>
      <c r="C357" s="14" t="str">
        <f t="shared" ca="1" si="45"/>
        <v/>
      </c>
      <c r="D357" s="15" t="str">
        <f t="shared" si="48"/>
        <v/>
      </c>
      <c r="E357" s="15" t="str">
        <f t="shared" si="46"/>
        <v/>
      </c>
      <c r="F357" s="16"/>
      <c r="G357" s="16"/>
      <c r="H357" s="21"/>
      <c r="I357" s="15" t="str">
        <f t="shared" si="49"/>
        <v/>
      </c>
      <c r="J357" s="17" t="str">
        <f t="shared" si="50"/>
        <v/>
      </c>
      <c r="K357" s="15" t="str">
        <f t="shared" si="51"/>
        <v/>
      </c>
      <c r="L357" s="15"/>
    </row>
    <row r="358" spans="1:12" s="1" customFormat="1" x14ac:dyDescent="0.25">
      <c r="A358" s="13" t="e">
        <f t="shared" si="44"/>
        <v>#N/A</v>
      </c>
      <c r="B358" s="19" t="e">
        <f t="shared" si="47"/>
        <v>#N/A</v>
      </c>
      <c r="C358" s="14" t="str">
        <f t="shared" ca="1" si="45"/>
        <v/>
      </c>
      <c r="D358" s="15" t="str">
        <f t="shared" si="48"/>
        <v/>
      </c>
      <c r="E358" s="15" t="str">
        <f t="shared" si="46"/>
        <v/>
      </c>
      <c r="F358" s="16"/>
      <c r="G358" s="16"/>
      <c r="H358" s="21"/>
      <c r="I358" s="15" t="str">
        <f t="shared" si="49"/>
        <v/>
      </c>
      <c r="J358" s="17" t="str">
        <f t="shared" si="50"/>
        <v/>
      </c>
      <c r="K358" s="15" t="str">
        <f t="shared" si="51"/>
        <v/>
      </c>
      <c r="L358" s="15"/>
    </row>
    <row r="359" spans="1:12" s="1" customFormat="1" x14ac:dyDescent="0.25">
      <c r="A359" s="13" t="e">
        <f t="shared" si="44"/>
        <v>#N/A</v>
      </c>
      <c r="B359" s="19" t="e">
        <f t="shared" si="47"/>
        <v>#N/A</v>
      </c>
      <c r="C359" s="14" t="str">
        <f t="shared" ca="1" si="45"/>
        <v/>
      </c>
      <c r="D359" s="15" t="str">
        <f t="shared" si="48"/>
        <v/>
      </c>
      <c r="E359" s="15" t="str">
        <f t="shared" si="46"/>
        <v/>
      </c>
      <c r="F359" s="16"/>
      <c r="G359" s="16"/>
      <c r="H359" s="21"/>
      <c r="I359" s="15" t="str">
        <f t="shared" si="49"/>
        <v/>
      </c>
      <c r="J359" s="17" t="str">
        <f t="shared" si="50"/>
        <v/>
      </c>
      <c r="K359" s="15" t="str">
        <f t="shared" si="51"/>
        <v/>
      </c>
      <c r="L359" s="15"/>
    </row>
    <row r="360" spans="1:12" s="1" customFormat="1" x14ac:dyDescent="0.25">
      <c r="A360" s="13" t="e">
        <f t="shared" si="44"/>
        <v>#N/A</v>
      </c>
      <c r="B360" s="19" t="e">
        <f t="shared" si="47"/>
        <v>#N/A</v>
      </c>
      <c r="C360" s="14" t="str">
        <f t="shared" ca="1" si="45"/>
        <v/>
      </c>
      <c r="D360" s="15" t="str">
        <f t="shared" si="48"/>
        <v/>
      </c>
      <c r="E360" s="15" t="str">
        <f t="shared" si="46"/>
        <v/>
      </c>
      <c r="F360" s="16"/>
      <c r="G360" s="16"/>
      <c r="H360" s="21"/>
      <c r="I360" s="15" t="str">
        <f t="shared" si="49"/>
        <v/>
      </c>
      <c r="J360" s="17" t="str">
        <f t="shared" si="50"/>
        <v/>
      </c>
      <c r="K360" s="15" t="str">
        <f t="shared" si="51"/>
        <v/>
      </c>
      <c r="L360" s="15"/>
    </row>
    <row r="361" spans="1:12" s="1" customFormat="1" x14ac:dyDescent="0.25">
      <c r="A361" s="13" t="e">
        <f t="shared" si="44"/>
        <v>#N/A</v>
      </c>
      <c r="B361" s="19" t="e">
        <f t="shared" si="47"/>
        <v>#N/A</v>
      </c>
      <c r="C361" s="14" t="str">
        <f t="shared" ca="1" si="45"/>
        <v/>
      </c>
      <c r="D361" s="15" t="str">
        <f t="shared" si="48"/>
        <v/>
      </c>
      <c r="E361" s="15" t="str">
        <f t="shared" si="46"/>
        <v/>
      </c>
      <c r="F361" s="16"/>
      <c r="G361" s="16"/>
      <c r="H361" s="21"/>
      <c r="I361" s="15" t="str">
        <f t="shared" si="49"/>
        <v/>
      </c>
      <c r="J361" s="17" t="str">
        <f t="shared" si="50"/>
        <v/>
      </c>
      <c r="K361" s="15" t="str">
        <f t="shared" si="51"/>
        <v/>
      </c>
      <c r="L361" s="15"/>
    </row>
    <row r="362" spans="1:12" s="1" customFormat="1" x14ac:dyDescent="0.25">
      <c r="A362" s="13" t="e">
        <f t="shared" si="44"/>
        <v>#N/A</v>
      </c>
      <c r="B362" s="19" t="e">
        <f t="shared" si="47"/>
        <v>#N/A</v>
      </c>
      <c r="C362" s="14" t="str">
        <f t="shared" ca="1" si="45"/>
        <v/>
      </c>
      <c r="D362" s="15" t="str">
        <f t="shared" si="48"/>
        <v/>
      </c>
      <c r="E362" s="15" t="str">
        <f t="shared" si="46"/>
        <v/>
      </c>
      <c r="F362" s="16"/>
      <c r="G362" s="16"/>
      <c r="H362" s="21"/>
      <c r="I362" s="15" t="str">
        <f t="shared" si="49"/>
        <v/>
      </c>
      <c r="J362" s="17" t="str">
        <f t="shared" si="50"/>
        <v/>
      </c>
      <c r="K362" s="15" t="str">
        <f t="shared" si="51"/>
        <v/>
      </c>
      <c r="L362" s="15"/>
    </row>
    <row r="363" spans="1:12" s="1" customFormat="1" x14ac:dyDescent="0.25">
      <c r="A363" s="13" t="e">
        <f t="shared" si="44"/>
        <v>#N/A</v>
      </c>
      <c r="B363" s="19" t="e">
        <f t="shared" si="47"/>
        <v>#N/A</v>
      </c>
      <c r="C363" s="14" t="str">
        <f t="shared" ca="1" si="45"/>
        <v/>
      </c>
      <c r="D363" s="15" t="str">
        <f t="shared" si="48"/>
        <v/>
      </c>
      <c r="E363" s="15" t="str">
        <f t="shared" si="46"/>
        <v/>
      </c>
      <c r="F363" s="16"/>
      <c r="G363" s="16"/>
      <c r="H363" s="21"/>
      <c r="I363" s="15" t="str">
        <f t="shared" si="49"/>
        <v/>
      </c>
      <c r="J363" s="17" t="str">
        <f t="shared" si="50"/>
        <v/>
      </c>
      <c r="K363" s="15" t="str">
        <f t="shared" si="51"/>
        <v/>
      </c>
      <c r="L363" s="15"/>
    </row>
    <row r="364" spans="1:12" s="1" customFormat="1" x14ac:dyDescent="0.25">
      <c r="A364" s="13" t="e">
        <f t="shared" si="44"/>
        <v>#N/A</v>
      </c>
      <c r="B364" s="19" t="e">
        <f t="shared" si="47"/>
        <v>#N/A</v>
      </c>
      <c r="C364" s="14" t="str">
        <f t="shared" ca="1" si="45"/>
        <v/>
      </c>
      <c r="D364" s="15" t="str">
        <f t="shared" si="48"/>
        <v/>
      </c>
      <c r="E364" s="15" t="str">
        <f t="shared" si="46"/>
        <v/>
      </c>
      <c r="F364" s="16"/>
      <c r="G364" s="16"/>
      <c r="H364" s="21"/>
      <c r="I364" s="15" t="str">
        <f t="shared" si="49"/>
        <v/>
      </c>
      <c r="J364" s="17" t="str">
        <f t="shared" si="50"/>
        <v/>
      </c>
      <c r="K364" s="15" t="str">
        <f t="shared" si="51"/>
        <v/>
      </c>
      <c r="L364" s="15"/>
    </row>
    <row r="365" spans="1:12" s="1" customFormat="1" x14ac:dyDescent="0.25">
      <c r="A365" s="13" t="e">
        <f t="shared" si="44"/>
        <v>#N/A</v>
      </c>
      <c r="B365" s="19" t="e">
        <f t="shared" si="47"/>
        <v>#N/A</v>
      </c>
      <c r="C365" s="14" t="str">
        <f t="shared" ca="1" si="45"/>
        <v/>
      </c>
      <c r="D365" s="15" t="str">
        <f t="shared" si="48"/>
        <v/>
      </c>
      <c r="E365" s="15" t="str">
        <f t="shared" si="46"/>
        <v/>
      </c>
      <c r="F365" s="16"/>
      <c r="G365" s="16"/>
      <c r="H365" s="21"/>
      <c r="I365" s="15" t="str">
        <f t="shared" si="49"/>
        <v/>
      </c>
      <c r="J365" s="17" t="str">
        <f t="shared" si="50"/>
        <v/>
      </c>
      <c r="K365" s="15" t="str">
        <f t="shared" si="51"/>
        <v/>
      </c>
      <c r="L365" s="15"/>
    </row>
    <row r="366" spans="1:12" s="1" customFormat="1" x14ac:dyDescent="0.25">
      <c r="A366" s="13" t="e">
        <f t="shared" si="44"/>
        <v>#N/A</v>
      </c>
      <c r="B366" s="19" t="e">
        <f t="shared" si="47"/>
        <v>#N/A</v>
      </c>
      <c r="C366" s="14" t="str">
        <f t="shared" ca="1" si="45"/>
        <v/>
      </c>
      <c r="D366" s="15" t="str">
        <f t="shared" si="48"/>
        <v/>
      </c>
      <c r="E366" s="15" t="str">
        <f t="shared" si="46"/>
        <v/>
      </c>
      <c r="F366" s="16"/>
      <c r="G366" s="16"/>
      <c r="H366" s="21"/>
      <c r="I366" s="15" t="str">
        <f t="shared" si="49"/>
        <v/>
      </c>
      <c r="J366" s="17" t="str">
        <f t="shared" si="50"/>
        <v/>
      </c>
      <c r="K366" s="15" t="str">
        <f t="shared" si="51"/>
        <v/>
      </c>
      <c r="L366" s="15"/>
    </row>
    <row r="367" spans="1:12" s="1" customFormat="1" x14ac:dyDescent="0.25">
      <c r="A367" s="13" t="e">
        <f t="shared" si="44"/>
        <v>#N/A</v>
      </c>
      <c r="B367" s="19" t="e">
        <f t="shared" si="47"/>
        <v>#N/A</v>
      </c>
      <c r="C367" s="14" t="str">
        <f t="shared" ca="1" si="45"/>
        <v/>
      </c>
      <c r="D367" s="15" t="str">
        <f t="shared" si="48"/>
        <v/>
      </c>
      <c r="E367" s="15" t="str">
        <f t="shared" si="46"/>
        <v/>
      </c>
      <c r="F367" s="16"/>
      <c r="G367" s="16"/>
      <c r="H367" s="21"/>
      <c r="I367" s="15" t="str">
        <f t="shared" si="49"/>
        <v/>
      </c>
      <c r="J367" s="17" t="str">
        <f t="shared" si="50"/>
        <v/>
      </c>
      <c r="K367" s="15" t="str">
        <f t="shared" si="51"/>
        <v/>
      </c>
      <c r="L367" s="15"/>
    </row>
    <row r="368" spans="1:12" s="1" customFormat="1" x14ac:dyDescent="0.25">
      <c r="A368" s="13" t="e">
        <f t="shared" si="44"/>
        <v>#N/A</v>
      </c>
      <c r="B368" s="19" t="e">
        <f t="shared" si="47"/>
        <v>#N/A</v>
      </c>
      <c r="C368" s="14" t="str">
        <f t="shared" ca="1" si="45"/>
        <v/>
      </c>
      <c r="D368" s="15" t="str">
        <f t="shared" si="48"/>
        <v/>
      </c>
      <c r="E368" s="15" t="str">
        <f t="shared" si="46"/>
        <v/>
      </c>
      <c r="F368" s="16"/>
      <c r="G368" s="16"/>
      <c r="H368" s="21"/>
      <c r="I368" s="15" t="str">
        <f t="shared" si="49"/>
        <v/>
      </c>
      <c r="J368" s="17" t="str">
        <f t="shared" si="50"/>
        <v/>
      </c>
      <c r="K368" s="15" t="str">
        <f t="shared" si="51"/>
        <v/>
      </c>
      <c r="L368" s="15"/>
    </row>
    <row r="369" spans="1:12" s="1" customFormat="1" x14ac:dyDescent="0.25">
      <c r="A369" s="13" t="e">
        <f t="shared" si="44"/>
        <v>#N/A</v>
      </c>
      <c r="B369" s="19" t="e">
        <f t="shared" si="47"/>
        <v>#N/A</v>
      </c>
      <c r="C369" s="14" t="str">
        <f t="shared" ca="1" si="45"/>
        <v/>
      </c>
      <c r="D369" s="15" t="str">
        <f t="shared" si="48"/>
        <v/>
      </c>
      <c r="E369" s="15" t="str">
        <f t="shared" si="46"/>
        <v/>
      </c>
      <c r="F369" s="16"/>
      <c r="G369" s="16"/>
      <c r="H369" s="21"/>
      <c r="I369" s="15" t="str">
        <f t="shared" si="49"/>
        <v/>
      </c>
      <c r="J369" s="17" t="str">
        <f t="shared" si="50"/>
        <v/>
      </c>
      <c r="K369" s="15" t="str">
        <f t="shared" si="51"/>
        <v/>
      </c>
      <c r="L369" s="15"/>
    </row>
    <row r="370" spans="1:12" s="1" customFormat="1" x14ac:dyDescent="0.25">
      <c r="A370" s="13" t="e">
        <f t="shared" si="44"/>
        <v>#N/A</v>
      </c>
      <c r="B370" s="19" t="e">
        <f t="shared" si="47"/>
        <v>#N/A</v>
      </c>
      <c r="C370" s="14" t="str">
        <f t="shared" ca="1" si="45"/>
        <v/>
      </c>
      <c r="D370" s="15" t="str">
        <f t="shared" si="48"/>
        <v/>
      </c>
      <c r="E370" s="15" t="str">
        <f t="shared" si="46"/>
        <v/>
      </c>
      <c r="F370" s="16"/>
      <c r="G370" s="16"/>
      <c r="H370" s="21"/>
      <c r="I370" s="15" t="str">
        <f t="shared" si="49"/>
        <v/>
      </c>
      <c r="J370" s="17" t="str">
        <f t="shared" si="50"/>
        <v/>
      </c>
      <c r="K370" s="15" t="str">
        <f t="shared" si="51"/>
        <v/>
      </c>
      <c r="L370" s="15"/>
    </row>
    <row r="371" spans="1:12" s="1" customFormat="1" x14ac:dyDescent="0.25">
      <c r="A371" s="13" t="e">
        <f t="shared" si="44"/>
        <v>#N/A</v>
      </c>
      <c r="B371" s="19" t="e">
        <f t="shared" si="47"/>
        <v>#N/A</v>
      </c>
      <c r="C371" s="14" t="str">
        <f t="shared" ca="1" si="45"/>
        <v/>
      </c>
      <c r="D371" s="15" t="str">
        <f t="shared" si="48"/>
        <v/>
      </c>
      <c r="E371" s="15" t="str">
        <f t="shared" si="46"/>
        <v/>
      </c>
      <c r="F371" s="16"/>
      <c r="G371" s="16"/>
      <c r="H371" s="21"/>
      <c r="I371" s="15" t="str">
        <f t="shared" si="49"/>
        <v/>
      </c>
      <c r="J371" s="17" t="str">
        <f t="shared" si="50"/>
        <v/>
      </c>
      <c r="K371" s="15" t="str">
        <f t="shared" si="51"/>
        <v/>
      </c>
      <c r="L371" s="15"/>
    </row>
    <row r="372" spans="1:12" s="1" customFormat="1" x14ac:dyDescent="0.25">
      <c r="A372" s="13" t="e">
        <f t="shared" si="44"/>
        <v>#N/A</v>
      </c>
      <c r="B372" s="19" t="e">
        <f t="shared" si="47"/>
        <v>#N/A</v>
      </c>
      <c r="C372" s="14" t="str">
        <f t="shared" ca="1" si="45"/>
        <v/>
      </c>
      <c r="D372" s="15" t="str">
        <f t="shared" si="48"/>
        <v/>
      </c>
      <c r="E372" s="15" t="str">
        <f t="shared" si="46"/>
        <v/>
      </c>
      <c r="F372" s="16"/>
      <c r="G372" s="16"/>
      <c r="H372" s="21"/>
      <c r="I372" s="15" t="str">
        <f t="shared" si="49"/>
        <v/>
      </c>
      <c r="J372" s="17" t="str">
        <f t="shared" si="50"/>
        <v/>
      </c>
      <c r="K372" s="15" t="str">
        <f t="shared" si="51"/>
        <v/>
      </c>
      <c r="L372" s="15"/>
    </row>
    <row r="373" spans="1:12" s="1" customFormat="1" x14ac:dyDescent="0.25">
      <c r="A373" s="13" t="e">
        <f t="shared" si="44"/>
        <v>#N/A</v>
      </c>
      <c r="B373" s="19" t="e">
        <f t="shared" si="47"/>
        <v>#N/A</v>
      </c>
      <c r="C373" s="14" t="str">
        <f t="shared" ca="1" si="45"/>
        <v/>
      </c>
      <c r="D373" s="15" t="str">
        <f t="shared" si="48"/>
        <v/>
      </c>
      <c r="E373" s="15" t="str">
        <f t="shared" si="46"/>
        <v/>
      </c>
      <c r="F373" s="16"/>
      <c r="G373" s="16"/>
      <c r="H373" s="21"/>
      <c r="I373" s="15" t="str">
        <f t="shared" si="49"/>
        <v/>
      </c>
      <c r="J373" s="17" t="str">
        <f t="shared" si="50"/>
        <v/>
      </c>
      <c r="K373" s="15" t="str">
        <f t="shared" si="51"/>
        <v/>
      </c>
      <c r="L373" s="15"/>
    </row>
    <row r="374" spans="1:12" s="1" customFormat="1" x14ac:dyDescent="0.25">
      <c r="A374" s="13" t="e">
        <f t="shared" si="44"/>
        <v>#N/A</v>
      </c>
      <c r="B374" s="19" t="e">
        <f t="shared" si="47"/>
        <v>#N/A</v>
      </c>
      <c r="C374" s="14" t="str">
        <f t="shared" ca="1" si="45"/>
        <v/>
      </c>
      <c r="D374" s="15" t="str">
        <f t="shared" si="48"/>
        <v/>
      </c>
      <c r="E374" s="15" t="str">
        <f t="shared" si="46"/>
        <v/>
      </c>
      <c r="F374" s="16"/>
      <c r="G374" s="16"/>
      <c r="H374" s="21"/>
      <c r="I374" s="15" t="str">
        <f t="shared" si="49"/>
        <v/>
      </c>
      <c r="J374" s="17" t="str">
        <f t="shared" si="50"/>
        <v/>
      </c>
      <c r="K374" s="15" t="str">
        <f t="shared" si="51"/>
        <v/>
      </c>
      <c r="L374" s="15"/>
    </row>
    <row r="375" spans="1:12" s="1" customFormat="1" x14ac:dyDescent="0.25">
      <c r="A375" s="13" t="e">
        <f t="shared" si="44"/>
        <v>#N/A</v>
      </c>
      <c r="B375" s="19" t="e">
        <f t="shared" si="47"/>
        <v>#N/A</v>
      </c>
      <c r="C375" s="14" t="str">
        <f t="shared" ca="1" si="45"/>
        <v/>
      </c>
      <c r="D375" s="15" t="str">
        <f t="shared" si="48"/>
        <v/>
      </c>
      <c r="E375" s="15" t="str">
        <f t="shared" si="46"/>
        <v/>
      </c>
      <c r="F375" s="16"/>
      <c r="G375" s="16"/>
      <c r="H375" s="21"/>
      <c r="I375" s="15" t="str">
        <f t="shared" si="49"/>
        <v/>
      </c>
      <c r="J375" s="17" t="str">
        <f t="shared" si="50"/>
        <v/>
      </c>
      <c r="K375" s="15" t="str">
        <f t="shared" si="51"/>
        <v/>
      </c>
      <c r="L375" s="15"/>
    </row>
    <row r="376" spans="1:12" s="1" customFormat="1" x14ac:dyDescent="0.25">
      <c r="A376" s="13" t="e">
        <f t="shared" si="44"/>
        <v>#N/A</v>
      </c>
      <c r="B376" s="19" t="e">
        <f t="shared" si="47"/>
        <v>#N/A</v>
      </c>
      <c r="C376" s="14" t="str">
        <f t="shared" ca="1" si="45"/>
        <v/>
      </c>
      <c r="D376" s="15" t="str">
        <f t="shared" si="48"/>
        <v/>
      </c>
      <c r="E376" s="15" t="str">
        <f t="shared" si="46"/>
        <v/>
      </c>
      <c r="F376" s="16"/>
      <c r="G376" s="16"/>
      <c r="H376" s="21"/>
      <c r="I376" s="15" t="str">
        <f t="shared" si="49"/>
        <v/>
      </c>
      <c r="J376" s="17" t="str">
        <f t="shared" si="50"/>
        <v/>
      </c>
      <c r="K376" s="15" t="str">
        <f t="shared" si="51"/>
        <v/>
      </c>
      <c r="L376" s="15"/>
    </row>
    <row r="377" spans="1:12" s="1" customFormat="1" x14ac:dyDescent="0.25">
      <c r="A377" s="13" t="e">
        <f t="shared" si="44"/>
        <v>#N/A</v>
      </c>
      <c r="B377" s="19" t="e">
        <f t="shared" si="47"/>
        <v>#N/A</v>
      </c>
      <c r="C377" s="14" t="str">
        <f t="shared" ca="1" si="45"/>
        <v/>
      </c>
      <c r="D377" s="15" t="str">
        <f t="shared" si="48"/>
        <v/>
      </c>
      <c r="E377" s="15" t="str">
        <f t="shared" si="46"/>
        <v/>
      </c>
      <c r="F377" s="16"/>
      <c r="G377" s="16"/>
      <c r="H377" s="21"/>
      <c r="I377" s="15" t="str">
        <f t="shared" si="49"/>
        <v/>
      </c>
      <c r="J377" s="17" t="str">
        <f t="shared" si="50"/>
        <v/>
      </c>
      <c r="K377" s="15" t="str">
        <f t="shared" si="51"/>
        <v/>
      </c>
      <c r="L377" s="15"/>
    </row>
    <row r="378" spans="1:12" s="1" customFormat="1" x14ac:dyDescent="0.25">
      <c r="A378" s="13" t="e">
        <f t="shared" si="44"/>
        <v>#N/A</v>
      </c>
      <c r="B378" s="19" t="e">
        <f t="shared" si="47"/>
        <v>#N/A</v>
      </c>
      <c r="C378" s="14" t="str">
        <f t="shared" ca="1" si="45"/>
        <v/>
      </c>
      <c r="D378" s="15" t="str">
        <f t="shared" si="48"/>
        <v/>
      </c>
      <c r="E378" s="15" t="str">
        <f t="shared" si="46"/>
        <v/>
      </c>
      <c r="F378" s="16"/>
      <c r="G378" s="16"/>
      <c r="H378" s="21"/>
      <c r="I378" s="15" t="str">
        <f t="shared" si="49"/>
        <v/>
      </c>
      <c r="J378" s="17" t="str">
        <f t="shared" si="50"/>
        <v/>
      </c>
      <c r="K378" s="15" t="str">
        <f t="shared" si="51"/>
        <v/>
      </c>
      <c r="L378" s="15"/>
    </row>
    <row r="379" spans="1:12" s="1" customFormat="1" x14ac:dyDescent="0.25">
      <c r="A379" s="13" t="e">
        <f t="shared" si="44"/>
        <v>#N/A</v>
      </c>
      <c r="B379" s="19" t="e">
        <f t="shared" si="47"/>
        <v>#N/A</v>
      </c>
      <c r="C379" s="14" t="str">
        <f t="shared" ca="1" si="45"/>
        <v/>
      </c>
      <c r="D379" s="15" t="str">
        <f t="shared" si="48"/>
        <v/>
      </c>
      <c r="E379" s="15" t="str">
        <f t="shared" si="46"/>
        <v/>
      </c>
      <c r="F379" s="16"/>
      <c r="G379" s="16"/>
      <c r="H379" s="21"/>
      <c r="I379" s="15" t="str">
        <f t="shared" si="49"/>
        <v/>
      </c>
      <c r="J379" s="17" t="str">
        <f t="shared" si="50"/>
        <v/>
      </c>
      <c r="K379" s="15" t="str">
        <f t="shared" si="51"/>
        <v/>
      </c>
      <c r="L379" s="15"/>
    </row>
    <row r="380" spans="1:12" s="1" customFormat="1" x14ac:dyDescent="0.25">
      <c r="A380" s="13" t="e">
        <f t="shared" si="44"/>
        <v>#N/A</v>
      </c>
      <c r="B380" s="19" t="e">
        <f t="shared" si="47"/>
        <v>#N/A</v>
      </c>
      <c r="C380" s="14" t="str">
        <f t="shared" ca="1" si="45"/>
        <v/>
      </c>
      <c r="D380" s="15" t="str">
        <f t="shared" si="48"/>
        <v/>
      </c>
      <c r="E380" s="15" t="str">
        <f t="shared" si="46"/>
        <v/>
      </c>
      <c r="F380" s="16"/>
      <c r="G380" s="16"/>
      <c r="H380" s="21"/>
      <c r="I380" s="15" t="str">
        <f t="shared" si="49"/>
        <v/>
      </c>
      <c r="J380" s="17" t="str">
        <f t="shared" si="50"/>
        <v/>
      </c>
      <c r="K380" s="15" t="str">
        <f t="shared" si="51"/>
        <v/>
      </c>
      <c r="L380" s="15"/>
    </row>
    <row r="381" spans="1:12" s="1" customFormat="1" x14ac:dyDescent="0.25">
      <c r="A381" s="13" t="e">
        <f t="shared" si="44"/>
        <v>#N/A</v>
      </c>
      <c r="B381" s="19" t="e">
        <f t="shared" si="47"/>
        <v>#N/A</v>
      </c>
      <c r="C381" s="14" t="str">
        <f t="shared" ca="1" si="45"/>
        <v/>
      </c>
      <c r="D381" s="15" t="str">
        <f t="shared" si="48"/>
        <v/>
      </c>
      <c r="E381" s="15" t="str">
        <f t="shared" si="46"/>
        <v/>
      </c>
      <c r="F381" s="16"/>
      <c r="G381" s="16"/>
      <c r="H381" s="21"/>
      <c r="I381" s="15" t="str">
        <f t="shared" si="49"/>
        <v/>
      </c>
      <c r="J381" s="17" t="str">
        <f t="shared" si="50"/>
        <v/>
      </c>
      <c r="K381" s="15" t="str">
        <f t="shared" si="51"/>
        <v/>
      </c>
      <c r="L381" s="15"/>
    </row>
    <row r="382" spans="1:12" s="1" customFormat="1" x14ac:dyDescent="0.25">
      <c r="A382" s="13" t="e">
        <f t="shared" si="44"/>
        <v>#N/A</v>
      </c>
      <c r="B382" s="19" t="e">
        <f t="shared" si="47"/>
        <v>#N/A</v>
      </c>
      <c r="C382" s="14" t="str">
        <f t="shared" ca="1" si="45"/>
        <v/>
      </c>
      <c r="D382" s="15" t="str">
        <f t="shared" si="48"/>
        <v/>
      </c>
      <c r="E382" s="15" t="str">
        <f t="shared" si="46"/>
        <v/>
      </c>
      <c r="F382" s="16"/>
      <c r="G382" s="16"/>
      <c r="H382" s="21"/>
      <c r="I382" s="15" t="str">
        <f t="shared" si="49"/>
        <v/>
      </c>
      <c r="J382" s="17" t="str">
        <f t="shared" si="50"/>
        <v/>
      </c>
      <c r="K382" s="15" t="str">
        <f t="shared" si="51"/>
        <v/>
      </c>
      <c r="L382" s="15"/>
    </row>
    <row r="383" spans="1:12" s="1" customFormat="1" x14ac:dyDescent="0.25">
      <c r="A383" s="13" t="e">
        <f t="shared" si="44"/>
        <v>#N/A</v>
      </c>
      <c r="B383" s="19" t="e">
        <f t="shared" si="47"/>
        <v>#N/A</v>
      </c>
      <c r="C383" s="14" t="str">
        <f t="shared" ca="1" si="45"/>
        <v/>
      </c>
      <c r="D383" s="15" t="str">
        <f t="shared" si="48"/>
        <v/>
      </c>
      <c r="E383" s="15" t="str">
        <f t="shared" si="46"/>
        <v/>
      </c>
      <c r="F383" s="16"/>
      <c r="G383" s="16"/>
      <c r="H383" s="21"/>
      <c r="I383" s="15" t="str">
        <f t="shared" si="49"/>
        <v/>
      </c>
      <c r="J383" s="17" t="str">
        <f t="shared" si="50"/>
        <v/>
      </c>
      <c r="K383" s="15" t="str">
        <f t="shared" si="51"/>
        <v/>
      </c>
      <c r="L383" s="15"/>
    </row>
    <row r="384" spans="1:12" s="1" customFormat="1" x14ac:dyDescent="0.25">
      <c r="A384" s="13" t="e">
        <f t="shared" si="44"/>
        <v>#N/A</v>
      </c>
      <c r="B384" s="19" t="e">
        <f t="shared" si="47"/>
        <v>#N/A</v>
      </c>
      <c r="C384" s="14" t="str">
        <f t="shared" ca="1" si="45"/>
        <v/>
      </c>
      <c r="D384" s="15" t="str">
        <f t="shared" si="48"/>
        <v/>
      </c>
      <c r="E384" s="15" t="str">
        <f t="shared" si="46"/>
        <v/>
      </c>
      <c r="F384" s="16"/>
      <c r="G384" s="16"/>
      <c r="H384" s="21"/>
      <c r="I384" s="15" t="str">
        <f t="shared" si="49"/>
        <v/>
      </c>
      <c r="J384" s="17" t="str">
        <f t="shared" si="50"/>
        <v/>
      </c>
      <c r="K384" s="15" t="str">
        <f t="shared" si="51"/>
        <v/>
      </c>
      <c r="L384" s="15"/>
    </row>
    <row r="385" spans="1:12" s="1" customFormat="1" x14ac:dyDescent="0.25">
      <c r="A385" s="13" t="e">
        <f t="shared" si="44"/>
        <v>#N/A</v>
      </c>
      <c r="B385" s="19" t="e">
        <f t="shared" si="47"/>
        <v>#N/A</v>
      </c>
      <c r="C385" s="14" t="str">
        <f t="shared" ca="1" si="45"/>
        <v/>
      </c>
      <c r="D385" s="15" t="str">
        <f t="shared" si="48"/>
        <v/>
      </c>
      <c r="E385" s="15" t="str">
        <f t="shared" si="46"/>
        <v/>
      </c>
      <c r="F385" s="16"/>
      <c r="G385" s="16"/>
      <c r="H385" s="21"/>
      <c r="I385" s="15" t="str">
        <f t="shared" si="49"/>
        <v/>
      </c>
      <c r="J385" s="17" t="str">
        <f t="shared" si="50"/>
        <v/>
      </c>
      <c r="K385" s="15" t="str">
        <f t="shared" si="51"/>
        <v/>
      </c>
      <c r="L385" s="15"/>
    </row>
    <row r="386" spans="1:12" s="1" customFormat="1" x14ac:dyDescent="0.25">
      <c r="A386" s="13" t="e">
        <f t="shared" si="44"/>
        <v>#N/A</v>
      </c>
      <c r="B386" s="19" t="e">
        <f t="shared" si="47"/>
        <v>#N/A</v>
      </c>
      <c r="C386" s="14" t="str">
        <f t="shared" ca="1" si="45"/>
        <v/>
      </c>
      <c r="D386" s="15" t="str">
        <f t="shared" si="48"/>
        <v/>
      </c>
      <c r="E386" s="15" t="str">
        <f t="shared" si="46"/>
        <v/>
      </c>
      <c r="F386" s="16"/>
      <c r="G386" s="16"/>
      <c r="H386" s="21"/>
      <c r="I386" s="15" t="str">
        <f t="shared" si="49"/>
        <v/>
      </c>
      <c r="J386" s="17" t="str">
        <f t="shared" si="50"/>
        <v/>
      </c>
      <c r="K386" s="15" t="str">
        <f t="shared" si="51"/>
        <v/>
      </c>
      <c r="L386" s="15"/>
    </row>
    <row r="387" spans="1:12" s="1" customFormat="1" x14ac:dyDescent="0.25">
      <c r="A387" s="13" t="e">
        <f t="shared" si="44"/>
        <v>#N/A</v>
      </c>
      <c r="B387" s="19" t="e">
        <f t="shared" si="47"/>
        <v>#N/A</v>
      </c>
      <c r="C387" s="14" t="str">
        <f t="shared" ca="1" si="45"/>
        <v/>
      </c>
      <c r="D387" s="15" t="str">
        <f t="shared" si="48"/>
        <v/>
      </c>
      <c r="E387" s="15" t="str">
        <f t="shared" si="46"/>
        <v/>
      </c>
      <c r="F387" s="16"/>
      <c r="G387" s="16"/>
      <c r="H387" s="21"/>
      <c r="I387" s="15" t="str">
        <f t="shared" si="49"/>
        <v/>
      </c>
      <c r="J387" s="17" t="str">
        <f t="shared" si="50"/>
        <v/>
      </c>
      <c r="K387" s="15" t="str">
        <f t="shared" si="51"/>
        <v/>
      </c>
      <c r="L387" s="15"/>
    </row>
    <row r="388" spans="1:12" s="1" customFormat="1" x14ac:dyDescent="0.25">
      <c r="A388" s="13" t="e">
        <f t="shared" si="44"/>
        <v>#N/A</v>
      </c>
      <c r="B388" s="19" t="e">
        <f t="shared" si="47"/>
        <v>#N/A</v>
      </c>
      <c r="C388" s="14" t="str">
        <f t="shared" ca="1" si="45"/>
        <v/>
      </c>
      <c r="D388" s="15" t="str">
        <f t="shared" si="48"/>
        <v/>
      </c>
      <c r="E388" s="15" t="str">
        <f t="shared" si="46"/>
        <v/>
      </c>
      <c r="F388" s="16"/>
      <c r="G388" s="16"/>
      <c r="H388" s="21"/>
      <c r="I388" s="15" t="str">
        <f t="shared" si="49"/>
        <v/>
      </c>
      <c r="J388" s="17" t="str">
        <f t="shared" si="50"/>
        <v/>
      </c>
      <c r="K388" s="15" t="str">
        <f t="shared" si="51"/>
        <v/>
      </c>
      <c r="L388" s="15"/>
    </row>
    <row r="389" spans="1:12" s="1" customFormat="1" x14ac:dyDescent="0.25">
      <c r="A389" s="13" t="e">
        <f t="shared" si="44"/>
        <v>#N/A</v>
      </c>
      <c r="B389" s="19" t="e">
        <f t="shared" si="47"/>
        <v>#N/A</v>
      </c>
      <c r="C389" s="14" t="str">
        <f t="shared" ca="1" si="45"/>
        <v/>
      </c>
      <c r="D389" s="15" t="str">
        <f t="shared" si="48"/>
        <v/>
      </c>
      <c r="E389" s="15" t="str">
        <f t="shared" si="46"/>
        <v/>
      </c>
      <c r="F389" s="16"/>
      <c r="G389" s="16"/>
      <c r="H389" s="21"/>
      <c r="I389" s="15" t="str">
        <f t="shared" si="49"/>
        <v/>
      </c>
      <c r="J389" s="17" t="str">
        <f t="shared" si="50"/>
        <v/>
      </c>
      <c r="K389" s="15" t="str">
        <f t="shared" si="51"/>
        <v/>
      </c>
      <c r="L389" s="15"/>
    </row>
    <row r="390" spans="1:12" s="1" customFormat="1" x14ac:dyDescent="0.25">
      <c r="A390" s="13" t="e">
        <f t="shared" si="44"/>
        <v>#N/A</v>
      </c>
      <c r="B390" s="19" t="e">
        <f t="shared" si="47"/>
        <v>#N/A</v>
      </c>
      <c r="C390" s="14" t="str">
        <f t="shared" ca="1" si="45"/>
        <v/>
      </c>
      <c r="D390" s="15" t="str">
        <f t="shared" si="48"/>
        <v/>
      </c>
      <c r="E390" s="15" t="str">
        <f t="shared" si="46"/>
        <v/>
      </c>
      <c r="F390" s="16"/>
      <c r="G390" s="16"/>
      <c r="H390" s="21"/>
      <c r="I390" s="15" t="str">
        <f t="shared" si="49"/>
        <v/>
      </c>
      <c r="J390" s="17" t="str">
        <f t="shared" si="50"/>
        <v/>
      </c>
      <c r="K390" s="15" t="str">
        <f t="shared" si="51"/>
        <v/>
      </c>
      <c r="L390" s="15"/>
    </row>
    <row r="391" spans="1:12" s="1" customFormat="1" x14ac:dyDescent="0.25">
      <c r="A391" s="13" t="e">
        <f t="shared" si="44"/>
        <v>#N/A</v>
      </c>
      <c r="B391" s="19" t="e">
        <f t="shared" si="47"/>
        <v>#N/A</v>
      </c>
      <c r="C391" s="14" t="str">
        <f t="shared" ca="1" si="45"/>
        <v/>
      </c>
      <c r="D391" s="15" t="str">
        <f t="shared" si="48"/>
        <v/>
      </c>
      <c r="E391" s="15" t="str">
        <f t="shared" si="46"/>
        <v/>
      </c>
      <c r="F391" s="16"/>
      <c r="G391" s="16"/>
      <c r="H391" s="21"/>
      <c r="I391" s="15" t="str">
        <f t="shared" si="49"/>
        <v/>
      </c>
      <c r="J391" s="17" t="str">
        <f t="shared" si="50"/>
        <v/>
      </c>
      <c r="K391" s="15" t="str">
        <f t="shared" si="51"/>
        <v/>
      </c>
      <c r="L391" s="15"/>
    </row>
    <row r="392" spans="1:12" s="1" customFormat="1" x14ac:dyDescent="0.25">
      <c r="A392" s="13" t="e">
        <f t="shared" si="44"/>
        <v>#N/A</v>
      </c>
      <c r="B392" s="19" t="e">
        <f t="shared" si="47"/>
        <v>#N/A</v>
      </c>
      <c r="C392" s="14" t="str">
        <f t="shared" ca="1" si="45"/>
        <v/>
      </c>
      <c r="D392" s="15" t="str">
        <f t="shared" si="48"/>
        <v/>
      </c>
      <c r="E392" s="15" t="str">
        <f t="shared" si="46"/>
        <v/>
      </c>
      <c r="F392" s="16"/>
      <c r="G392" s="16"/>
      <c r="H392" s="21"/>
      <c r="I392" s="15" t="str">
        <f t="shared" si="49"/>
        <v/>
      </c>
      <c r="J392" s="17" t="str">
        <f t="shared" si="50"/>
        <v/>
      </c>
      <c r="K392" s="15" t="str">
        <f t="shared" si="51"/>
        <v/>
      </c>
      <c r="L392" s="15"/>
    </row>
    <row r="393" spans="1:12" s="1" customFormat="1" x14ac:dyDescent="0.25">
      <c r="A393" s="13" t="e">
        <f t="shared" si="44"/>
        <v>#N/A</v>
      </c>
      <c r="B393" s="19" t="e">
        <f t="shared" si="47"/>
        <v>#N/A</v>
      </c>
      <c r="C393" s="14" t="str">
        <f t="shared" ca="1" si="45"/>
        <v/>
      </c>
      <c r="D393" s="15" t="str">
        <f t="shared" si="48"/>
        <v/>
      </c>
      <c r="E393" s="15" t="str">
        <f t="shared" si="46"/>
        <v/>
      </c>
      <c r="F393" s="16"/>
      <c r="G393" s="16"/>
      <c r="H393" s="21"/>
      <c r="I393" s="15" t="str">
        <f t="shared" si="49"/>
        <v/>
      </c>
      <c r="J393" s="17" t="str">
        <f t="shared" si="50"/>
        <v/>
      </c>
      <c r="K393" s="15" t="str">
        <f t="shared" si="51"/>
        <v/>
      </c>
      <c r="L393" s="15"/>
    </row>
    <row r="394" spans="1:12" s="1" customFormat="1" x14ac:dyDescent="0.25">
      <c r="A394" s="13" t="e">
        <f t="shared" si="44"/>
        <v>#N/A</v>
      </c>
      <c r="B394" s="19" t="e">
        <f t="shared" si="47"/>
        <v>#N/A</v>
      </c>
      <c r="C394" s="14" t="str">
        <f t="shared" ca="1" si="45"/>
        <v/>
      </c>
      <c r="D394" s="15" t="str">
        <f t="shared" si="48"/>
        <v/>
      </c>
      <c r="E394" s="15" t="str">
        <f t="shared" si="46"/>
        <v/>
      </c>
      <c r="F394" s="16"/>
      <c r="G394" s="16"/>
      <c r="H394" s="21"/>
      <c r="I394" s="15" t="str">
        <f t="shared" si="49"/>
        <v/>
      </c>
      <c r="J394" s="17" t="str">
        <f t="shared" si="50"/>
        <v/>
      </c>
      <c r="K394" s="15" t="str">
        <f t="shared" si="51"/>
        <v/>
      </c>
      <c r="L394" s="15"/>
    </row>
    <row r="395" spans="1:12" s="1" customFormat="1" x14ac:dyDescent="0.25">
      <c r="A395" s="13" t="e">
        <f t="shared" si="44"/>
        <v>#N/A</v>
      </c>
      <c r="B395" s="19" t="e">
        <f t="shared" si="47"/>
        <v>#N/A</v>
      </c>
      <c r="C395" s="14" t="str">
        <f t="shared" ca="1" si="45"/>
        <v/>
      </c>
      <c r="D395" s="15" t="str">
        <f t="shared" si="48"/>
        <v/>
      </c>
      <c r="E395" s="15" t="str">
        <f t="shared" si="46"/>
        <v/>
      </c>
      <c r="F395" s="16"/>
      <c r="G395" s="16"/>
      <c r="H395" s="21"/>
      <c r="I395" s="15" t="str">
        <f t="shared" si="49"/>
        <v/>
      </c>
      <c r="J395" s="17" t="str">
        <f t="shared" si="50"/>
        <v/>
      </c>
      <c r="K395" s="15" t="str">
        <f t="shared" si="51"/>
        <v/>
      </c>
      <c r="L395" s="15"/>
    </row>
    <row r="396" spans="1:12" s="1" customFormat="1" x14ac:dyDescent="0.25">
      <c r="A396" s="13" t="e">
        <f t="shared" si="44"/>
        <v>#N/A</v>
      </c>
      <c r="B396" s="19" t="e">
        <f t="shared" si="47"/>
        <v>#N/A</v>
      </c>
      <c r="C396" s="14" t="str">
        <f t="shared" ca="1" si="45"/>
        <v/>
      </c>
      <c r="D396" s="15" t="str">
        <f t="shared" si="48"/>
        <v/>
      </c>
      <c r="E396" s="15" t="str">
        <f t="shared" si="46"/>
        <v/>
      </c>
      <c r="F396" s="16"/>
      <c r="G396" s="16"/>
      <c r="H396" s="21"/>
      <c r="I396" s="15" t="str">
        <f t="shared" si="49"/>
        <v/>
      </c>
      <c r="J396" s="17" t="str">
        <f t="shared" si="50"/>
        <v/>
      </c>
      <c r="K396" s="15" t="str">
        <f t="shared" si="51"/>
        <v/>
      </c>
      <c r="L396" s="15"/>
    </row>
    <row r="397" spans="1:12" s="1" customFormat="1" x14ac:dyDescent="0.25">
      <c r="A397" s="13" t="e">
        <f t="shared" si="44"/>
        <v>#N/A</v>
      </c>
      <c r="B397" s="19" t="e">
        <f t="shared" si="47"/>
        <v>#N/A</v>
      </c>
      <c r="C397" s="14" t="str">
        <f t="shared" ca="1" si="45"/>
        <v/>
      </c>
      <c r="D397" s="15" t="str">
        <f t="shared" si="48"/>
        <v/>
      </c>
      <c r="E397" s="15" t="str">
        <f t="shared" si="46"/>
        <v/>
      </c>
      <c r="F397" s="16"/>
      <c r="G397" s="16"/>
      <c r="H397" s="21"/>
      <c r="I397" s="15" t="str">
        <f t="shared" si="49"/>
        <v/>
      </c>
      <c r="J397" s="17" t="str">
        <f t="shared" si="50"/>
        <v/>
      </c>
      <c r="K397" s="15" t="str">
        <f t="shared" si="51"/>
        <v/>
      </c>
      <c r="L397" s="15"/>
    </row>
    <row r="398" spans="1:12" s="1" customFormat="1" x14ac:dyDescent="0.25">
      <c r="A398" s="13" t="e">
        <f t="shared" si="44"/>
        <v>#N/A</v>
      </c>
      <c r="B398" s="19" t="e">
        <f t="shared" si="47"/>
        <v>#N/A</v>
      </c>
      <c r="C398" s="14" t="str">
        <f t="shared" ca="1" si="45"/>
        <v/>
      </c>
      <c r="D398" s="15" t="str">
        <f t="shared" si="48"/>
        <v/>
      </c>
      <c r="E398" s="15" t="str">
        <f t="shared" si="46"/>
        <v/>
      </c>
      <c r="F398" s="16"/>
      <c r="G398" s="16"/>
      <c r="H398" s="21"/>
      <c r="I398" s="15" t="str">
        <f t="shared" si="49"/>
        <v/>
      </c>
      <c r="J398" s="17" t="str">
        <f t="shared" si="50"/>
        <v/>
      </c>
      <c r="K398" s="15" t="str">
        <f t="shared" si="51"/>
        <v/>
      </c>
      <c r="L398" s="15"/>
    </row>
    <row r="399" spans="1:12" s="1" customFormat="1" x14ac:dyDescent="0.25">
      <c r="A399" s="13" t="e">
        <f t="shared" si="44"/>
        <v>#N/A</v>
      </c>
      <c r="B399" s="19" t="e">
        <f t="shared" si="47"/>
        <v>#N/A</v>
      </c>
      <c r="C399" s="14" t="str">
        <f t="shared" ca="1" si="45"/>
        <v/>
      </c>
      <c r="D399" s="15" t="str">
        <f t="shared" si="48"/>
        <v/>
      </c>
      <c r="E399" s="15" t="str">
        <f t="shared" si="46"/>
        <v/>
      </c>
      <c r="F399" s="16"/>
      <c r="G399" s="16"/>
      <c r="H399" s="21"/>
      <c r="I399" s="15" t="str">
        <f t="shared" si="49"/>
        <v/>
      </c>
      <c r="J399" s="17" t="str">
        <f t="shared" si="50"/>
        <v/>
      </c>
      <c r="K399" s="15" t="str">
        <f t="shared" si="51"/>
        <v/>
      </c>
      <c r="L399" s="15"/>
    </row>
    <row r="400" spans="1:12" s="1" customFormat="1" x14ac:dyDescent="0.25">
      <c r="A400" s="13" t="e">
        <f t="shared" si="44"/>
        <v>#N/A</v>
      </c>
      <c r="B400" s="19" t="e">
        <f t="shared" si="47"/>
        <v>#N/A</v>
      </c>
      <c r="C400" s="14" t="str">
        <f t="shared" ca="1" si="45"/>
        <v/>
      </c>
      <c r="D400" s="15" t="str">
        <f t="shared" si="48"/>
        <v/>
      </c>
      <c r="E400" s="15" t="str">
        <f t="shared" si="46"/>
        <v/>
      </c>
      <c r="F400" s="16"/>
      <c r="G400" s="16"/>
      <c r="H400" s="21"/>
      <c r="I400" s="15" t="str">
        <f t="shared" si="49"/>
        <v/>
      </c>
      <c r="J400" s="17" t="str">
        <f t="shared" si="50"/>
        <v/>
      </c>
      <c r="K400" s="15" t="str">
        <f t="shared" si="51"/>
        <v/>
      </c>
      <c r="L400" s="15"/>
    </row>
    <row r="401" spans="1:12" s="1" customFormat="1" x14ac:dyDescent="0.25">
      <c r="A401" s="13" t="e">
        <f t="shared" si="44"/>
        <v>#N/A</v>
      </c>
      <c r="B401" s="19" t="e">
        <f t="shared" si="47"/>
        <v>#N/A</v>
      </c>
      <c r="C401" s="14" t="str">
        <f t="shared" ca="1" si="45"/>
        <v/>
      </c>
      <c r="D401" s="15" t="str">
        <f t="shared" si="48"/>
        <v/>
      </c>
      <c r="E401" s="15" t="str">
        <f t="shared" si="46"/>
        <v/>
      </c>
      <c r="F401" s="16"/>
      <c r="G401" s="16"/>
      <c r="H401" s="21"/>
      <c r="I401" s="15" t="str">
        <f t="shared" si="49"/>
        <v/>
      </c>
      <c r="J401" s="17" t="str">
        <f t="shared" si="50"/>
        <v/>
      </c>
      <c r="K401" s="15" t="str">
        <f t="shared" si="51"/>
        <v/>
      </c>
      <c r="L401" s="15"/>
    </row>
    <row r="402" spans="1:12" s="1" customFormat="1" x14ac:dyDescent="0.25">
      <c r="A402" s="13" t="e">
        <f t="shared" si="44"/>
        <v>#N/A</v>
      </c>
      <c r="B402" s="19" t="e">
        <f t="shared" si="47"/>
        <v>#N/A</v>
      </c>
      <c r="C402" s="14" t="str">
        <f t="shared" ca="1" si="45"/>
        <v/>
      </c>
      <c r="D402" s="15" t="str">
        <f t="shared" si="48"/>
        <v/>
      </c>
      <c r="E402" s="15" t="str">
        <f t="shared" si="46"/>
        <v/>
      </c>
      <c r="F402" s="16"/>
      <c r="G402" s="16"/>
      <c r="H402" s="21"/>
      <c r="I402" s="15" t="str">
        <f t="shared" si="49"/>
        <v/>
      </c>
      <c r="J402" s="17" t="str">
        <f t="shared" si="50"/>
        <v/>
      </c>
      <c r="K402" s="15" t="str">
        <f t="shared" si="51"/>
        <v/>
      </c>
      <c r="L402" s="15"/>
    </row>
    <row r="403" spans="1:12" s="1" customFormat="1" x14ac:dyDescent="0.25">
      <c r="A403" s="13" t="e">
        <f t="shared" si="44"/>
        <v>#N/A</v>
      </c>
      <c r="B403" s="19" t="e">
        <f t="shared" si="47"/>
        <v>#N/A</v>
      </c>
      <c r="C403" s="14" t="str">
        <f t="shared" ca="1" si="45"/>
        <v/>
      </c>
      <c r="D403" s="15" t="str">
        <f t="shared" si="48"/>
        <v/>
      </c>
      <c r="E403" s="15" t="str">
        <f t="shared" si="46"/>
        <v/>
      </c>
      <c r="F403" s="16"/>
      <c r="G403" s="16"/>
      <c r="H403" s="21"/>
      <c r="I403" s="15" t="str">
        <f t="shared" si="49"/>
        <v/>
      </c>
      <c r="J403" s="17" t="str">
        <f t="shared" si="50"/>
        <v/>
      </c>
      <c r="K403" s="15" t="str">
        <f t="shared" si="51"/>
        <v/>
      </c>
      <c r="L403" s="15"/>
    </row>
    <row r="404" spans="1:12" s="1" customFormat="1" x14ac:dyDescent="0.25">
      <c r="A404" s="13" t="e">
        <f t="shared" si="44"/>
        <v>#N/A</v>
      </c>
      <c r="B404" s="19" t="e">
        <f t="shared" si="47"/>
        <v>#N/A</v>
      </c>
      <c r="C404" s="14" t="str">
        <f t="shared" ca="1" si="45"/>
        <v/>
      </c>
      <c r="D404" s="15" t="str">
        <f t="shared" si="48"/>
        <v/>
      </c>
      <c r="E404" s="15" t="str">
        <f t="shared" si="46"/>
        <v/>
      </c>
      <c r="F404" s="16"/>
      <c r="G404" s="16"/>
      <c r="H404" s="21"/>
      <c r="I404" s="15" t="str">
        <f t="shared" si="49"/>
        <v/>
      </c>
      <c r="J404" s="17" t="str">
        <f t="shared" si="50"/>
        <v/>
      </c>
      <c r="K404" s="15" t="str">
        <f t="shared" si="51"/>
        <v/>
      </c>
      <c r="L404" s="15"/>
    </row>
    <row r="405" spans="1:12" s="1" customFormat="1" x14ac:dyDescent="0.25">
      <c r="A405" s="13" t="e">
        <f t="shared" si="44"/>
        <v>#N/A</v>
      </c>
      <c r="B405" s="19" t="e">
        <f t="shared" si="47"/>
        <v>#N/A</v>
      </c>
      <c r="C405" s="14" t="str">
        <f t="shared" ca="1" si="45"/>
        <v/>
      </c>
      <c r="D405" s="15" t="str">
        <f t="shared" si="48"/>
        <v/>
      </c>
      <c r="E405" s="15" t="str">
        <f t="shared" si="46"/>
        <v/>
      </c>
      <c r="F405" s="16"/>
      <c r="G405" s="16"/>
      <c r="H405" s="21"/>
      <c r="I405" s="15" t="str">
        <f t="shared" si="49"/>
        <v/>
      </c>
      <c r="J405" s="17" t="str">
        <f t="shared" si="50"/>
        <v/>
      </c>
      <c r="K405" s="15" t="str">
        <f t="shared" si="51"/>
        <v/>
      </c>
      <c r="L405" s="15"/>
    </row>
    <row r="406" spans="1:12" s="1" customFormat="1" x14ac:dyDescent="0.25">
      <c r="A406" s="13" t="e">
        <f t="shared" si="44"/>
        <v>#N/A</v>
      </c>
      <c r="B406" s="19" t="e">
        <f t="shared" si="47"/>
        <v>#N/A</v>
      </c>
      <c r="C406" s="14" t="str">
        <f t="shared" ca="1" si="45"/>
        <v/>
      </c>
      <c r="D406" s="15" t="str">
        <f t="shared" si="48"/>
        <v/>
      </c>
      <c r="E406" s="15" t="str">
        <f t="shared" si="46"/>
        <v/>
      </c>
      <c r="F406" s="16"/>
      <c r="G406" s="16"/>
      <c r="H406" s="21"/>
      <c r="I406" s="15" t="str">
        <f t="shared" si="49"/>
        <v/>
      </c>
      <c r="J406" s="17" t="str">
        <f t="shared" si="50"/>
        <v/>
      </c>
      <c r="K406" s="15" t="str">
        <f t="shared" si="51"/>
        <v/>
      </c>
      <c r="L406" s="15"/>
    </row>
    <row r="407" spans="1:12" s="1" customFormat="1" x14ac:dyDescent="0.25">
      <c r="A407" s="13" t="e">
        <f t="shared" si="44"/>
        <v>#N/A</v>
      </c>
      <c r="B407" s="19" t="e">
        <f t="shared" si="47"/>
        <v>#N/A</v>
      </c>
      <c r="C407" s="14" t="str">
        <f t="shared" ca="1" si="45"/>
        <v/>
      </c>
      <c r="D407" s="15" t="str">
        <f t="shared" si="48"/>
        <v/>
      </c>
      <c r="E407" s="15" t="str">
        <f t="shared" si="46"/>
        <v/>
      </c>
      <c r="F407" s="16"/>
      <c r="G407" s="16"/>
      <c r="H407" s="21"/>
      <c r="I407" s="15" t="str">
        <f t="shared" si="49"/>
        <v/>
      </c>
      <c r="J407" s="17" t="str">
        <f t="shared" si="50"/>
        <v/>
      </c>
      <c r="K407" s="15" t="str">
        <f t="shared" si="51"/>
        <v/>
      </c>
      <c r="L407" s="15"/>
    </row>
    <row r="408" spans="1:12" s="1" customFormat="1" x14ac:dyDescent="0.25">
      <c r="A408" s="13" t="e">
        <f t="shared" si="44"/>
        <v>#N/A</v>
      </c>
      <c r="B408" s="19" t="e">
        <f t="shared" si="47"/>
        <v>#N/A</v>
      </c>
      <c r="C408" s="14" t="str">
        <f t="shared" ca="1" si="45"/>
        <v/>
      </c>
      <c r="D408" s="15" t="str">
        <f t="shared" si="48"/>
        <v/>
      </c>
      <c r="E408" s="15" t="str">
        <f t="shared" si="46"/>
        <v/>
      </c>
      <c r="F408" s="16"/>
      <c r="G408" s="16"/>
      <c r="H408" s="21"/>
      <c r="I408" s="15" t="str">
        <f t="shared" si="49"/>
        <v/>
      </c>
      <c r="J408" s="17" t="str">
        <f t="shared" si="50"/>
        <v/>
      </c>
      <c r="K408" s="15" t="str">
        <f t="shared" si="51"/>
        <v/>
      </c>
      <c r="L408" s="15"/>
    </row>
    <row r="409" spans="1:12" s="1" customFormat="1" x14ac:dyDescent="0.25">
      <c r="A409" s="13" t="e">
        <f t="shared" si="44"/>
        <v>#N/A</v>
      </c>
      <c r="B409" s="19" t="e">
        <f t="shared" si="47"/>
        <v>#N/A</v>
      </c>
      <c r="C409" s="14" t="str">
        <f t="shared" ca="1" si="45"/>
        <v/>
      </c>
      <c r="D409" s="15" t="str">
        <f t="shared" si="48"/>
        <v/>
      </c>
      <c r="E409" s="15" t="str">
        <f t="shared" si="46"/>
        <v/>
      </c>
      <c r="F409" s="16"/>
      <c r="G409" s="16"/>
      <c r="H409" s="21"/>
      <c r="I409" s="15" t="str">
        <f t="shared" si="49"/>
        <v/>
      </c>
      <c r="J409" s="17" t="str">
        <f t="shared" si="50"/>
        <v/>
      </c>
      <c r="K409" s="15" t="str">
        <f t="shared" si="51"/>
        <v/>
      </c>
      <c r="L409" s="15"/>
    </row>
    <row r="410" spans="1:12" s="1" customFormat="1" x14ac:dyDescent="0.25">
      <c r="A410" s="13" t="e">
        <f t="shared" si="44"/>
        <v>#N/A</v>
      </c>
      <c r="B410" s="19" t="e">
        <f t="shared" si="47"/>
        <v>#N/A</v>
      </c>
      <c r="C410" s="14" t="str">
        <f t="shared" ca="1" si="45"/>
        <v/>
      </c>
      <c r="D410" s="15" t="str">
        <f t="shared" si="48"/>
        <v/>
      </c>
      <c r="E410" s="15" t="str">
        <f t="shared" si="46"/>
        <v/>
      </c>
      <c r="F410" s="16"/>
      <c r="G410" s="16"/>
      <c r="H410" s="21"/>
      <c r="I410" s="15" t="str">
        <f t="shared" si="49"/>
        <v/>
      </c>
      <c r="J410" s="17" t="str">
        <f t="shared" si="50"/>
        <v/>
      </c>
      <c r="K410" s="15" t="str">
        <f t="shared" si="51"/>
        <v/>
      </c>
      <c r="L410" s="15"/>
    </row>
    <row r="411" spans="1:12" s="1" customFormat="1" x14ac:dyDescent="0.25">
      <c r="A411" s="13" t="e">
        <f t="shared" si="44"/>
        <v>#N/A</v>
      </c>
      <c r="B411" s="19" t="e">
        <f t="shared" si="47"/>
        <v>#N/A</v>
      </c>
      <c r="C411" s="14" t="str">
        <f t="shared" ca="1" si="45"/>
        <v/>
      </c>
      <c r="D411" s="15" t="str">
        <f t="shared" si="48"/>
        <v/>
      </c>
      <c r="E411" s="15" t="str">
        <f t="shared" si="46"/>
        <v/>
      </c>
      <c r="F411" s="16"/>
      <c r="G411" s="16"/>
      <c r="H411" s="21"/>
      <c r="I411" s="15" t="str">
        <f t="shared" si="49"/>
        <v/>
      </c>
      <c r="J411" s="17" t="str">
        <f t="shared" si="50"/>
        <v/>
      </c>
      <c r="K411" s="15" t="str">
        <f t="shared" si="51"/>
        <v/>
      </c>
      <c r="L411" s="15"/>
    </row>
    <row r="412" spans="1:12" s="1" customFormat="1" x14ac:dyDescent="0.25">
      <c r="A412" s="13" t="e">
        <f t="shared" si="44"/>
        <v>#N/A</v>
      </c>
      <c r="B412" s="19" t="e">
        <f t="shared" si="47"/>
        <v>#N/A</v>
      </c>
      <c r="C412" s="14" t="str">
        <f t="shared" ca="1" si="45"/>
        <v/>
      </c>
      <c r="D412" s="15" t="str">
        <f t="shared" si="48"/>
        <v/>
      </c>
      <c r="E412" s="15" t="str">
        <f t="shared" si="46"/>
        <v/>
      </c>
      <c r="F412" s="16"/>
      <c r="G412" s="16"/>
      <c r="H412" s="21"/>
      <c r="I412" s="15" t="str">
        <f t="shared" si="49"/>
        <v/>
      </c>
      <c r="J412" s="17" t="str">
        <f t="shared" si="50"/>
        <v/>
      </c>
      <c r="K412" s="15" t="str">
        <f t="shared" si="51"/>
        <v/>
      </c>
      <c r="L412" s="15"/>
    </row>
    <row r="413" spans="1:12" s="1" customFormat="1" x14ac:dyDescent="0.25">
      <c r="A413" s="13" t="e">
        <f t="shared" si="44"/>
        <v>#N/A</v>
      </c>
      <c r="B413" s="19" t="e">
        <f t="shared" si="47"/>
        <v>#N/A</v>
      </c>
      <c r="C413" s="14" t="str">
        <f t="shared" ca="1" si="45"/>
        <v/>
      </c>
      <c r="D413" s="15" t="str">
        <f t="shared" si="48"/>
        <v/>
      </c>
      <c r="E413" s="15" t="str">
        <f t="shared" si="46"/>
        <v/>
      </c>
      <c r="F413" s="16"/>
      <c r="G413" s="16"/>
      <c r="H413" s="21"/>
      <c r="I413" s="15" t="str">
        <f t="shared" si="49"/>
        <v/>
      </c>
      <c r="J413" s="17" t="str">
        <f t="shared" si="50"/>
        <v/>
      </c>
      <c r="K413" s="15" t="str">
        <f t="shared" si="51"/>
        <v/>
      </c>
      <c r="L413" s="15"/>
    </row>
    <row r="414" spans="1:12" s="1" customFormat="1" x14ac:dyDescent="0.25">
      <c r="A414" s="13" t="e">
        <f t="shared" si="44"/>
        <v>#N/A</v>
      </c>
      <c r="B414" s="19" t="e">
        <f t="shared" si="47"/>
        <v>#N/A</v>
      </c>
      <c r="C414" s="14" t="str">
        <f t="shared" ca="1" si="45"/>
        <v/>
      </c>
      <c r="D414" s="15" t="str">
        <f t="shared" si="48"/>
        <v/>
      </c>
      <c r="E414" s="15" t="str">
        <f t="shared" si="46"/>
        <v/>
      </c>
      <c r="F414" s="16"/>
      <c r="G414" s="16"/>
      <c r="H414" s="21"/>
      <c r="I414" s="15" t="str">
        <f t="shared" si="49"/>
        <v/>
      </c>
      <c r="J414" s="17" t="str">
        <f t="shared" si="50"/>
        <v/>
      </c>
      <c r="K414" s="15" t="str">
        <f t="shared" si="51"/>
        <v/>
      </c>
      <c r="L414" s="15"/>
    </row>
    <row r="415" spans="1:12" s="1" customFormat="1" x14ac:dyDescent="0.25">
      <c r="A415" s="13" t="e">
        <f t="shared" si="44"/>
        <v>#N/A</v>
      </c>
      <c r="B415" s="19" t="e">
        <f t="shared" si="47"/>
        <v>#N/A</v>
      </c>
      <c r="C415" s="14" t="str">
        <f t="shared" ca="1" si="45"/>
        <v/>
      </c>
      <c r="D415" s="15" t="str">
        <f t="shared" si="48"/>
        <v/>
      </c>
      <c r="E415" s="15" t="str">
        <f t="shared" si="46"/>
        <v/>
      </c>
      <c r="F415" s="16"/>
      <c r="G415" s="16"/>
      <c r="H415" s="21"/>
      <c r="I415" s="15" t="str">
        <f t="shared" si="49"/>
        <v/>
      </c>
      <c r="J415" s="17" t="str">
        <f t="shared" si="50"/>
        <v/>
      </c>
      <c r="K415" s="15" t="str">
        <f t="shared" si="51"/>
        <v/>
      </c>
      <c r="L415" s="15"/>
    </row>
    <row r="416" spans="1:12" s="1" customFormat="1" x14ac:dyDescent="0.25">
      <c r="A416" s="13" t="e">
        <f t="shared" si="44"/>
        <v>#N/A</v>
      </c>
      <c r="B416" s="19" t="e">
        <f t="shared" si="47"/>
        <v>#N/A</v>
      </c>
      <c r="C416" s="14" t="str">
        <f t="shared" ca="1" si="45"/>
        <v/>
      </c>
      <c r="D416" s="15" t="str">
        <f t="shared" si="48"/>
        <v/>
      </c>
      <c r="E416" s="15" t="str">
        <f t="shared" si="46"/>
        <v/>
      </c>
      <c r="F416" s="16"/>
      <c r="G416" s="16"/>
      <c r="H416" s="21"/>
      <c r="I416" s="15" t="str">
        <f t="shared" si="49"/>
        <v/>
      </c>
      <c r="J416" s="17" t="str">
        <f t="shared" si="50"/>
        <v/>
      </c>
      <c r="K416" s="15" t="str">
        <f t="shared" si="51"/>
        <v/>
      </c>
      <c r="L416" s="15"/>
    </row>
    <row r="417" spans="1:12" s="1" customFormat="1" x14ac:dyDescent="0.25">
      <c r="A417" s="13" t="e">
        <f t="shared" ref="A417:A480" si="52">IF(ISERROR(A416),NA(),IF(A416&gt;=nper,NA(),A416+1))</f>
        <v>#N/A</v>
      </c>
      <c r="B417" s="19" t="e">
        <f t="shared" si="47"/>
        <v>#N/A</v>
      </c>
      <c r="C417" s="14" t="str">
        <f t="shared" ref="C417:C480" ca="1" si="53">IF(ISERROR(A417),"",IF(A417&lt;$K$13,start_rate,MIN($K$15,IF(random,IF(MOD(A417,$K$13)=0,MAX($K$27,C416+$K$25+RAND()*($K$26-$K$25)),C416),start_rate+$K$14*ROUNDUP((A417-$K$13)/$K$13,0)))))</f>
        <v/>
      </c>
      <c r="D417" s="15" t="str">
        <f t="shared" si="48"/>
        <v/>
      </c>
      <c r="E417" s="15" t="str">
        <f t="shared" ref="E417:E480" si="54">IF(ISERROR(A417),"",IF(ROUND(I416,2)&lt;=0,0,IF(interest_only,D417,IF(amortized,IF(A417=$E$15*periods_per_year,I416+D417,IF(A417&gt;$E$15*periods_per_year,D417,ROUND(-PMT(C417/periods_per_year,$E$15*periods_per_year+1-A417,I416),2))),IF(fixed,$E$16,ROUND(min_rate*I416,2))))))</f>
        <v/>
      </c>
      <c r="F417" s="16"/>
      <c r="G417" s="16"/>
      <c r="H417" s="21"/>
      <c r="I417" s="15" t="str">
        <f t="shared" si="49"/>
        <v/>
      </c>
      <c r="J417" s="17" t="str">
        <f t="shared" si="50"/>
        <v/>
      </c>
      <c r="K417" s="15" t="str">
        <f t="shared" si="51"/>
        <v/>
      </c>
      <c r="L417" s="15"/>
    </row>
    <row r="418" spans="1:12" s="1" customFormat="1" x14ac:dyDescent="0.25">
      <c r="A418" s="13" t="e">
        <f t="shared" si="52"/>
        <v>#N/A</v>
      </c>
      <c r="B418" s="19" t="e">
        <f t="shared" ref="B418:B481" si="55">IF(ISERROR(A418),NA(),IF($O$13=26,B417+14,IF($O$13=52,B417+7,DATE(YEAR($E$8),MONTH($E$8)+(A418)*$P$13,IF($O$13=24,IF((MOD(A418,2))=1,DAY($E$8)+14,DAY($E$8)),DAY($E$8))))))</f>
        <v>#N/A</v>
      </c>
      <c r="C418" s="14" t="str">
        <f t="shared" ca="1" si="53"/>
        <v/>
      </c>
      <c r="D418" s="15" t="str">
        <f t="shared" ref="D418:D481" si="56">IF(ISERROR(A418),"",ROUND((B418-B417)*C418/$E$10*I417,2))</f>
        <v/>
      </c>
      <c r="E418" s="15" t="str">
        <f t="shared" si="54"/>
        <v/>
      </c>
      <c r="F418" s="16"/>
      <c r="G418" s="16"/>
      <c r="H418" s="21"/>
      <c r="I418" s="15" t="str">
        <f t="shared" ref="I418:I481" si="57">IF(ISERROR(A418),"",I417+F418-(G418+E418-MIN(D418+J417,E418+IF(ISBLANK(H418),G418,0))))</f>
        <v/>
      </c>
      <c r="J418" s="17" t="str">
        <f t="shared" ref="J418:J481" si="58">IF(ISERROR(A418),"",IF(E418+IF(ISBLANK(H418),G418,0)&gt;J417+D418,0,J417+D418-(E418+IF(ISBLANK(H418),G418,0))))</f>
        <v/>
      </c>
      <c r="K418" s="15" t="str">
        <f t="shared" ref="K418:K481" si="59">IF(ISERROR(A418),"",J418+I418)</f>
        <v/>
      </c>
      <c r="L418" s="15"/>
    </row>
    <row r="419" spans="1:12" s="1" customFormat="1" x14ac:dyDescent="0.25">
      <c r="A419" s="13" t="e">
        <f t="shared" si="52"/>
        <v>#N/A</v>
      </c>
      <c r="B419" s="19" t="e">
        <f t="shared" si="55"/>
        <v>#N/A</v>
      </c>
      <c r="C419" s="14" t="str">
        <f t="shared" ca="1" si="53"/>
        <v/>
      </c>
      <c r="D419" s="15" t="str">
        <f t="shared" si="56"/>
        <v/>
      </c>
      <c r="E419" s="15" t="str">
        <f t="shared" si="54"/>
        <v/>
      </c>
      <c r="F419" s="16"/>
      <c r="G419" s="16"/>
      <c r="H419" s="21"/>
      <c r="I419" s="15" t="str">
        <f t="shared" si="57"/>
        <v/>
      </c>
      <c r="J419" s="17" t="str">
        <f t="shared" si="58"/>
        <v/>
      </c>
      <c r="K419" s="15" t="str">
        <f t="shared" si="59"/>
        <v/>
      </c>
      <c r="L419" s="15"/>
    </row>
    <row r="420" spans="1:12" s="1" customFormat="1" x14ac:dyDescent="0.25">
      <c r="A420" s="13" t="e">
        <f t="shared" si="52"/>
        <v>#N/A</v>
      </c>
      <c r="B420" s="19" t="e">
        <f t="shared" si="55"/>
        <v>#N/A</v>
      </c>
      <c r="C420" s="14" t="str">
        <f t="shared" ca="1" si="53"/>
        <v/>
      </c>
      <c r="D420" s="15" t="str">
        <f t="shared" si="56"/>
        <v/>
      </c>
      <c r="E420" s="15" t="str">
        <f t="shared" si="54"/>
        <v/>
      </c>
      <c r="F420" s="16"/>
      <c r="G420" s="16"/>
      <c r="H420" s="21"/>
      <c r="I420" s="15" t="str">
        <f t="shared" si="57"/>
        <v/>
      </c>
      <c r="J420" s="17" t="str">
        <f t="shared" si="58"/>
        <v/>
      </c>
      <c r="K420" s="15" t="str">
        <f t="shared" si="59"/>
        <v/>
      </c>
      <c r="L420" s="15"/>
    </row>
    <row r="421" spans="1:12" s="1" customFormat="1" x14ac:dyDescent="0.25">
      <c r="A421" s="13" t="e">
        <f t="shared" si="52"/>
        <v>#N/A</v>
      </c>
      <c r="B421" s="19" t="e">
        <f t="shared" si="55"/>
        <v>#N/A</v>
      </c>
      <c r="C421" s="14" t="str">
        <f t="shared" ca="1" si="53"/>
        <v/>
      </c>
      <c r="D421" s="15" t="str">
        <f t="shared" si="56"/>
        <v/>
      </c>
      <c r="E421" s="15" t="str">
        <f t="shared" si="54"/>
        <v/>
      </c>
      <c r="F421" s="16"/>
      <c r="G421" s="16"/>
      <c r="H421" s="21"/>
      <c r="I421" s="15" t="str">
        <f t="shared" si="57"/>
        <v/>
      </c>
      <c r="J421" s="17" t="str">
        <f t="shared" si="58"/>
        <v/>
      </c>
      <c r="K421" s="15" t="str">
        <f t="shared" si="59"/>
        <v/>
      </c>
      <c r="L421" s="15"/>
    </row>
    <row r="422" spans="1:12" s="1" customFormat="1" x14ac:dyDescent="0.25">
      <c r="A422" s="13" t="e">
        <f t="shared" si="52"/>
        <v>#N/A</v>
      </c>
      <c r="B422" s="19" t="e">
        <f t="shared" si="55"/>
        <v>#N/A</v>
      </c>
      <c r="C422" s="14" t="str">
        <f t="shared" ca="1" si="53"/>
        <v/>
      </c>
      <c r="D422" s="15" t="str">
        <f t="shared" si="56"/>
        <v/>
      </c>
      <c r="E422" s="15" t="str">
        <f t="shared" si="54"/>
        <v/>
      </c>
      <c r="F422" s="16"/>
      <c r="G422" s="16"/>
      <c r="H422" s="21"/>
      <c r="I422" s="15" t="str">
        <f t="shared" si="57"/>
        <v/>
      </c>
      <c r="J422" s="17" t="str">
        <f t="shared" si="58"/>
        <v/>
      </c>
      <c r="K422" s="15" t="str">
        <f t="shared" si="59"/>
        <v/>
      </c>
      <c r="L422" s="15"/>
    </row>
    <row r="423" spans="1:12" s="1" customFormat="1" x14ac:dyDescent="0.25">
      <c r="A423" s="13" t="e">
        <f t="shared" si="52"/>
        <v>#N/A</v>
      </c>
      <c r="B423" s="19" t="e">
        <f t="shared" si="55"/>
        <v>#N/A</v>
      </c>
      <c r="C423" s="14" t="str">
        <f t="shared" ca="1" si="53"/>
        <v/>
      </c>
      <c r="D423" s="15" t="str">
        <f t="shared" si="56"/>
        <v/>
      </c>
      <c r="E423" s="15" t="str">
        <f t="shared" si="54"/>
        <v/>
      </c>
      <c r="F423" s="16"/>
      <c r="G423" s="16"/>
      <c r="H423" s="21"/>
      <c r="I423" s="15" t="str">
        <f t="shared" si="57"/>
        <v/>
      </c>
      <c r="J423" s="17" t="str">
        <f t="shared" si="58"/>
        <v/>
      </c>
      <c r="K423" s="15" t="str">
        <f t="shared" si="59"/>
        <v/>
      </c>
      <c r="L423" s="15"/>
    </row>
    <row r="424" spans="1:12" s="1" customFormat="1" x14ac:dyDescent="0.25">
      <c r="A424" s="13" t="e">
        <f t="shared" si="52"/>
        <v>#N/A</v>
      </c>
      <c r="B424" s="19" t="e">
        <f t="shared" si="55"/>
        <v>#N/A</v>
      </c>
      <c r="C424" s="14" t="str">
        <f t="shared" ca="1" si="53"/>
        <v/>
      </c>
      <c r="D424" s="15" t="str">
        <f t="shared" si="56"/>
        <v/>
      </c>
      <c r="E424" s="15" t="str">
        <f t="shared" si="54"/>
        <v/>
      </c>
      <c r="F424" s="16"/>
      <c r="G424" s="16"/>
      <c r="H424" s="21"/>
      <c r="I424" s="15" t="str">
        <f t="shared" si="57"/>
        <v/>
      </c>
      <c r="J424" s="17" t="str">
        <f t="shared" si="58"/>
        <v/>
      </c>
      <c r="K424" s="15" t="str">
        <f t="shared" si="59"/>
        <v/>
      </c>
      <c r="L424" s="15"/>
    </row>
    <row r="425" spans="1:12" s="1" customFormat="1" x14ac:dyDescent="0.25">
      <c r="A425" s="13" t="e">
        <f t="shared" si="52"/>
        <v>#N/A</v>
      </c>
      <c r="B425" s="19" t="e">
        <f t="shared" si="55"/>
        <v>#N/A</v>
      </c>
      <c r="C425" s="14" t="str">
        <f t="shared" ca="1" si="53"/>
        <v/>
      </c>
      <c r="D425" s="15" t="str">
        <f t="shared" si="56"/>
        <v/>
      </c>
      <c r="E425" s="15" t="str">
        <f t="shared" si="54"/>
        <v/>
      </c>
      <c r="F425" s="16"/>
      <c r="G425" s="16"/>
      <c r="H425" s="21"/>
      <c r="I425" s="15" t="str">
        <f t="shared" si="57"/>
        <v/>
      </c>
      <c r="J425" s="17" t="str">
        <f t="shared" si="58"/>
        <v/>
      </c>
      <c r="K425" s="15" t="str">
        <f t="shared" si="59"/>
        <v/>
      </c>
      <c r="L425" s="15"/>
    </row>
    <row r="426" spans="1:12" s="1" customFormat="1" x14ac:dyDescent="0.25">
      <c r="A426" s="13" t="e">
        <f t="shared" si="52"/>
        <v>#N/A</v>
      </c>
      <c r="B426" s="19" t="e">
        <f t="shared" si="55"/>
        <v>#N/A</v>
      </c>
      <c r="C426" s="14" t="str">
        <f t="shared" ca="1" si="53"/>
        <v/>
      </c>
      <c r="D426" s="15" t="str">
        <f t="shared" si="56"/>
        <v/>
      </c>
      <c r="E426" s="15" t="str">
        <f t="shared" si="54"/>
        <v/>
      </c>
      <c r="F426" s="16"/>
      <c r="G426" s="16"/>
      <c r="H426" s="21"/>
      <c r="I426" s="15" t="str">
        <f t="shared" si="57"/>
        <v/>
      </c>
      <c r="J426" s="17" t="str">
        <f t="shared" si="58"/>
        <v/>
      </c>
      <c r="K426" s="15" t="str">
        <f t="shared" si="59"/>
        <v/>
      </c>
      <c r="L426" s="15"/>
    </row>
    <row r="427" spans="1:12" s="1" customFormat="1" x14ac:dyDescent="0.25">
      <c r="A427" s="13" t="e">
        <f t="shared" si="52"/>
        <v>#N/A</v>
      </c>
      <c r="B427" s="19" t="e">
        <f t="shared" si="55"/>
        <v>#N/A</v>
      </c>
      <c r="C427" s="14" t="str">
        <f t="shared" ca="1" si="53"/>
        <v/>
      </c>
      <c r="D427" s="15" t="str">
        <f t="shared" si="56"/>
        <v/>
      </c>
      <c r="E427" s="15" t="str">
        <f t="shared" si="54"/>
        <v/>
      </c>
      <c r="F427" s="16"/>
      <c r="G427" s="16"/>
      <c r="H427" s="21"/>
      <c r="I427" s="15" t="str">
        <f t="shared" si="57"/>
        <v/>
      </c>
      <c r="J427" s="17" t="str">
        <f t="shared" si="58"/>
        <v/>
      </c>
      <c r="K427" s="15" t="str">
        <f t="shared" si="59"/>
        <v/>
      </c>
      <c r="L427" s="15"/>
    </row>
    <row r="428" spans="1:12" s="1" customFormat="1" x14ac:dyDescent="0.25">
      <c r="A428" s="13" t="e">
        <f t="shared" si="52"/>
        <v>#N/A</v>
      </c>
      <c r="B428" s="19" t="e">
        <f t="shared" si="55"/>
        <v>#N/A</v>
      </c>
      <c r="C428" s="14" t="str">
        <f t="shared" ca="1" si="53"/>
        <v/>
      </c>
      <c r="D428" s="15" t="str">
        <f t="shared" si="56"/>
        <v/>
      </c>
      <c r="E428" s="15" t="str">
        <f t="shared" si="54"/>
        <v/>
      </c>
      <c r="F428" s="16"/>
      <c r="G428" s="16"/>
      <c r="H428" s="21"/>
      <c r="I428" s="15" t="str">
        <f t="shared" si="57"/>
        <v/>
      </c>
      <c r="J428" s="17" t="str">
        <f t="shared" si="58"/>
        <v/>
      </c>
      <c r="K428" s="15" t="str">
        <f t="shared" si="59"/>
        <v/>
      </c>
      <c r="L428" s="15"/>
    </row>
    <row r="429" spans="1:12" s="1" customFormat="1" x14ac:dyDescent="0.25">
      <c r="A429" s="13" t="e">
        <f t="shared" si="52"/>
        <v>#N/A</v>
      </c>
      <c r="B429" s="19" t="e">
        <f t="shared" si="55"/>
        <v>#N/A</v>
      </c>
      <c r="C429" s="14" t="str">
        <f t="shared" ca="1" si="53"/>
        <v/>
      </c>
      <c r="D429" s="15" t="str">
        <f t="shared" si="56"/>
        <v/>
      </c>
      <c r="E429" s="15" t="str">
        <f t="shared" si="54"/>
        <v/>
      </c>
      <c r="F429" s="16"/>
      <c r="G429" s="16"/>
      <c r="H429" s="21"/>
      <c r="I429" s="15" t="str">
        <f t="shared" si="57"/>
        <v/>
      </c>
      <c r="J429" s="17" t="str">
        <f t="shared" si="58"/>
        <v/>
      </c>
      <c r="K429" s="15" t="str">
        <f t="shared" si="59"/>
        <v/>
      </c>
      <c r="L429" s="15"/>
    </row>
    <row r="430" spans="1:12" s="1" customFormat="1" x14ac:dyDescent="0.25">
      <c r="A430" s="13" t="e">
        <f t="shared" si="52"/>
        <v>#N/A</v>
      </c>
      <c r="B430" s="19" t="e">
        <f t="shared" si="55"/>
        <v>#N/A</v>
      </c>
      <c r="C430" s="14" t="str">
        <f t="shared" ca="1" si="53"/>
        <v/>
      </c>
      <c r="D430" s="15" t="str">
        <f t="shared" si="56"/>
        <v/>
      </c>
      <c r="E430" s="15" t="str">
        <f t="shared" si="54"/>
        <v/>
      </c>
      <c r="F430" s="16"/>
      <c r="G430" s="16"/>
      <c r="H430" s="21"/>
      <c r="I430" s="15" t="str">
        <f t="shared" si="57"/>
        <v/>
      </c>
      <c r="J430" s="17" t="str">
        <f t="shared" si="58"/>
        <v/>
      </c>
      <c r="K430" s="15" t="str">
        <f t="shared" si="59"/>
        <v/>
      </c>
      <c r="L430" s="15"/>
    </row>
    <row r="431" spans="1:12" s="1" customFormat="1" x14ac:dyDescent="0.25">
      <c r="A431" s="13" t="e">
        <f t="shared" si="52"/>
        <v>#N/A</v>
      </c>
      <c r="B431" s="19" t="e">
        <f t="shared" si="55"/>
        <v>#N/A</v>
      </c>
      <c r="C431" s="14" t="str">
        <f t="shared" ca="1" si="53"/>
        <v/>
      </c>
      <c r="D431" s="15" t="str">
        <f t="shared" si="56"/>
        <v/>
      </c>
      <c r="E431" s="15" t="str">
        <f t="shared" si="54"/>
        <v/>
      </c>
      <c r="F431" s="16"/>
      <c r="G431" s="16"/>
      <c r="H431" s="21"/>
      <c r="I431" s="15" t="str">
        <f t="shared" si="57"/>
        <v/>
      </c>
      <c r="J431" s="17" t="str">
        <f t="shared" si="58"/>
        <v/>
      </c>
      <c r="K431" s="15" t="str">
        <f t="shared" si="59"/>
        <v/>
      </c>
      <c r="L431" s="15"/>
    </row>
    <row r="432" spans="1:12" s="1" customFormat="1" x14ac:dyDescent="0.25">
      <c r="A432" s="13" t="e">
        <f t="shared" si="52"/>
        <v>#N/A</v>
      </c>
      <c r="B432" s="19" t="e">
        <f t="shared" si="55"/>
        <v>#N/A</v>
      </c>
      <c r="C432" s="14" t="str">
        <f t="shared" ca="1" si="53"/>
        <v/>
      </c>
      <c r="D432" s="15" t="str">
        <f t="shared" si="56"/>
        <v/>
      </c>
      <c r="E432" s="15" t="str">
        <f t="shared" si="54"/>
        <v/>
      </c>
      <c r="F432" s="16"/>
      <c r="G432" s="16"/>
      <c r="H432" s="21"/>
      <c r="I432" s="15" t="str">
        <f t="shared" si="57"/>
        <v/>
      </c>
      <c r="J432" s="17" t="str">
        <f t="shared" si="58"/>
        <v/>
      </c>
      <c r="K432" s="15" t="str">
        <f t="shared" si="59"/>
        <v/>
      </c>
      <c r="L432" s="15"/>
    </row>
    <row r="433" spans="1:12" s="1" customFormat="1" x14ac:dyDescent="0.25">
      <c r="A433" s="13" t="e">
        <f t="shared" si="52"/>
        <v>#N/A</v>
      </c>
      <c r="B433" s="19" t="e">
        <f t="shared" si="55"/>
        <v>#N/A</v>
      </c>
      <c r="C433" s="14" t="str">
        <f t="shared" ca="1" si="53"/>
        <v/>
      </c>
      <c r="D433" s="15" t="str">
        <f t="shared" si="56"/>
        <v/>
      </c>
      <c r="E433" s="15" t="str">
        <f t="shared" si="54"/>
        <v/>
      </c>
      <c r="F433" s="16"/>
      <c r="G433" s="16"/>
      <c r="H433" s="21"/>
      <c r="I433" s="15" t="str">
        <f t="shared" si="57"/>
        <v/>
      </c>
      <c r="J433" s="17" t="str">
        <f t="shared" si="58"/>
        <v/>
      </c>
      <c r="K433" s="15" t="str">
        <f t="shared" si="59"/>
        <v/>
      </c>
      <c r="L433" s="15"/>
    </row>
    <row r="434" spans="1:12" s="1" customFormat="1" x14ac:dyDescent="0.25">
      <c r="A434" s="13" t="e">
        <f t="shared" si="52"/>
        <v>#N/A</v>
      </c>
      <c r="B434" s="19" t="e">
        <f t="shared" si="55"/>
        <v>#N/A</v>
      </c>
      <c r="C434" s="14" t="str">
        <f t="shared" ca="1" si="53"/>
        <v/>
      </c>
      <c r="D434" s="15" t="str">
        <f t="shared" si="56"/>
        <v/>
      </c>
      <c r="E434" s="15" t="str">
        <f t="shared" si="54"/>
        <v/>
      </c>
      <c r="F434" s="16"/>
      <c r="G434" s="16"/>
      <c r="H434" s="21"/>
      <c r="I434" s="15" t="str">
        <f t="shared" si="57"/>
        <v/>
      </c>
      <c r="J434" s="17" t="str">
        <f t="shared" si="58"/>
        <v/>
      </c>
      <c r="K434" s="15" t="str">
        <f t="shared" si="59"/>
        <v/>
      </c>
      <c r="L434" s="15"/>
    </row>
    <row r="435" spans="1:12" s="1" customFormat="1" x14ac:dyDescent="0.25">
      <c r="A435" s="13" t="e">
        <f t="shared" si="52"/>
        <v>#N/A</v>
      </c>
      <c r="B435" s="19" t="e">
        <f t="shared" si="55"/>
        <v>#N/A</v>
      </c>
      <c r="C435" s="14" t="str">
        <f t="shared" ca="1" si="53"/>
        <v/>
      </c>
      <c r="D435" s="15" t="str">
        <f t="shared" si="56"/>
        <v/>
      </c>
      <c r="E435" s="15" t="str">
        <f t="shared" si="54"/>
        <v/>
      </c>
      <c r="F435" s="16"/>
      <c r="G435" s="16"/>
      <c r="H435" s="21"/>
      <c r="I435" s="15" t="str">
        <f t="shared" si="57"/>
        <v/>
      </c>
      <c r="J435" s="17" t="str">
        <f t="shared" si="58"/>
        <v/>
      </c>
      <c r="K435" s="15" t="str">
        <f t="shared" si="59"/>
        <v/>
      </c>
      <c r="L435" s="15"/>
    </row>
    <row r="436" spans="1:12" s="1" customFormat="1" x14ac:dyDescent="0.25">
      <c r="A436" s="13" t="e">
        <f t="shared" si="52"/>
        <v>#N/A</v>
      </c>
      <c r="B436" s="19" t="e">
        <f t="shared" si="55"/>
        <v>#N/A</v>
      </c>
      <c r="C436" s="14" t="str">
        <f t="shared" ca="1" si="53"/>
        <v/>
      </c>
      <c r="D436" s="15" t="str">
        <f t="shared" si="56"/>
        <v/>
      </c>
      <c r="E436" s="15" t="str">
        <f t="shared" si="54"/>
        <v/>
      </c>
      <c r="F436" s="16"/>
      <c r="G436" s="16"/>
      <c r="H436" s="21"/>
      <c r="I436" s="15" t="str">
        <f t="shared" si="57"/>
        <v/>
      </c>
      <c r="J436" s="17" t="str">
        <f t="shared" si="58"/>
        <v/>
      </c>
      <c r="K436" s="15" t="str">
        <f t="shared" si="59"/>
        <v/>
      </c>
      <c r="L436" s="15"/>
    </row>
    <row r="437" spans="1:12" s="1" customFormat="1" x14ac:dyDescent="0.25">
      <c r="A437" s="13" t="e">
        <f t="shared" si="52"/>
        <v>#N/A</v>
      </c>
      <c r="B437" s="19" t="e">
        <f t="shared" si="55"/>
        <v>#N/A</v>
      </c>
      <c r="C437" s="14" t="str">
        <f t="shared" ca="1" si="53"/>
        <v/>
      </c>
      <c r="D437" s="15" t="str">
        <f t="shared" si="56"/>
        <v/>
      </c>
      <c r="E437" s="15" t="str">
        <f t="shared" si="54"/>
        <v/>
      </c>
      <c r="F437" s="16"/>
      <c r="G437" s="16"/>
      <c r="H437" s="21"/>
      <c r="I437" s="15" t="str">
        <f t="shared" si="57"/>
        <v/>
      </c>
      <c r="J437" s="17" t="str">
        <f t="shared" si="58"/>
        <v/>
      </c>
      <c r="K437" s="15" t="str">
        <f t="shared" si="59"/>
        <v/>
      </c>
      <c r="L437" s="15"/>
    </row>
    <row r="438" spans="1:12" s="1" customFormat="1" x14ac:dyDescent="0.25">
      <c r="A438" s="13" t="e">
        <f t="shared" si="52"/>
        <v>#N/A</v>
      </c>
      <c r="B438" s="19" t="e">
        <f t="shared" si="55"/>
        <v>#N/A</v>
      </c>
      <c r="C438" s="14" t="str">
        <f t="shared" ca="1" si="53"/>
        <v/>
      </c>
      <c r="D438" s="15" t="str">
        <f t="shared" si="56"/>
        <v/>
      </c>
      <c r="E438" s="15" t="str">
        <f t="shared" si="54"/>
        <v/>
      </c>
      <c r="F438" s="16"/>
      <c r="G438" s="16"/>
      <c r="H438" s="21"/>
      <c r="I438" s="15" t="str">
        <f t="shared" si="57"/>
        <v/>
      </c>
      <c r="J438" s="17" t="str">
        <f t="shared" si="58"/>
        <v/>
      </c>
      <c r="K438" s="15" t="str">
        <f t="shared" si="59"/>
        <v/>
      </c>
      <c r="L438" s="15"/>
    </row>
    <row r="439" spans="1:12" s="1" customFormat="1" x14ac:dyDescent="0.25">
      <c r="A439" s="13" t="e">
        <f t="shared" si="52"/>
        <v>#N/A</v>
      </c>
      <c r="B439" s="19" t="e">
        <f t="shared" si="55"/>
        <v>#N/A</v>
      </c>
      <c r="C439" s="14" t="str">
        <f t="shared" ca="1" si="53"/>
        <v/>
      </c>
      <c r="D439" s="15" t="str">
        <f t="shared" si="56"/>
        <v/>
      </c>
      <c r="E439" s="15" t="str">
        <f t="shared" si="54"/>
        <v/>
      </c>
      <c r="F439" s="16"/>
      <c r="G439" s="16"/>
      <c r="H439" s="21"/>
      <c r="I439" s="15" t="str">
        <f t="shared" si="57"/>
        <v/>
      </c>
      <c r="J439" s="17" t="str">
        <f t="shared" si="58"/>
        <v/>
      </c>
      <c r="K439" s="15" t="str">
        <f t="shared" si="59"/>
        <v/>
      </c>
      <c r="L439" s="15"/>
    </row>
    <row r="440" spans="1:12" s="1" customFormat="1" x14ac:dyDescent="0.25">
      <c r="A440" s="13" t="e">
        <f t="shared" si="52"/>
        <v>#N/A</v>
      </c>
      <c r="B440" s="19" t="e">
        <f t="shared" si="55"/>
        <v>#N/A</v>
      </c>
      <c r="C440" s="14" t="str">
        <f t="shared" ca="1" si="53"/>
        <v/>
      </c>
      <c r="D440" s="15" t="str">
        <f t="shared" si="56"/>
        <v/>
      </c>
      <c r="E440" s="15" t="str">
        <f t="shared" si="54"/>
        <v/>
      </c>
      <c r="F440" s="16"/>
      <c r="G440" s="16"/>
      <c r="H440" s="21"/>
      <c r="I440" s="15" t="str">
        <f t="shared" si="57"/>
        <v/>
      </c>
      <c r="J440" s="17" t="str">
        <f t="shared" si="58"/>
        <v/>
      </c>
      <c r="K440" s="15" t="str">
        <f t="shared" si="59"/>
        <v/>
      </c>
      <c r="L440" s="15"/>
    </row>
    <row r="441" spans="1:12" s="1" customFormat="1" x14ac:dyDescent="0.25">
      <c r="A441" s="13" t="e">
        <f t="shared" si="52"/>
        <v>#N/A</v>
      </c>
      <c r="B441" s="19" t="e">
        <f t="shared" si="55"/>
        <v>#N/A</v>
      </c>
      <c r="C441" s="14" t="str">
        <f t="shared" ca="1" si="53"/>
        <v/>
      </c>
      <c r="D441" s="15" t="str">
        <f t="shared" si="56"/>
        <v/>
      </c>
      <c r="E441" s="15" t="str">
        <f t="shared" si="54"/>
        <v/>
      </c>
      <c r="F441" s="16"/>
      <c r="G441" s="16"/>
      <c r="H441" s="21"/>
      <c r="I441" s="15" t="str">
        <f t="shared" si="57"/>
        <v/>
      </c>
      <c r="J441" s="17" t="str">
        <f t="shared" si="58"/>
        <v/>
      </c>
      <c r="K441" s="15" t="str">
        <f t="shared" si="59"/>
        <v/>
      </c>
      <c r="L441" s="15"/>
    </row>
    <row r="442" spans="1:12" s="1" customFormat="1" x14ac:dyDescent="0.25">
      <c r="A442" s="13" t="e">
        <f t="shared" si="52"/>
        <v>#N/A</v>
      </c>
      <c r="B442" s="19" t="e">
        <f t="shared" si="55"/>
        <v>#N/A</v>
      </c>
      <c r="C442" s="14" t="str">
        <f t="shared" ca="1" si="53"/>
        <v/>
      </c>
      <c r="D442" s="15" t="str">
        <f t="shared" si="56"/>
        <v/>
      </c>
      <c r="E442" s="15" t="str">
        <f t="shared" si="54"/>
        <v/>
      </c>
      <c r="F442" s="16"/>
      <c r="G442" s="16"/>
      <c r="H442" s="21"/>
      <c r="I442" s="15" t="str">
        <f t="shared" si="57"/>
        <v/>
      </c>
      <c r="J442" s="17" t="str">
        <f t="shared" si="58"/>
        <v/>
      </c>
      <c r="K442" s="15" t="str">
        <f t="shared" si="59"/>
        <v/>
      </c>
      <c r="L442" s="15"/>
    </row>
    <row r="443" spans="1:12" s="1" customFormat="1" x14ac:dyDescent="0.25">
      <c r="A443" s="13" t="e">
        <f t="shared" si="52"/>
        <v>#N/A</v>
      </c>
      <c r="B443" s="19" t="e">
        <f t="shared" si="55"/>
        <v>#N/A</v>
      </c>
      <c r="C443" s="14" t="str">
        <f t="shared" ca="1" si="53"/>
        <v/>
      </c>
      <c r="D443" s="15" t="str">
        <f t="shared" si="56"/>
        <v/>
      </c>
      <c r="E443" s="15" t="str">
        <f t="shared" si="54"/>
        <v/>
      </c>
      <c r="F443" s="16"/>
      <c r="G443" s="16"/>
      <c r="H443" s="21"/>
      <c r="I443" s="15" t="str">
        <f t="shared" si="57"/>
        <v/>
      </c>
      <c r="J443" s="17" t="str">
        <f t="shared" si="58"/>
        <v/>
      </c>
      <c r="K443" s="15" t="str">
        <f t="shared" si="59"/>
        <v/>
      </c>
      <c r="L443" s="15"/>
    </row>
    <row r="444" spans="1:12" s="1" customFormat="1" x14ac:dyDescent="0.25">
      <c r="A444" s="13" t="e">
        <f t="shared" si="52"/>
        <v>#N/A</v>
      </c>
      <c r="B444" s="19" t="e">
        <f t="shared" si="55"/>
        <v>#N/A</v>
      </c>
      <c r="C444" s="14" t="str">
        <f t="shared" ca="1" si="53"/>
        <v/>
      </c>
      <c r="D444" s="15" t="str">
        <f t="shared" si="56"/>
        <v/>
      </c>
      <c r="E444" s="15" t="str">
        <f t="shared" si="54"/>
        <v/>
      </c>
      <c r="F444" s="16"/>
      <c r="G444" s="16"/>
      <c r="H444" s="21"/>
      <c r="I444" s="15" t="str">
        <f t="shared" si="57"/>
        <v/>
      </c>
      <c r="J444" s="17" t="str">
        <f t="shared" si="58"/>
        <v/>
      </c>
      <c r="K444" s="15" t="str">
        <f t="shared" si="59"/>
        <v/>
      </c>
      <c r="L444" s="15"/>
    </row>
    <row r="445" spans="1:12" s="1" customFormat="1" x14ac:dyDescent="0.25">
      <c r="A445" s="13" t="e">
        <f t="shared" si="52"/>
        <v>#N/A</v>
      </c>
      <c r="B445" s="19" t="e">
        <f t="shared" si="55"/>
        <v>#N/A</v>
      </c>
      <c r="C445" s="14" t="str">
        <f t="shared" ca="1" si="53"/>
        <v/>
      </c>
      <c r="D445" s="15" t="str">
        <f t="shared" si="56"/>
        <v/>
      </c>
      <c r="E445" s="15" t="str">
        <f t="shared" si="54"/>
        <v/>
      </c>
      <c r="F445" s="16"/>
      <c r="G445" s="16"/>
      <c r="H445" s="21"/>
      <c r="I445" s="15" t="str">
        <f t="shared" si="57"/>
        <v/>
      </c>
      <c r="J445" s="17" t="str">
        <f t="shared" si="58"/>
        <v/>
      </c>
      <c r="K445" s="15" t="str">
        <f t="shared" si="59"/>
        <v/>
      </c>
      <c r="L445" s="15"/>
    </row>
    <row r="446" spans="1:12" s="1" customFormat="1" x14ac:dyDescent="0.25">
      <c r="A446" s="13" t="e">
        <f t="shared" si="52"/>
        <v>#N/A</v>
      </c>
      <c r="B446" s="19" t="e">
        <f t="shared" si="55"/>
        <v>#N/A</v>
      </c>
      <c r="C446" s="14" t="str">
        <f t="shared" ca="1" si="53"/>
        <v/>
      </c>
      <c r="D446" s="15" t="str">
        <f t="shared" si="56"/>
        <v/>
      </c>
      <c r="E446" s="15" t="str">
        <f t="shared" si="54"/>
        <v/>
      </c>
      <c r="F446" s="16"/>
      <c r="G446" s="16"/>
      <c r="H446" s="21"/>
      <c r="I446" s="15" t="str">
        <f t="shared" si="57"/>
        <v/>
      </c>
      <c r="J446" s="17" t="str">
        <f t="shared" si="58"/>
        <v/>
      </c>
      <c r="K446" s="15" t="str">
        <f t="shared" si="59"/>
        <v/>
      </c>
      <c r="L446" s="15"/>
    </row>
    <row r="447" spans="1:12" s="1" customFormat="1" x14ac:dyDescent="0.25">
      <c r="A447" s="13" t="e">
        <f t="shared" si="52"/>
        <v>#N/A</v>
      </c>
      <c r="B447" s="19" t="e">
        <f t="shared" si="55"/>
        <v>#N/A</v>
      </c>
      <c r="C447" s="14" t="str">
        <f t="shared" ca="1" si="53"/>
        <v/>
      </c>
      <c r="D447" s="15" t="str">
        <f t="shared" si="56"/>
        <v/>
      </c>
      <c r="E447" s="15" t="str">
        <f t="shared" si="54"/>
        <v/>
      </c>
      <c r="F447" s="16"/>
      <c r="G447" s="16"/>
      <c r="H447" s="21"/>
      <c r="I447" s="15" t="str">
        <f t="shared" si="57"/>
        <v/>
      </c>
      <c r="J447" s="17" t="str">
        <f t="shared" si="58"/>
        <v/>
      </c>
      <c r="K447" s="15" t="str">
        <f t="shared" si="59"/>
        <v/>
      </c>
      <c r="L447" s="15"/>
    </row>
    <row r="448" spans="1:12" s="1" customFormat="1" x14ac:dyDescent="0.25">
      <c r="A448" s="13" t="e">
        <f t="shared" si="52"/>
        <v>#N/A</v>
      </c>
      <c r="B448" s="19" t="e">
        <f t="shared" si="55"/>
        <v>#N/A</v>
      </c>
      <c r="C448" s="14" t="str">
        <f t="shared" ca="1" si="53"/>
        <v/>
      </c>
      <c r="D448" s="15" t="str">
        <f t="shared" si="56"/>
        <v/>
      </c>
      <c r="E448" s="15" t="str">
        <f t="shared" si="54"/>
        <v/>
      </c>
      <c r="F448" s="16"/>
      <c r="G448" s="16"/>
      <c r="H448" s="21"/>
      <c r="I448" s="15" t="str">
        <f t="shared" si="57"/>
        <v/>
      </c>
      <c r="J448" s="17" t="str">
        <f t="shared" si="58"/>
        <v/>
      </c>
      <c r="K448" s="15" t="str">
        <f t="shared" si="59"/>
        <v/>
      </c>
      <c r="L448" s="15"/>
    </row>
    <row r="449" spans="1:12" s="1" customFormat="1" x14ac:dyDescent="0.25">
      <c r="A449" s="13" t="e">
        <f t="shared" si="52"/>
        <v>#N/A</v>
      </c>
      <c r="B449" s="19" t="e">
        <f t="shared" si="55"/>
        <v>#N/A</v>
      </c>
      <c r="C449" s="14" t="str">
        <f t="shared" ca="1" si="53"/>
        <v/>
      </c>
      <c r="D449" s="15" t="str">
        <f t="shared" si="56"/>
        <v/>
      </c>
      <c r="E449" s="15" t="str">
        <f t="shared" si="54"/>
        <v/>
      </c>
      <c r="F449" s="16"/>
      <c r="G449" s="16"/>
      <c r="H449" s="21"/>
      <c r="I449" s="15" t="str">
        <f t="shared" si="57"/>
        <v/>
      </c>
      <c r="J449" s="17" t="str">
        <f t="shared" si="58"/>
        <v/>
      </c>
      <c r="K449" s="15" t="str">
        <f t="shared" si="59"/>
        <v/>
      </c>
      <c r="L449" s="15"/>
    </row>
    <row r="450" spans="1:12" s="1" customFormat="1" x14ac:dyDescent="0.25">
      <c r="A450" s="13" t="e">
        <f t="shared" si="52"/>
        <v>#N/A</v>
      </c>
      <c r="B450" s="19" t="e">
        <f t="shared" si="55"/>
        <v>#N/A</v>
      </c>
      <c r="C450" s="14" t="str">
        <f t="shared" ca="1" si="53"/>
        <v/>
      </c>
      <c r="D450" s="15" t="str">
        <f t="shared" si="56"/>
        <v/>
      </c>
      <c r="E450" s="15" t="str">
        <f t="shared" si="54"/>
        <v/>
      </c>
      <c r="F450" s="16"/>
      <c r="G450" s="16"/>
      <c r="H450" s="21"/>
      <c r="I450" s="15" t="str">
        <f t="shared" si="57"/>
        <v/>
      </c>
      <c r="J450" s="17" t="str">
        <f t="shared" si="58"/>
        <v/>
      </c>
      <c r="K450" s="15" t="str">
        <f t="shared" si="59"/>
        <v/>
      </c>
      <c r="L450" s="15"/>
    </row>
    <row r="451" spans="1:12" s="1" customFormat="1" x14ac:dyDescent="0.25">
      <c r="A451" s="13" t="e">
        <f t="shared" si="52"/>
        <v>#N/A</v>
      </c>
      <c r="B451" s="19" t="e">
        <f t="shared" si="55"/>
        <v>#N/A</v>
      </c>
      <c r="C451" s="14" t="str">
        <f t="shared" ca="1" si="53"/>
        <v/>
      </c>
      <c r="D451" s="15" t="str">
        <f t="shared" si="56"/>
        <v/>
      </c>
      <c r="E451" s="15" t="str">
        <f t="shared" si="54"/>
        <v/>
      </c>
      <c r="F451" s="16"/>
      <c r="G451" s="16"/>
      <c r="H451" s="21"/>
      <c r="I451" s="15" t="str">
        <f t="shared" si="57"/>
        <v/>
      </c>
      <c r="J451" s="17" t="str">
        <f t="shared" si="58"/>
        <v/>
      </c>
      <c r="K451" s="15" t="str">
        <f t="shared" si="59"/>
        <v/>
      </c>
      <c r="L451" s="15"/>
    </row>
    <row r="452" spans="1:12" s="1" customFormat="1" x14ac:dyDescent="0.25">
      <c r="A452" s="13" t="e">
        <f t="shared" si="52"/>
        <v>#N/A</v>
      </c>
      <c r="B452" s="19" t="e">
        <f t="shared" si="55"/>
        <v>#N/A</v>
      </c>
      <c r="C452" s="14" t="str">
        <f t="shared" ca="1" si="53"/>
        <v/>
      </c>
      <c r="D452" s="15" t="str">
        <f t="shared" si="56"/>
        <v/>
      </c>
      <c r="E452" s="15" t="str">
        <f t="shared" si="54"/>
        <v/>
      </c>
      <c r="F452" s="16"/>
      <c r="G452" s="16"/>
      <c r="H452" s="21"/>
      <c r="I452" s="15" t="str">
        <f t="shared" si="57"/>
        <v/>
      </c>
      <c r="J452" s="17" t="str">
        <f t="shared" si="58"/>
        <v/>
      </c>
      <c r="K452" s="15" t="str">
        <f t="shared" si="59"/>
        <v/>
      </c>
      <c r="L452" s="15"/>
    </row>
    <row r="453" spans="1:12" s="1" customFormat="1" x14ac:dyDescent="0.25">
      <c r="A453" s="13" t="e">
        <f t="shared" si="52"/>
        <v>#N/A</v>
      </c>
      <c r="B453" s="19" t="e">
        <f t="shared" si="55"/>
        <v>#N/A</v>
      </c>
      <c r="C453" s="14" t="str">
        <f t="shared" ca="1" si="53"/>
        <v/>
      </c>
      <c r="D453" s="15" t="str">
        <f t="shared" si="56"/>
        <v/>
      </c>
      <c r="E453" s="15" t="str">
        <f t="shared" si="54"/>
        <v/>
      </c>
      <c r="F453" s="16"/>
      <c r="G453" s="16"/>
      <c r="H453" s="21"/>
      <c r="I453" s="15" t="str">
        <f t="shared" si="57"/>
        <v/>
      </c>
      <c r="J453" s="17" t="str">
        <f t="shared" si="58"/>
        <v/>
      </c>
      <c r="K453" s="15" t="str">
        <f t="shared" si="59"/>
        <v/>
      </c>
      <c r="L453" s="15"/>
    </row>
    <row r="454" spans="1:12" s="1" customFormat="1" x14ac:dyDescent="0.25">
      <c r="A454" s="13" t="e">
        <f t="shared" si="52"/>
        <v>#N/A</v>
      </c>
      <c r="B454" s="19" t="e">
        <f t="shared" si="55"/>
        <v>#N/A</v>
      </c>
      <c r="C454" s="14" t="str">
        <f t="shared" ca="1" si="53"/>
        <v/>
      </c>
      <c r="D454" s="15" t="str">
        <f t="shared" si="56"/>
        <v/>
      </c>
      <c r="E454" s="15" t="str">
        <f t="shared" si="54"/>
        <v/>
      </c>
      <c r="F454" s="16"/>
      <c r="G454" s="16"/>
      <c r="H454" s="21"/>
      <c r="I454" s="15" t="str">
        <f t="shared" si="57"/>
        <v/>
      </c>
      <c r="J454" s="17" t="str">
        <f t="shared" si="58"/>
        <v/>
      </c>
      <c r="K454" s="15" t="str">
        <f t="shared" si="59"/>
        <v/>
      </c>
      <c r="L454" s="15"/>
    </row>
    <row r="455" spans="1:12" s="1" customFormat="1" x14ac:dyDescent="0.25">
      <c r="A455" s="13" t="e">
        <f t="shared" si="52"/>
        <v>#N/A</v>
      </c>
      <c r="B455" s="19" t="e">
        <f t="shared" si="55"/>
        <v>#N/A</v>
      </c>
      <c r="C455" s="14" t="str">
        <f t="shared" ca="1" si="53"/>
        <v/>
      </c>
      <c r="D455" s="15" t="str">
        <f t="shared" si="56"/>
        <v/>
      </c>
      <c r="E455" s="15" t="str">
        <f t="shared" si="54"/>
        <v/>
      </c>
      <c r="F455" s="16"/>
      <c r="G455" s="16"/>
      <c r="H455" s="21"/>
      <c r="I455" s="15" t="str">
        <f t="shared" si="57"/>
        <v/>
      </c>
      <c r="J455" s="17" t="str">
        <f t="shared" si="58"/>
        <v/>
      </c>
      <c r="K455" s="15" t="str">
        <f t="shared" si="59"/>
        <v/>
      </c>
      <c r="L455" s="15"/>
    </row>
    <row r="456" spans="1:12" s="1" customFormat="1" x14ac:dyDescent="0.25">
      <c r="A456" s="13" t="e">
        <f t="shared" si="52"/>
        <v>#N/A</v>
      </c>
      <c r="B456" s="19" t="e">
        <f t="shared" si="55"/>
        <v>#N/A</v>
      </c>
      <c r="C456" s="14" t="str">
        <f t="shared" ca="1" si="53"/>
        <v/>
      </c>
      <c r="D456" s="15" t="str">
        <f t="shared" si="56"/>
        <v/>
      </c>
      <c r="E456" s="15" t="str">
        <f t="shared" si="54"/>
        <v/>
      </c>
      <c r="F456" s="16"/>
      <c r="G456" s="16"/>
      <c r="H456" s="21"/>
      <c r="I456" s="15" t="str">
        <f t="shared" si="57"/>
        <v/>
      </c>
      <c r="J456" s="17" t="str">
        <f t="shared" si="58"/>
        <v/>
      </c>
      <c r="K456" s="15" t="str">
        <f t="shared" si="59"/>
        <v/>
      </c>
      <c r="L456" s="15"/>
    </row>
    <row r="457" spans="1:12" s="1" customFormat="1" x14ac:dyDescent="0.25">
      <c r="A457" s="13" t="e">
        <f t="shared" si="52"/>
        <v>#N/A</v>
      </c>
      <c r="B457" s="19" t="e">
        <f t="shared" si="55"/>
        <v>#N/A</v>
      </c>
      <c r="C457" s="14" t="str">
        <f t="shared" ca="1" si="53"/>
        <v/>
      </c>
      <c r="D457" s="15" t="str">
        <f t="shared" si="56"/>
        <v/>
      </c>
      <c r="E457" s="15" t="str">
        <f t="shared" si="54"/>
        <v/>
      </c>
      <c r="F457" s="16"/>
      <c r="G457" s="16"/>
      <c r="H457" s="21"/>
      <c r="I457" s="15" t="str">
        <f t="shared" si="57"/>
        <v/>
      </c>
      <c r="J457" s="17" t="str">
        <f t="shared" si="58"/>
        <v/>
      </c>
      <c r="K457" s="15" t="str">
        <f t="shared" si="59"/>
        <v/>
      </c>
      <c r="L457" s="15"/>
    </row>
    <row r="458" spans="1:12" s="1" customFormat="1" x14ac:dyDescent="0.25">
      <c r="A458" s="13" t="e">
        <f t="shared" si="52"/>
        <v>#N/A</v>
      </c>
      <c r="B458" s="19" t="e">
        <f t="shared" si="55"/>
        <v>#N/A</v>
      </c>
      <c r="C458" s="14" t="str">
        <f t="shared" ca="1" si="53"/>
        <v/>
      </c>
      <c r="D458" s="15" t="str">
        <f t="shared" si="56"/>
        <v/>
      </c>
      <c r="E458" s="15" t="str">
        <f t="shared" si="54"/>
        <v/>
      </c>
      <c r="F458" s="16"/>
      <c r="G458" s="16"/>
      <c r="H458" s="21"/>
      <c r="I458" s="15" t="str">
        <f t="shared" si="57"/>
        <v/>
      </c>
      <c r="J458" s="17" t="str">
        <f t="shared" si="58"/>
        <v/>
      </c>
      <c r="K458" s="15" t="str">
        <f t="shared" si="59"/>
        <v/>
      </c>
      <c r="L458" s="15"/>
    </row>
    <row r="459" spans="1:12" s="1" customFormat="1" x14ac:dyDescent="0.25">
      <c r="A459" s="13" t="e">
        <f t="shared" si="52"/>
        <v>#N/A</v>
      </c>
      <c r="B459" s="19" t="e">
        <f t="shared" si="55"/>
        <v>#N/A</v>
      </c>
      <c r="C459" s="14" t="str">
        <f t="shared" ca="1" si="53"/>
        <v/>
      </c>
      <c r="D459" s="15" t="str">
        <f t="shared" si="56"/>
        <v/>
      </c>
      <c r="E459" s="15" t="str">
        <f t="shared" si="54"/>
        <v/>
      </c>
      <c r="F459" s="16"/>
      <c r="G459" s="16"/>
      <c r="H459" s="21"/>
      <c r="I459" s="15" t="str">
        <f t="shared" si="57"/>
        <v/>
      </c>
      <c r="J459" s="17" t="str">
        <f t="shared" si="58"/>
        <v/>
      </c>
      <c r="K459" s="15" t="str">
        <f t="shared" si="59"/>
        <v/>
      </c>
      <c r="L459" s="15"/>
    </row>
    <row r="460" spans="1:12" s="1" customFormat="1" x14ac:dyDescent="0.25">
      <c r="A460" s="13" t="e">
        <f t="shared" si="52"/>
        <v>#N/A</v>
      </c>
      <c r="B460" s="19" t="e">
        <f t="shared" si="55"/>
        <v>#N/A</v>
      </c>
      <c r="C460" s="14" t="str">
        <f t="shared" ca="1" si="53"/>
        <v/>
      </c>
      <c r="D460" s="15" t="str">
        <f t="shared" si="56"/>
        <v/>
      </c>
      <c r="E460" s="15" t="str">
        <f t="shared" si="54"/>
        <v/>
      </c>
      <c r="F460" s="16"/>
      <c r="G460" s="16"/>
      <c r="H460" s="21"/>
      <c r="I460" s="15" t="str">
        <f t="shared" si="57"/>
        <v/>
      </c>
      <c r="J460" s="17" t="str">
        <f t="shared" si="58"/>
        <v/>
      </c>
      <c r="K460" s="15" t="str">
        <f t="shared" si="59"/>
        <v/>
      </c>
      <c r="L460" s="15"/>
    </row>
    <row r="461" spans="1:12" s="1" customFormat="1" x14ac:dyDescent="0.25">
      <c r="A461" s="13" t="e">
        <f t="shared" si="52"/>
        <v>#N/A</v>
      </c>
      <c r="B461" s="19" t="e">
        <f t="shared" si="55"/>
        <v>#N/A</v>
      </c>
      <c r="C461" s="14" t="str">
        <f t="shared" ca="1" si="53"/>
        <v/>
      </c>
      <c r="D461" s="15" t="str">
        <f t="shared" si="56"/>
        <v/>
      </c>
      <c r="E461" s="15" t="str">
        <f t="shared" si="54"/>
        <v/>
      </c>
      <c r="F461" s="16"/>
      <c r="G461" s="16"/>
      <c r="H461" s="21"/>
      <c r="I461" s="15" t="str">
        <f t="shared" si="57"/>
        <v/>
      </c>
      <c r="J461" s="17" t="str">
        <f t="shared" si="58"/>
        <v/>
      </c>
      <c r="K461" s="15" t="str">
        <f t="shared" si="59"/>
        <v/>
      </c>
      <c r="L461" s="15"/>
    </row>
    <row r="462" spans="1:12" s="1" customFormat="1" x14ac:dyDescent="0.25">
      <c r="A462" s="13" t="e">
        <f t="shared" si="52"/>
        <v>#N/A</v>
      </c>
      <c r="B462" s="19" t="e">
        <f t="shared" si="55"/>
        <v>#N/A</v>
      </c>
      <c r="C462" s="14" t="str">
        <f t="shared" ca="1" si="53"/>
        <v/>
      </c>
      <c r="D462" s="15" t="str">
        <f t="shared" si="56"/>
        <v/>
      </c>
      <c r="E462" s="15" t="str">
        <f t="shared" si="54"/>
        <v/>
      </c>
      <c r="F462" s="16"/>
      <c r="G462" s="16"/>
      <c r="H462" s="21"/>
      <c r="I462" s="15" t="str">
        <f t="shared" si="57"/>
        <v/>
      </c>
      <c r="J462" s="17" t="str">
        <f t="shared" si="58"/>
        <v/>
      </c>
      <c r="K462" s="15" t="str">
        <f t="shared" si="59"/>
        <v/>
      </c>
      <c r="L462" s="15"/>
    </row>
    <row r="463" spans="1:12" s="1" customFormat="1" x14ac:dyDescent="0.25">
      <c r="A463" s="13" t="e">
        <f t="shared" si="52"/>
        <v>#N/A</v>
      </c>
      <c r="B463" s="19" t="e">
        <f t="shared" si="55"/>
        <v>#N/A</v>
      </c>
      <c r="C463" s="14" t="str">
        <f t="shared" ca="1" si="53"/>
        <v/>
      </c>
      <c r="D463" s="15" t="str">
        <f t="shared" si="56"/>
        <v/>
      </c>
      <c r="E463" s="15" t="str">
        <f t="shared" si="54"/>
        <v/>
      </c>
      <c r="F463" s="16"/>
      <c r="G463" s="16"/>
      <c r="H463" s="21"/>
      <c r="I463" s="15" t="str">
        <f t="shared" si="57"/>
        <v/>
      </c>
      <c r="J463" s="17" t="str">
        <f t="shared" si="58"/>
        <v/>
      </c>
      <c r="K463" s="15" t="str">
        <f t="shared" si="59"/>
        <v/>
      </c>
      <c r="L463" s="15"/>
    </row>
    <row r="464" spans="1:12" s="1" customFormat="1" x14ac:dyDescent="0.25">
      <c r="A464" s="13" t="e">
        <f t="shared" si="52"/>
        <v>#N/A</v>
      </c>
      <c r="B464" s="19" t="e">
        <f t="shared" si="55"/>
        <v>#N/A</v>
      </c>
      <c r="C464" s="14" t="str">
        <f t="shared" ca="1" si="53"/>
        <v/>
      </c>
      <c r="D464" s="15" t="str">
        <f t="shared" si="56"/>
        <v/>
      </c>
      <c r="E464" s="15" t="str">
        <f t="shared" si="54"/>
        <v/>
      </c>
      <c r="F464" s="16"/>
      <c r="G464" s="16"/>
      <c r="H464" s="21"/>
      <c r="I464" s="15" t="str">
        <f t="shared" si="57"/>
        <v/>
      </c>
      <c r="J464" s="17" t="str">
        <f t="shared" si="58"/>
        <v/>
      </c>
      <c r="K464" s="15" t="str">
        <f t="shared" si="59"/>
        <v/>
      </c>
      <c r="L464" s="15"/>
    </row>
    <row r="465" spans="1:12" s="1" customFormat="1" x14ac:dyDescent="0.25">
      <c r="A465" s="13" t="e">
        <f t="shared" si="52"/>
        <v>#N/A</v>
      </c>
      <c r="B465" s="19" t="e">
        <f t="shared" si="55"/>
        <v>#N/A</v>
      </c>
      <c r="C465" s="14" t="str">
        <f t="shared" ca="1" si="53"/>
        <v/>
      </c>
      <c r="D465" s="15" t="str">
        <f t="shared" si="56"/>
        <v/>
      </c>
      <c r="E465" s="15" t="str">
        <f t="shared" si="54"/>
        <v/>
      </c>
      <c r="F465" s="16"/>
      <c r="G465" s="16"/>
      <c r="H465" s="21"/>
      <c r="I465" s="15" t="str">
        <f t="shared" si="57"/>
        <v/>
      </c>
      <c r="J465" s="17" t="str">
        <f t="shared" si="58"/>
        <v/>
      </c>
      <c r="K465" s="15" t="str">
        <f t="shared" si="59"/>
        <v/>
      </c>
      <c r="L465" s="15"/>
    </row>
    <row r="466" spans="1:12" s="1" customFormat="1" x14ac:dyDescent="0.25">
      <c r="A466" s="13" t="e">
        <f t="shared" si="52"/>
        <v>#N/A</v>
      </c>
      <c r="B466" s="19" t="e">
        <f t="shared" si="55"/>
        <v>#N/A</v>
      </c>
      <c r="C466" s="14" t="str">
        <f t="shared" ca="1" si="53"/>
        <v/>
      </c>
      <c r="D466" s="15" t="str">
        <f t="shared" si="56"/>
        <v/>
      </c>
      <c r="E466" s="15" t="str">
        <f t="shared" si="54"/>
        <v/>
      </c>
      <c r="F466" s="16"/>
      <c r="G466" s="16"/>
      <c r="H466" s="21"/>
      <c r="I466" s="15" t="str">
        <f t="shared" si="57"/>
        <v/>
      </c>
      <c r="J466" s="17" t="str">
        <f t="shared" si="58"/>
        <v/>
      </c>
      <c r="K466" s="15" t="str">
        <f t="shared" si="59"/>
        <v/>
      </c>
      <c r="L466" s="15"/>
    </row>
    <row r="467" spans="1:12" s="1" customFormat="1" x14ac:dyDescent="0.25">
      <c r="A467" s="13" t="e">
        <f t="shared" si="52"/>
        <v>#N/A</v>
      </c>
      <c r="B467" s="19" t="e">
        <f t="shared" si="55"/>
        <v>#N/A</v>
      </c>
      <c r="C467" s="14" t="str">
        <f t="shared" ca="1" si="53"/>
        <v/>
      </c>
      <c r="D467" s="15" t="str">
        <f t="shared" si="56"/>
        <v/>
      </c>
      <c r="E467" s="15" t="str">
        <f t="shared" si="54"/>
        <v/>
      </c>
      <c r="F467" s="16"/>
      <c r="G467" s="16"/>
      <c r="H467" s="21"/>
      <c r="I467" s="15" t="str">
        <f t="shared" si="57"/>
        <v/>
      </c>
      <c r="J467" s="17" t="str">
        <f t="shared" si="58"/>
        <v/>
      </c>
      <c r="K467" s="15" t="str">
        <f t="shared" si="59"/>
        <v/>
      </c>
      <c r="L467" s="15"/>
    </row>
    <row r="468" spans="1:12" s="1" customFormat="1" x14ac:dyDescent="0.25">
      <c r="A468" s="13" t="e">
        <f t="shared" si="52"/>
        <v>#N/A</v>
      </c>
      <c r="B468" s="19" t="e">
        <f t="shared" si="55"/>
        <v>#N/A</v>
      </c>
      <c r="C468" s="14" t="str">
        <f t="shared" ca="1" si="53"/>
        <v/>
      </c>
      <c r="D468" s="15" t="str">
        <f t="shared" si="56"/>
        <v/>
      </c>
      <c r="E468" s="15" t="str">
        <f t="shared" si="54"/>
        <v/>
      </c>
      <c r="F468" s="16"/>
      <c r="G468" s="16"/>
      <c r="H468" s="21"/>
      <c r="I468" s="15" t="str">
        <f t="shared" si="57"/>
        <v/>
      </c>
      <c r="J468" s="17" t="str">
        <f t="shared" si="58"/>
        <v/>
      </c>
      <c r="K468" s="15" t="str">
        <f t="shared" si="59"/>
        <v/>
      </c>
      <c r="L468" s="15"/>
    </row>
    <row r="469" spans="1:12" s="1" customFormat="1" x14ac:dyDescent="0.25">
      <c r="A469" s="13" t="e">
        <f t="shared" si="52"/>
        <v>#N/A</v>
      </c>
      <c r="B469" s="19" t="e">
        <f t="shared" si="55"/>
        <v>#N/A</v>
      </c>
      <c r="C469" s="14" t="str">
        <f t="shared" ca="1" si="53"/>
        <v/>
      </c>
      <c r="D469" s="15" t="str">
        <f t="shared" si="56"/>
        <v/>
      </c>
      <c r="E469" s="15" t="str">
        <f t="shared" si="54"/>
        <v/>
      </c>
      <c r="F469" s="16"/>
      <c r="G469" s="16"/>
      <c r="H469" s="21"/>
      <c r="I469" s="15" t="str">
        <f t="shared" si="57"/>
        <v/>
      </c>
      <c r="J469" s="17" t="str">
        <f t="shared" si="58"/>
        <v/>
      </c>
      <c r="K469" s="15" t="str">
        <f t="shared" si="59"/>
        <v/>
      </c>
      <c r="L469" s="15"/>
    </row>
    <row r="470" spans="1:12" s="1" customFormat="1" x14ac:dyDescent="0.25">
      <c r="A470" s="13" t="e">
        <f t="shared" si="52"/>
        <v>#N/A</v>
      </c>
      <c r="B470" s="19" t="e">
        <f t="shared" si="55"/>
        <v>#N/A</v>
      </c>
      <c r="C470" s="14" t="str">
        <f t="shared" ca="1" si="53"/>
        <v/>
      </c>
      <c r="D470" s="15" t="str">
        <f t="shared" si="56"/>
        <v/>
      </c>
      <c r="E470" s="15" t="str">
        <f t="shared" si="54"/>
        <v/>
      </c>
      <c r="F470" s="16"/>
      <c r="G470" s="16"/>
      <c r="H470" s="21"/>
      <c r="I470" s="15" t="str">
        <f t="shared" si="57"/>
        <v/>
      </c>
      <c r="J470" s="17" t="str">
        <f t="shared" si="58"/>
        <v/>
      </c>
      <c r="K470" s="15" t="str">
        <f t="shared" si="59"/>
        <v/>
      </c>
      <c r="L470" s="15"/>
    </row>
    <row r="471" spans="1:12" s="1" customFormat="1" x14ac:dyDescent="0.25">
      <c r="A471" s="13" t="e">
        <f t="shared" si="52"/>
        <v>#N/A</v>
      </c>
      <c r="B471" s="19" t="e">
        <f t="shared" si="55"/>
        <v>#N/A</v>
      </c>
      <c r="C471" s="14" t="str">
        <f t="shared" ca="1" si="53"/>
        <v/>
      </c>
      <c r="D471" s="15" t="str">
        <f t="shared" si="56"/>
        <v/>
      </c>
      <c r="E471" s="15" t="str">
        <f t="shared" si="54"/>
        <v/>
      </c>
      <c r="F471" s="16"/>
      <c r="G471" s="16"/>
      <c r="H471" s="21"/>
      <c r="I471" s="15" t="str">
        <f t="shared" si="57"/>
        <v/>
      </c>
      <c r="J471" s="17" t="str">
        <f t="shared" si="58"/>
        <v/>
      </c>
      <c r="K471" s="15" t="str">
        <f t="shared" si="59"/>
        <v/>
      </c>
      <c r="L471" s="15"/>
    </row>
    <row r="472" spans="1:12" s="1" customFormat="1" x14ac:dyDescent="0.25">
      <c r="A472" s="13" t="e">
        <f t="shared" si="52"/>
        <v>#N/A</v>
      </c>
      <c r="B472" s="19" t="e">
        <f t="shared" si="55"/>
        <v>#N/A</v>
      </c>
      <c r="C472" s="14" t="str">
        <f t="shared" ca="1" si="53"/>
        <v/>
      </c>
      <c r="D472" s="15" t="str">
        <f t="shared" si="56"/>
        <v/>
      </c>
      <c r="E472" s="15" t="str">
        <f t="shared" si="54"/>
        <v/>
      </c>
      <c r="F472" s="16"/>
      <c r="G472" s="16"/>
      <c r="H472" s="21"/>
      <c r="I472" s="15" t="str">
        <f t="shared" si="57"/>
        <v/>
      </c>
      <c r="J472" s="17" t="str">
        <f t="shared" si="58"/>
        <v/>
      </c>
      <c r="K472" s="15" t="str">
        <f t="shared" si="59"/>
        <v/>
      </c>
      <c r="L472" s="15"/>
    </row>
    <row r="473" spans="1:12" s="1" customFormat="1" x14ac:dyDescent="0.25">
      <c r="A473" s="13" t="e">
        <f t="shared" si="52"/>
        <v>#N/A</v>
      </c>
      <c r="B473" s="19" t="e">
        <f t="shared" si="55"/>
        <v>#N/A</v>
      </c>
      <c r="C473" s="14" t="str">
        <f t="shared" ca="1" si="53"/>
        <v/>
      </c>
      <c r="D473" s="15" t="str">
        <f t="shared" si="56"/>
        <v/>
      </c>
      <c r="E473" s="15" t="str">
        <f t="shared" si="54"/>
        <v/>
      </c>
      <c r="F473" s="16"/>
      <c r="G473" s="16"/>
      <c r="H473" s="21"/>
      <c r="I473" s="15" t="str">
        <f t="shared" si="57"/>
        <v/>
      </c>
      <c r="J473" s="17" t="str">
        <f t="shared" si="58"/>
        <v/>
      </c>
      <c r="K473" s="15" t="str">
        <f t="shared" si="59"/>
        <v/>
      </c>
      <c r="L473" s="15"/>
    </row>
    <row r="474" spans="1:12" s="1" customFormat="1" x14ac:dyDescent="0.25">
      <c r="A474" s="13" t="e">
        <f t="shared" si="52"/>
        <v>#N/A</v>
      </c>
      <c r="B474" s="19" t="e">
        <f t="shared" si="55"/>
        <v>#N/A</v>
      </c>
      <c r="C474" s="14" t="str">
        <f t="shared" ca="1" si="53"/>
        <v/>
      </c>
      <c r="D474" s="15" t="str">
        <f t="shared" si="56"/>
        <v/>
      </c>
      <c r="E474" s="15" t="str">
        <f t="shared" si="54"/>
        <v/>
      </c>
      <c r="F474" s="16"/>
      <c r="G474" s="16"/>
      <c r="H474" s="21"/>
      <c r="I474" s="15" t="str">
        <f t="shared" si="57"/>
        <v/>
      </c>
      <c r="J474" s="17" t="str">
        <f t="shared" si="58"/>
        <v/>
      </c>
      <c r="K474" s="15" t="str">
        <f t="shared" si="59"/>
        <v/>
      </c>
      <c r="L474" s="15"/>
    </row>
    <row r="475" spans="1:12" s="1" customFormat="1" x14ac:dyDescent="0.25">
      <c r="A475" s="13" t="e">
        <f t="shared" si="52"/>
        <v>#N/A</v>
      </c>
      <c r="B475" s="19" t="e">
        <f t="shared" si="55"/>
        <v>#N/A</v>
      </c>
      <c r="C475" s="14" t="str">
        <f t="shared" ca="1" si="53"/>
        <v/>
      </c>
      <c r="D475" s="15" t="str">
        <f t="shared" si="56"/>
        <v/>
      </c>
      <c r="E475" s="15" t="str">
        <f t="shared" si="54"/>
        <v/>
      </c>
      <c r="F475" s="16"/>
      <c r="G475" s="16"/>
      <c r="H475" s="21"/>
      <c r="I475" s="15" t="str">
        <f t="shared" si="57"/>
        <v/>
      </c>
      <c r="J475" s="17" t="str">
        <f t="shared" si="58"/>
        <v/>
      </c>
      <c r="K475" s="15" t="str">
        <f t="shared" si="59"/>
        <v/>
      </c>
      <c r="L475" s="15"/>
    </row>
    <row r="476" spans="1:12" s="1" customFormat="1" x14ac:dyDescent="0.25">
      <c r="A476" s="13" t="e">
        <f t="shared" si="52"/>
        <v>#N/A</v>
      </c>
      <c r="B476" s="19" t="e">
        <f t="shared" si="55"/>
        <v>#N/A</v>
      </c>
      <c r="C476" s="14" t="str">
        <f t="shared" ca="1" si="53"/>
        <v/>
      </c>
      <c r="D476" s="15" t="str">
        <f t="shared" si="56"/>
        <v/>
      </c>
      <c r="E476" s="15" t="str">
        <f t="shared" si="54"/>
        <v/>
      </c>
      <c r="F476" s="16"/>
      <c r="G476" s="16"/>
      <c r="H476" s="21"/>
      <c r="I476" s="15" t="str">
        <f t="shared" si="57"/>
        <v/>
      </c>
      <c r="J476" s="17" t="str">
        <f t="shared" si="58"/>
        <v/>
      </c>
      <c r="K476" s="15" t="str">
        <f t="shared" si="59"/>
        <v/>
      </c>
      <c r="L476" s="15"/>
    </row>
    <row r="477" spans="1:12" s="1" customFormat="1" x14ac:dyDescent="0.25">
      <c r="A477" s="13" t="e">
        <f t="shared" si="52"/>
        <v>#N/A</v>
      </c>
      <c r="B477" s="19" t="e">
        <f t="shared" si="55"/>
        <v>#N/A</v>
      </c>
      <c r="C477" s="14" t="str">
        <f t="shared" ca="1" si="53"/>
        <v/>
      </c>
      <c r="D477" s="15" t="str">
        <f t="shared" si="56"/>
        <v/>
      </c>
      <c r="E477" s="15" t="str">
        <f t="shared" si="54"/>
        <v/>
      </c>
      <c r="F477" s="16"/>
      <c r="G477" s="16"/>
      <c r="H477" s="21"/>
      <c r="I477" s="15" t="str">
        <f t="shared" si="57"/>
        <v/>
      </c>
      <c r="J477" s="17" t="str">
        <f t="shared" si="58"/>
        <v/>
      </c>
      <c r="K477" s="15" t="str">
        <f t="shared" si="59"/>
        <v/>
      </c>
      <c r="L477" s="15"/>
    </row>
    <row r="478" spans="1:12" s="1" customFormat="1" x14ac:dyDescent="0.25">
      <c r="A478" s="13" t="e">
        <f t="shared" si="52"/>
        <v>#N/A</v>
      </c>
      <c r="B478" s="19" t="e">
        <f t="shared" si="55"/>
        <v>#N/A</v>
      </c>
      <c r="C478" s="14" t="str">
        <f t="shared" ca="1" si="53"/>
        <v/>
      </c>
      <c r="D478" s="15" t="str">
        <f t="shared" si="56"/>
        <v/>
      </c>
      <c r="E478" s="15" t="str">
        <f t="shared" si="54"/>
        <v/>
      </c>
      <c r="F478" s="16"/>
      <c r="G478" s="16"/>
      <c r="H478" s="21"/>
      <c r="I478" s="15" t="str">
        <f t="shared" si="57"/>
        <v/>
      </c>
      <c r="J478" s="17" t="str">
        <f t="shared" si="58"/>
        <v/>
      </c>
      <c r="K478" s="15" t="str">
        <f t="shared" si="59"/>
        <v/>
      </c>
      <c r="L478" s="15"/>
    </row>
    <row r="479" spans="1:12" s="1" customFormat="1" x14ac:dyDescent="0.25">
      <c r="A479" s="13" t="e">
        <f t="shared" si="52"/>
        <v>#N/A</v>
      </c>
      <c r="B479" s="19" t="e">
        <f t="shared" si="55"/>
        <v>#N/A</v>
      </c>
      <c r="C479" s="14" t="str">
        <f t="shared" ca="1" si="53"/>
        <v/>
      </c>
      <c r="D479" s="15" t="str">
        <f t="shared" si="56"/>
        <v/>
      </c>
      <c r="E479" s="15" t="str">
        <f t="shared" si="54"/>
        <v/>
      </c>
      <c r="F479" s="16"/>
      <c r="G479" s="16"/>
      <c r="H479" s="21"/>
      <c r="I479" s="15" t="str">
        <f t="shared" si="57"/>
        <v/>
      </c>
      <c r="J479" s="17" t="str">
        <f t="shared" si="58"/>
        <v/>
      </c>
      <c r="K479" s="15" t="str">
        <f t="shared" si="59"/>
        <v/>
      </c>
      <c r="L479" s="15"/>
    </row>
    <row r="480" spans="1:12" s="1" customFormat="1" x14ac:dyDescent="0.25">
      <c r="A480" s="13" t="e">
        <f t="shared" si="52"/>
        <v>#N/A</v>
      </c>
      <c r="B480" s="19" t="e">
        <f t="shared" si="55"/>
        <v>#N/A</v>
      </c>
      <c r="C480" s="14" t="str">
        <f t="shared" ca="1" si="53"/>
        <v/>
      </c>
      <c r="D480" s="15" t="str">
        <f t="shared" si="56"/>
        <v/>
      </c>
      <c r="E480" s="15" t="str">
        <f t="shared" si="54"/>
        <v/>
      </c>
      <c r="F480" s="16"/>
      <c r="G480" s="16"/>
      <c r="H480" s="21"/>
      <c r="I480" s="15" t="str">
        <f t="shared" si="57"/>
        <v/>
      </c>
      <c r="J480" s="17" t="str">
        <f t="shared" si="58"/>
        <v/>
      </c>
      <c r="K480" s="15" t="str">
        <f t="shared" si="59"/>
        <v/>
      </c>
      <c r="L480" s="15"/>
    </row>
    <row r="481" spans="1:12" s="1" customFormat="1" x14ac:dyDescent="0.25">
      <c r="A481" s="13" t="e">
        <f t="shared" ref="A481:A512" si="60">IF(ISERROR(A480),NA(),IF(A480&gt;=nper,NA(),A480+1))</f>
        <v>#N/A</v>
      </c>
      <c r="B481" s="19" t="e">
        <f t="shared" si="55"/>
        <v>#N/A</v>
      </c>
      <c r="C481" s="14" t="str">
        <f t="shared" ref="C481:C512" ca="1" si="61">IF(ISERROR(A481),"",IF(A481&lt;$K$13,start_rate,MIN($K$15,IF(random,IF(MOD(A481,$K$13)=0,MAX($K$27,C480+$K$25+RAND()*($K$26-$K$25)),C480),start_rate+$K$14*ROUNDUP((A481-$K$13)/$K$13,0)))))</f>
        <v/>
      </c>
      <c r="D481" s="15" t="str">
        <f t="shared" si="56"/>
        <v/>
      </c>
      <c r="E481" s="15" t="str">
        <f t="shared" ref="E481:E512" si="62">IF(ISERROR(A481),"",IF(ROUND(I480,2)&lt;=0,0,IF(interest_only,D481,IF(amortized,IF(A481=$E$15*periods_per_year,I480+D481,IF(A481&gt;$E$15*periods_per_year,D481,ROUND(-PMT(C481/periods_per_year,$E$15*periods_per_year+1-A481,I480),2))),IF(fixed,$E$16,ROUND(min_rate*I480,2))))))</f>
        <v/>
      </c>
      <c r="F481" s="16"/>
      <c r="G481" s="16"/>
      <c r="H481" s="21"/>
      <c r="I481" s="15" t="str">
        <f t="shared" si="57"/>
        <v/>
      </c>
      <c r="J481" s="17" t="str">
        <f t="shared" si="58"/>
        <v/>
      </c>
      <c r="K481" s="15" t="str">
        <f t="shared" si="59"/>
        <v/>
      </c>
      <c r="L481" s="15"/>
    </row>
    <row r="482" spans="1:12" s="1" customFormat="1" x14ac:dyDescent="0.25">
      <c r="A482" s="13" t="e">
        <f t="shared" si="60"/>
        <v>#N/A</v>
      </c>
      <c r="B482" s="19" t="e">
        <f t="shared" ref="B482:B512" si="63">IF(ISERROR(A482),NA(),IF($O$13=26,B481+14,IF($O$13=52,B481+7,DATE(YEAR($E$8),MONTH($E$8)+(A482)*$P$13,IF($O$13=24,IF((MOD(A482,2))=1,DAY($E$8)+14,DAY($E$8)),DAY($E$8))))))</f>
        <v>#N/A</v>
      </c>
      <c r="C482" s="14" t="str">
        <f t="shared" ca="1" si="61"/>
        <v/>
      </c>
      <c r="D482" s="15" t="str">
        <f t="shared" ref="D482:D512" si="64">IF(ISERROR(A482),"",ROUND((B482-B481)*C482/$E$10*I481,2))</f>
        <v/>
      </c>
      <c r="E482" s="15" t="str">
        <f t="shared" si="62"/>
        <v/>
      </c>
      <c r="F482" s="16"/>
      <c r="G482" s="16"/>
      <c r="H482" s="21"/>
      <c r="I482" s="15" t="str">
        <f t="shared" ref="I482:I512" si="65">IF(ISERROR(A482),"",I481+F482-(G482+E482-MIN(D482+J481,E482+IF(ISBLANK(H482),G482,0))))</f>
        <v/>
      </c>
      <c r="J482" s="17" t="str">
        <f t="shared" ref="J482:J512" si="66">IF(ISERROR(A482),"",IF(E482+IF(ISBLANK(H482),G482,0)&gt;J481+D482,0,J481+D482-(E482+IF(ISBLANK(H482),G482,0))))</f>
        <v/>
      </c>
      <c r="K482" s="15" t="str">
        <f t="shared" ref="K482:K512" si="67">IF(ISERROR(A482),"",J482+I482)</f>
        <v/>
      </c>
      <c r="L482" s="15"/>
    </row>
    <row r="483" spans="1:12" s="1" customFormat="1" x14ac:dyDescent="0.25">
      <c r="A483" s="13" t="e">
        <f t="shared" si="60"/>
        <v>#N/A</v>
      </c>
      <c r="B483" s="19" t="e">
        <f t="shared" si="63"/>
        <v>#N/A</v>
      </c>
      <c r="C483" s="14" t="str">
        <f t="shared" ca="1" si="61"/>
        <v/>
      </c>
      <c r="D483" s="15" t="str">
        <f t="shared" si="64"/>
        <v/>
      </c>
      <c r="E483" s="15" t="str">
        <f t="shared" si="62"/>
        <v/>
      </c>
      <c r="F483" s="16"/>
      <c r="G483" s="16"/>
      <c r="H483" s="21"/>
      <c r="I483" s="15" t="str">
        <f t="shared" si="65"/>
        <v/>
      </c>
      <c r="J483" s="17" t="str">
        <f t="shared" si="66"/>
        <v/>
      </c>
      <c r="K483" s="15" t="str">
        <f t="shared" si="67"/>
        <v/>
      </c>
      <c r="L483" s="15"/>
    </row>
    <row r="484" spans="1:12" s="1" customFormat="1" x14ac:dyDescent="0.25">
      <c r="A484" s="13" t="e">
        <f t="shared" si="60"/>
        <v>#N/A</v>
      </c>
      <c r="B484" s="19" t="e">
        <f t="shared" si="63"/>
        <v>#N/A</v>
      </c>
      <c r="C484" s="14" t="str">
        <f t="shared" ca="1" si="61"/>
        <v/>
      </c>
      <c r="D484" s="15" t="str">
        <f t="shared" si="64"/>
        <v/>
      </c>
      <c r="E484" s="15" t="str">
        <f t="shared" si="62"/>
        <v/>
      </c>
      <c r="F484" s="16"/>
      <c r="G484" s="16"/>
      <c r="H484" s="21"/>
      <c r="I484" s="15" t="str">
        <f t="shared" si="65"/>
        <v/>
      </c>
      <c r="J484" s="17" t="str">
        <f t="shared" si="66"/>
        <v/>
      </c>
      <c r="K484" s="15" t="str">
        <f t="shared" si="67"/>
        <v/>
      </c>
      <c r="L484" s="15"/>
    </row>
    <row r="485" spans="1:12" s="1" customFormat="1" x14ac:dyDescent="0.25">
      <c r="A485" s="13" t="e">
        <f t="shared" si="60"/>
        <v>#N/A</v>
      </c>
      <c r="B485" s="19" t="e">
        <f t="shared" si="63"/>
        <v>#N/A</v>
      </c>
      <c r="C485" s="14" t="str">
        <f t="shared" ca="1" si="61"/>
        <v/>
      </c>
      <c r="D485" s="15" t="str">
        <f t="shared" si="64"/>
        <v/>
      </c>
      <c r="E485" s="15" t="str">
        <f t="shared" si="62"/>
        <v/>
      </c>
      <c r="F485" s="16"/>
      <c r="G485" s="16"/>
      <c r="H485" s="21"/>
      <c r="I485" s="15" t="str">
        <f t="shared" si="65"/>
        <v/>
      </c>
      <c r="J485" s="17" t="str">
        <f t="shared" si="66"/>
        <v/>
      </c>
      <c r="K485" s="15" t="str">
        <f t="shared" si="67"/>
        <v/>
      </c>
      <c r="L485" s="15"/>
    </row>
    <row r="486" spans="1:12" s="1" customFormat="1" x14ac:dyDescent="0.25">
      <c r="A486" s="13" t="e">
        <f t="shared" si="60"/>
        <v>#N/A</v>
      </c>
      <c r="B486" s="19" t="e">
        <f t="shared" si="63"/>
        <v>#N/A</v>
      </c>
      <c r="C486" s="14" t="str">
        <f t="shared" ca="1" si="61"/>
        <v/>
      </c>
      <c r="D486" s="15" t="str">
        <f t="shared" si="64"/>
        <v/>
      </c>
      <c r="E486" s="15" t="str">
        <f t="shared" si="62"/>
        <v/>
      </c>
      <c r="F486" s="16"/>
      <c r="G486" s="16"/>
      <c r="H486" s="21"/>
      <c r="I486" s="15" t="str">
        <f t="shared" si="65"/>
        <v/>
      </c>
      <c r="J486" s="17" t="str">
        <f t="shared" si="66"/>
        <v/>
      </c>
      <c r="K486" s="15" t="str">
        <f t="shared" si="67"/>
        <v/>
      </c>
      <c r="L486" s="15"/>
    </row>
    <row r="487" spans="1:12" s="1" customFormat="1" x14ac:dyDescent="0.25">
      <c r="A487" s="13" t="e">
        <f t="shared" si="60"/>
        <v>#N/A</v>
      </c>
      <c r="B487" s="19" t="e">
        <f t="shared" si="63"/>
        <v>#N/A</v>
      </c>
      <c r="C487" s="14" t="str">
        <f t="shared" ca="1" si="61"/>
        <v/>
      </c>
      <c r="D487" s="15" t="str">
        <f t="shared" si="64"/>
        <v/>
      </c>
      <c r="E487" s="15" t="str">
        <f t="shared" si="62"/>
        <v/>
      </c>
      <c r="F487" s="16"/>
      <c r="G487" s="16"/>
      <c r="H487" s="21"/>
      <c r="I487" s="15" t="str">
        <f t="shared" si="65"/>
        <v/>
      </c>
      <c r="J487" s="17" t="str">
        <f t="shared" si="66"/>
        <v/>
      </c>
      <c r="K487" s="15" t="str">
        <f t="shared" si="67"/>
        <v/>
      </c>
      <c r="L487" s="15"/>
    </row>
    <row r="488" spans="1:12" s="1" customFormat="1" x14ac:dyDescent="0.25">
      <c r="A488" s="13" t="e">
        <f t="shared" si="60"/>
        <v>#N/A</v>
      </c>
      <c r="B488" s="19" t="e">
        <f t="shared" si="63"/>
        <v>#N/A</v>
      </c>
      <c r="C488" s="14" t="str">
        <f t="shared" ca="1" si="61"/>
        <v/>
      </c>
      <c r="D488" s="15" t="str">
        <f t="shared" si="64"/>
        <v/>
      </c>
      <c r="E488" s="15" t="str">
        <f t="shared" si="62"/>
        <v/>
      </c>
      <c r="F488" s="16"/>
      <c r="G488" s="16"/>
      <c r="H488" s="21"/>
      <c r="I488" s="15" t="str">
        <f t="shared" si="65"/>
        <v/>
      </c>
      <c r="J488" s="17" t="str">
        <f t="shared" si="66"/>
        <v/>
      </c>
      <c r="K488" s="15" t="str">
        <f t="shared" si="67"/>
        <v/>
      </c>
      <c r="L488" s="15"/>
    </row>
    <row r="489" spans="1:12" s="1" customFormat="1" x14ac:dyDescent="0.25">
      <c r="A489" s="13" t="e">
        <f t="shared" si="60"/>
        <v>#N/A</v>
      </c>
      <c r="B489" s="19" t="e">
        <f t="shared" si="63"/>
        <v>#N/A</v>
      </c>
      <c r="C489" s="14" t="str">
        <f t="shared" ca="1" si="61"/>
        <v/>
      </c>
      <c r="D489" s="15" t="str">
        <f t="shared" si="64"/>
        <v/>
      </c>
      <c r="E489" s="15" t="str">
        <f t="shared" si="62"/>
        <v/>
      </c>
      <c r="F489" s="16"/>
      <c r="G489" s="16"/>
      <c r="H489" s="21"/>
      <c r="I489" s="15" t="str">
        <f t="shared" si="65"/>
        <v/>
      </c>
      <c r="J489" s="17" t="str">
        <f t="shared" si="66"/>
        <v/>
      </c>
      <c r="K489" s="15" t="str">
        <f t="shared" si="67"/>
        <v/>
      </c>
      <c r="L489" s="15"/>
    </row>
    <row r="490" spans="1:12" s="1" customFormat="1" x14ac:dyDescent="0.25">
      <c r="A490" s="13" t="e">
        <f t="shared" si="60"/>
        <v>#N/A</v>
      </c>
      <c r="B490" s="19" t="e">
        <f t="shared" si="63"/>
        <v>#N/A</v>
      </c>
      <c r="C490" s="14" t="str">
        <f t="shared" ca="1" si="61"/>
        <v/>
      </c>
      <c r="D490" s="15" t="str">
        <f t="shared" si="64"/>
        <v/>
      </c>
      <c r="E490" s="15" t="str">
        <f t="shared" si="62"/>
        <v/>
      </c>
      <c r="F490" s="16"/>
      <c r="G490" s="16"/>
      <c r="H490" s="21"/>
      <c r="I490" s="15" t="str">
        <f t="shared" si="65"/>
        <v/>
      </c>
      <c r="J490" s="17" t="str">
        <f t="shared" si="66"/>
        <v/>
      </c>
      <c r="K490" s="15" t="str">
        <f t="shared" si="67"/>
        <v/>
      </c>
      <c r="L490" s="15"/>
    </row>
    <row r="491" spans="1:12" s="1" customFormat="1" x14ac:dyDescent="0.25">
      <c r="A491" s="13" t="e">
        <f t="shared" si="60"/>
        <v>#N/A</v>
      </c>
      <c r="B491" s="19" t="e">
        <f t="shared" si="63"/>
        <v>#N/A</v>
      </c>
      <c r="C491" s="14" t="str">
        <f t="shared" ca="1" si="61"/>
        <v/>
      </c>
      <c r="D491" s="15" t="str">
        <f t="shared" si="64"/>
        <v/>
      </c>
      <c r="E491" s="15" t="str">
        <f t="shared" si="62"/>
        <v/>
      </c>
      <c r="F491" s="16"/>
      <c r="G491" s="16"/>
      <c r="H491" s="21"/>
      <c r="I491" s="15" t="str">
        <f t="shared" si="65"/>
        <v/>
      </c>
      <c r="J491" s="17" t="str">
        <f t="shared" si="66"/>
        <v/>
      </c>
      <c r="K491" s="15" t="str">
        <f t="shared" si="67"/>
        <v/>
      </c>
      <c r="L491" s="15"/>
    </row>
    <row r="492" spans="1:12" s="1" customFormat="1" x14ac:dyDescent="0.25">
      <c r="A492" s="13" t="e">
        <f t="shared" si="60"/>
        <v>#N/A</v>
      </c>
      <c r="B492" s="19" t="e">
        <f t="shared" si="63"/>
        <v>#N/A</v>
      </c>
      <c r="C492" s="14" t="str">
        <f t="shared" ca="1" si="61"/>
        <v/>
      </c>
      <c r="D492" s="15" t="str">
        <f t="shared" si="64"/>
        <v/>
      </c>
      <c r="E492" s="15" t="str">
        <f t="shared" si="62"/>
        <v/>
      </c>
      <c r="F492" s="16"/>
      <c r="G492" s="16"/>
      <c r="H492" s="21"/>
      <c r="I492" s="15" t="str">
        <f t="shared" si="65"/>
        <v/>
      </c>
      <c r="J492" s="17" t="str">
        <f t="shared" si="66"/>
        <v/>
      </c>
      <c r="K492" s="15" t="str">
        <f t="shared" si="67"/>
        <v/>
      </c>
      <c r="L492" s="15"/>
    </row>
    <row r="493" spans="1:12" s="1" customFormat="1" x14ac:dyDescent="0.25">
      <c r="A493" s="13" t="e">
        <f t="shared" si="60"/>
        <v>#N/A</v>
      </c>
      <c r="B493" s="19" t="e">
        <f t="shared" si="63"/>
        <v>#N/A</v>
      </c>
      <c r="C493" s="14" t="str">
        <f t="shared" ca="1" si="61"/>
        <v/>
      </c>
      <c r="D493" s="15" t="str">
        <f t="shared" si="64"/>
        <v/>
      </c>
      <c r="E493" s="15" t="str">
        <f t="shared" si="62"/>
        <v/>
      </c>
      <c r="F493" s="16"/>
      <c r="G493" s="16"/>
      <c r="H493" s="21"/>
      <c r="I493" s="15" t="str">
        <f t="shared" si="65"/>
        <v/>
      </c>
      <c r="J493" s="17" t="str">
        <f t="shared" si="66"/>
        <v/>
      </c>
      <c r="K493" s="15" t="str">
        <f t="shared" si="67"/>
        <v/>
      </c>
      <c r="L493" s="15"/>
    </row>
    <row r="494" spans="1:12" s="1" customFormat="1" x14ac:dyDescent="0.25">
      <c r="A494" s="13" t="e">
        <f t="shared" si="60"/>
        <v>#N/A</v>
      </c>
      <c r="B494" s="19" t="e">
        <f t="shared" si="63"/>
        <v>#N/A</v>
      </c>
      <c r="C494" s="14" t="str">
        <f t="shared" ca="1" si="61"/>
        <v/>
      </c>
      <c r="D494" s="15" t="str">
        <f t="shared" si="64"/>
        <v/>
      </c>
      <c r="E494" s="15" t="str">
        <f t="shared" si="62"/>
        <v/>
      </c>
      <c r="F494" s="16"/>
      <c r="G494" s="16"/>
      <c r="H494" s="21"/>
      <c r="I494" s="15" t="str">
        <f t="shared" si="65"/>
        <v/>
      </c>
      <c r="J494" s="17" t="str">
        <f t="shared" si="66"/>
        <v/>
      </c>
      <c r="K494" s="15" t="str">
        <f t="shared" si="67"/>
        <v/>
      </c>
      <c r="L494" s="15"/>
    </row>
    <row r="495" spans="1:12" s="1" customFormat="1" x14ac:dyDescent="0.25">
      <c r="A495" s="13" t="e">
        <f t="shared" si="60"/>
        <v>#N/A</v>
      </c>
      <c r="B495" s="19" t="e">
        <f t="shared" si="63"/>
        <v>#N/A</v>
      </c>
      <c r="C495" s="14" t="str">
        <f t="shared" ca="1" si="61"/>
        <v/>
      </c>
      <c r="D495" s="15" t="str">
        <f t="shared" si="64"/>
        <v/>
      </c>
      <c r="E495" s="15" t="str">
        <f t="shared" si="62"/>
        <v/>
      </c>
      <c r="F495" s="16"/>
      <c r="G495" s="16"/>
      <c r="H495" s="21"/>
      <c r="I495" s="15" t="str">
        <f t="shared" si="65"/>
        <v/>
      </c>
      <c r="J495" s="17" t="str">
        <f t="shared" si="66"/>
        <v/>
      </c>
      <c r="K495" s="15" t="str">
        <f t="shared" si="67"/>
        <v/>
      </c>
      <c r="L495" s="15"/>
    </row>
    <row r="496" spans="1:12" s="1" customFormat="1" x14ac:dyDescent="0.25">
      <c r="A496" s="13" t="e">
        <f t="shared" si="60"/>
        <v>#N/A</v>
      </c>
      <c r="B496" s="19" t="e">
        <f t="shared" si="63"/>
        <v>#N/A</v>
      </c>
      <c r="C496" s="14" t="str">
        <f t="shared" ca="1" si="61"/>
        <v/>
      </c>
      <c r="D496" s="15" t="str">
        <f t="shared" si="64"/>
        <v/>
      </c>
      <c r="E496" s="15" t="str">
        <f t="shared" si="62"/>
        <v/>
      </c>
      <c r="F496" s="16"/>
      <c r="G496" s="16"/>
      <c r="H496" s="21"/>
      <c r="I496" s="15" t="str">
        <f t="shared" si="65"/>
        <v/>
      </c>
      <c r="J496" s="17" t="str">
        <f t="shared" si="66"/>
        <v/>
      </c>
      <c r="K496" s="15" t="str">
        <f t="shared" si="67"/>
        <v/>
      </c>
      <c r="L496" s="15"/>
    </row>
    <row r="497" spans="1:12" s="1" customFormat="1" x14ac:dyDescent="0.25">
      <c r="A497" s="13" t="e">
        <f t="shared" si="60"/>
        <v>#N/A</v>
      </c>
      <c r="B497" s="19" t="e">
        <f t="shared" si="63"/>
        <v>#N/A</v>
      </c>
      <c r="C497" s="14" t="str">
        <f t="shared" ca="1" si="61"/>
        <v/>
      </c>
      <c r="D497" s="15" t="str">
        <f t="shared" si="64"/>
        <v/>
      </c>
      <c r="E497" s="15" t="str">
        <f t="shared" si="62"/>
        <v/>
      </c>
      <c r="F497" s="16"/>
      <c r="G497" s="16"/>
      <c r="H497" s="21"/>
      <c r="I497" s="15" t="str">
        <f t="shared" si="65"/>
        <v/>
      </c>
      <c r="J497" s="17" t="str">
        <f t="shared" si="66"/>
        <v/>
      </c>
      <c r="K497" s="15" t="str">
        <f t="shared" si="67"/>
        <v/>
      </c>
      <c r="L497" s="15"/>
    </row>
    <row r="498" spans="1:12" s="1" customFormat="1" x14ac:dyDescent="0.25">
      <c r="A498" s="13" t="e">
        <f t="shared" si="60"/>
        <v>#N/A</v>
      </c>
      <c r="B498" s="19" t="e">
        <f t="shared" si="63"/>
        <v>#N/A</v>
      </c>
      <c r="C498" s="14" t="str">
        <f t="shared" ca="1" si="61"/>
        <v/>
      </c>
      <c r="D498" s="15" t="str">
        <f t="shared" si="64"/>
        <v/>
      </c>
      <c r="E498" s="15" t="str">
        <f t="shared" si="62"/>
        <v/>
      </c>
      <c r="F498" s="16"/>
      <c r="G498" s="16"/>
      <c r="H498" s="21"/>
      <c r="I498" s="15" t="str">
        <f t="shared" si="65"/>
        <v/>
      </c>
      <c r="J498" s="17" t="str">
        <f t="shared" si="66"/>
        <v/>
      </c>
      <c r="K498" s="15" t="str">
        <f t="shared" si="67"/>
        <v/>
      </c>
      <c r="L498" s="15"/>
    </row>
    <row r="499" spans="1:12" s="1" customFormat="1" x14ac:dyDescent="0.25">
      <c r="A499" s="13" t="e">
        <f t="shared" si="60"/>
        <v>#N/A</v>
      </c>
      <c r="B499" s="19" t="e">
        <f t="shared" si="63"/>
        <v>#N/A</v>
      </c>
      <c r="C499" s="14" t="str">
        <f t="shared" ca="1" si="61"/>
        <v/>
      </c>
      <c r="D499" s="15" t="str">
        <f t="shared" si="64"/>
        <v/>
      </c>
      <c r="E499" s="15" t="str">
        <f t="shared" si="62"/>
        <v/>
      </c>
      <c r="F499" s="16"/>
      <c r="G499" s="16"/>
      <c r="H499" s="21"/>
      <c r="I499" s="15" t="str">
        <f t="shared" si="65"/>
        <v/>
      </c>
      <c r="J499" s="17" t="str">
        <f t="shared" si="66"/>
        <v/>
      </c>
      <c r="K499" s="15" t="str">
        <f t="shared" si="67"/>
        <v/>
      </c>
      <c r="L499" s="15"/>
    </row>
    <row r="500" spans="1:12" s="1" customFormat="1" x14ac:dyDescent="0.25">
      <c r="A500" s="13" t="e">
        <f t="shared" si="60"/>
        <v>#N/A</v>
      </c>
      <c r="B500" s="19" t="e">
        <f t="shared" si="63"/>
        <v>#N/A</v>
      </c>
      <c r="C500" s="14" t="str">
        <f t="shared" ca="1" si="61"/>
        <v/>
      </c>
      <c r="D500" s="15" t="str">
        <f t="shared" si="64"/>
        <v/>
      </c>
      <c r="E500" s="15" t="str">
        <f t="shared" si="62"/>
        <v/>
      </c>
      <c r="F500" s="16"/>
      <c r="G500" s="16"/>
      <c r="H500" s="21"/>
      <c r="I500" s="15" t="str">
        <f t="shared" si="65"/>
        <v/>
      </c>
      <c r="J500" s="17" t="str">
        <f t="shared" si="66"/>
        <v/>
      </c>
      <c r="K500" s="15" t="str">
        <f t="shared" si="67"/>
        <v/>
      </c>
      <c r="L500" s="15"/>
    </row>
    <row r="501" spans="1:12" s="1" customFormat="1" x14ac:dyDescent="0.25">
      <c r="A501" s="13" t="e">
        <f t="shared" si="60"/>
        <v>#N/A</v>
      </c>
      <c r="B501" s="19" t="e">
        <f t="shared" si="63"/>
        <v>#N/A</v>
      </c>
      <c r="C501" s="14" t="str">
        <f t="shared" ca="1" si="61"/>
        <v/>
      </c>
      <c r="D501" s="15" t="str">
        <f t="shared" si="64"/>
        <v/>
      </c>
      <c r="E501" s="15" t="str">
        <f t="shared" si="62"/>
        <v/>
      </c>
      <c r="F501" s="16"/>
      <c r="G501" s="16"/>
      <c r="H501" s="21"/>
      <c r="I501" s="15" t="str">
        <f t="shared" si="65"/>
        <v/>
      </c>
      <c r="J501" s="17" t="str">
        <f t="shared" si="66"/>
        <v/>
      </c>
      <c r="K501" s="15" t="str">
        <f t="shared" si="67"/>
        <v/>
      </c>
      <c r="L501" s="15"/>
    </row>
    <row r="502" spans="1:12" s="1" customFormat="1" x14ac:dyDescent="0.25">
      <c r="A502" s="13" t="e">
        <f t="shared" si="60"/>
        <v>#N/A</v>
      </c>
      <c r="B502" s="19" t="e">
        <f t="shared" si="63"/>
        <v>#N/A</v>
      </c>
      <c r="C502" s="14" t="str">
        <f t="shared" ca="1" si="61"/>
        <v/>
      </c>
      <c r="D502" s="15" t="str">
        <f t="shared" si="64"/>
        <v/>
      </c>
      <c r="E502" s="15" t="str">
        <f t="shared" si="62"/>
        <v/>
      </c>
      <c r="F502" s="16"/>
      <c r="G502" s="16"/>
      <c r="H502" s="21"/>
      <c r="I502" s="15" t="str">
        <f t="shared" si="65"/>
        <v/>
      </c>
      <c r="J502" s="17" t="str">
        <f t="shared" si="66"/>
        <v/>
      </c>
      <c r="K502" s="15" t="str">
        <f t="shared" si="67"/>
        <v/>
      </c>
      <c r="L502" s="15"/>
    </row>
    <row r="503" spans="1:12" s="1" customFormat="1" x14ac:dyDescent="0.25">
      <c r="A503" s="13" t="e">
        <f t="shared" si="60"/>
        <v>#N/A</v>
      </c>
      <c r="B503" s="19" t="e">
        <f t="shared" si="63"/>
        <v>#N/A</v>
      </c>
      <c r="C503" s="14" t="str">
        <f t="shared" ca="1" si="61"/>
        <v/>
      </c>
      <c r="D503" s="15" t="str">
        <f t="shared" si="64"/>
        <v/>
      </c>
      <c r="E503" s="15" t="str">
        <f t="shared" si="62"/>
        <v/>
      </c>
      <c r="F503" s="16"/>
      <c r="G503" s="16"/>
      <c r="H503" s="21"/>
      <c r="I503" s="15" t="str">
        <f t="shared" si="65"/>
        <v/>
      </c>
      <c r="J503" s="17" t="str">
        <f t="shared" si="66"/>
        <v/>
      </c>
      <c r="K503" s="15" t="str">
        <f t="shared" si="67"/>
        <v/>
      </c>
      <c r="L503" s="15"/>
    </row>
    <row r="504" spans="1:12" s="1" customFormat="1" x14ac:dyDescent="0.25">
      <c r="A504" s="13" t="e">
        <f t="shared" si="60"/>
        <v>#N/A</v>
      </c>
      <c r="B504" s="19" t="e">
        <f t="shared" si="63"/>
        <v>#N/A</v>
      </c>
      <c r="C504" s="14" t="str">
        <f t="shared" ca="1" si="61"/>
        <v/>
      </c>
      <c r="D504" s="15" t="str">
        <f t="shared" si="64"/>
        <v/>
      </c>
      <c r="E504" s="15" t="str">
        <f t="shared" si="62"/>
        <v/>
      </c>
      <c r="F504" s="16"/>
      <c r="G504" s="16"/>
      <c r="H504" s="21"/>
      <c r="I504" s="15" t="str">
        <f t="shared" si="65"/>
        <v/>
      </c>
      <c r="J504" s="17" t="str">
        <f t="shared" si="66"/>
        <v/>
      </c>
      <c r="K504" s="15" t="str">
        <f t="shared" si="67"/>
        <v/>
      </c>
      <c r="L504" s="15"/>
    </row>
    <row r="505" spans="1:12" s="1" customFormat="1" x14ac:dyDescent="0.25">
      <c r="A505" s="13" t="e">
        <f t="shared" si="60"/>
        <v>#N/A</v>
      </c>
      <c r="B505" s="19" t="e">
        <f t="shared" si="63"/>
        <v>#N/A</v>
      </c>
      <c r="C505" s="14" t="str">
        <f t="shared" ca="1" si="61"/>
        <v/>
      </c>
      <c r="D505" s="15" t="str">
        <f t="shared" si="64"/>
        <v/>
      </c>
      <c r="E505" s="15" t="str">
        <f t="shared" si="62"/>
        <v/>
      </c>
      <c r="F505" s="16"/>
      <c r="G505" s="16"/>
      <c r="H505" s="21"/>
      <c r="I505" s="15" t="str">
        <f t="shared" si="65"/>
        <v/>
      </c>
      <c r="J505" s="17" t="str">
        <f t="shared" si="66"/>
        <v/>
      </c>
      <c r="K505" s="15" t="str">
        <f t="shared" si="67"/>
        <v/>
      </c>
      <c r="L505" s="15"/>
    </row>
    <row r="506" spans="1:12" s="1" customFormat="1" x14ac:dyDescent="0.25">
      <c r="A506" s="13" t="e">
        <f t="shared" si="60"/>
        <v>#N/A</v>
      </c>
      <c r="B506" s="19" t="e">
        <f t="shared" si="63"/>
        <v>#N/A</v>
      </c>
      <c r="C506" s="14" t="str">
        <f t="shared" ca="1" si="61"/>
        <v/>
      </c>
      <c r="D506" s="15" t="str">
        <f t="shared" si="64"/>
        <v/>
      </c>
      <c r="E506" s="15" t="str">
        <f t="shared" si="62"/>
        <v/>
      </c>
      <c r="F506" s="16"/>
      <c r="G506" s="16"/>
      <c r="H506" s="21"/>
      <c r="I506" s="15" t="str">
        <f t="shared" si="65"/>
        <v/>
      </c>
      <c r="J506" s="17" t="str">
        <f t="shared" si="66"/>
        <v/>
      </c>
      <c r="K506" s="15" t="str">
        <f t="shared" si="67"/>
        <v/>
      </c>
      <c r="L506" s="15"/>
    </row>
    <row r="507" spans="1:12" s="1" customFormat="1" x14ac:dyDescent="0.25">
      <c r="A507" s="13" t="e">
        <f t="shared" si="60"/>
        <v>#N/A</v>
      </c>
      <c r="B507" s="19" t="e">
        <f t="shared" si="63"/>
        <v>#N/A</v>
      </c>
      <c r="C507" s="14" t="str">
        <f t="shared" ca="1" si="61"/>
        <v/>
      </c>
      <c r="D507" s="15" t="str">
        <f t="shared" si="64"/>
        <v/>
      </c>
      <c r="E507" s="15" t="str">
        <f t="shared" si="62"/>
        <v/>
      </c>
      <c r="F507" s="16"/>
      <c r="G507" s="16"/>
      <c r="H507" s="21"/>
      <c r="I507" s="15" t="str">
        <f t="shared" si="65"/>
        <v/>
      </c>
      <c r="J507" s="17" t="str">
        <f t="shared" si="66"/>
        <v/>
      </c>
      <c r="K507" s="15" t="str">
        <f t="shared" si="67"/>
        <v/>
      </c>
      <c r="L507" s="15"/>
    </row>
    <row r="508" spans="1:12" s="1" customFormat="1" x14ac:dyDescent="0.25">
      <c r="A508" s="13" t="e">
        <f t="shared" si="60"/>
        <v>#N/A</v>
      </c>
      <c r="B508" s="19" t="e">
        <f t="shared" si="63"/>
        <v>#N/A</v>
      </c>
      <c r="C508" s="14" t="str">
        <f t="shared" ca="1" si="61"/>
        <v/>
      </c>
      <c r="D508" s="15" t="str">
        <f t="shared" si="64"/>
        <v/>
      </c>
      <c r="E508" s="15" t="str">
        <f t="shared" si="62"/>
        <v/>
      </c>
      <c r="F508" s="16"/>
      <c r="G508" s="16"/>
      <c r="H508" s="21"/>
      <c r="I508" s="15" t="str">
        <f t="shared" si="65"/>
        <v/>
      </c>
      <c r="J508" s="17" t="str">
        <f t="shared" si="66"/>
        <v/>
      </c>
      <c r="K508" s="15" t="str">
        <f t="shared" si="67"/>
        <v/>
      </c>
      <c r="L508" s="15"/>
    </row>
    <row r="509" spans="1:12" s="1" customFormat="1" x14ac:dyDescent="0.25">
      <c r="A509" s="13" t="e">
        <f t="shared" si="60"/>
        <v>#N/A</v>
      </c>
      <c r="B509" s="19" t="e">
        <f t="shared" si="63"/>
        <v>#N/A</v>
      </c>
      <c r="C509" s="14" t="str">
        <f t="shared" ca="1" si="61"/>
        <v/>
      </c>
      <c r="D509" s="15" t="str">
        <f t="shared" si="64"/>
        <v/>
      </c>
      <c r="E509" s="15" t="str">
        <f t="shared" si="62"/>
        <v/>
      </c>
      <c r="F509" s="16"/>
      <c r="G509" s="16"/>
      <c r="H509" s="21"/>
      <c r="I509" s="15" t="str">
        <f t="shared" si="65"/>
        <v/>
      </c>
      <c r="J509" s="17" t="str">
        <f t="shared" si="66"/>
        <v/>
      </c>
      <c r="K509" s="15" t="str">
        <f t="shared" si="67"/>
        <v/>
      </c>
      <c r="L509" s="15"/>
    </row>
    <row r="510" spans="1:12" s="1" customFormat="1" x14ac:dyDescent="0.25">
      <c r="A510" s="13" t="e">
        <f t="shared" si="60"/>
        <v>#N/A</v>
      </c>
      <c r="B510" s="19" t="e">
        <f t="shared" si="63"/>
        <v>#N/A</v>
      </c>
      <c r="C510" s="14" t="str">
        <f t="shared" ca="1" si="61"/>
        <v/>
      </c>
      <c r="D510" s="15" t="str">
        <f t="shared" si="64"/>
        <v/>
      </c>
      <c r="E510" s="15" t="str">
        <f t="shared" si="62"/>
        <v/>
      </c>
      <c r="F510" s="16"/>
      <c r="G510" s="16"/>
      <c r="H510" s="21"/>
      <c r="I510" s="15" t="str">
        <f t="shared" si="65"/>
        <v/>
      </c>
      <c r="J510" s="17" t="str">
        <f t="shared" si="66"/>
        <v/>
      </c>
      <c r="K510" s="15" t="str">
        <f t="shared" si="67"/>
        <v/>
      </c>
      <c r="L510" s="15"/>
    </row>
    <row r="511" spans="1:12" s="1" customFormat="1" x14ac:dyDescent="0.25">
      <c r="A511" s="13" t="e">
        <f t="shared" si="60"/>
        <v>#N/A</v>
      </c>
      <c r="B511" s="19" t="e">
        <f t="shared" si="63"/>
        <v>#N/A</v>
      </c>
      <c r="C511" s="14" t="str">
        <f t="shared" ca="1" si="61"/>
        <v/>
      </c>
      <c r="D511" s="15" t="str">
        <f t="shared" si="64"/>
        <v/>
      </c>
      <c r="E511" s="15" t="str">
        <f t="shared" si="62"/>
        <v/>
      </c>
      <c r="F511" s="16"/>
      <c r="G511" s="16"/>
      <c r="H511" s="21"/>
      <c r="I511" s="15" t="str">
        <f t="shared" si="65"/>
        <v/>
      </c>
      <c r="J511" s="17" t="str">
        <f t="shared" si="66"/>
        <v/>
      </c>
      <c r="K511" s="15" t="str">
        <f t="shared" si="67"/>
        <v/>
      </c>
      <c r="L511" s="15"/>
    </row>
    <row r="512" spans="1:12" s="1" customFormat="1" x14ac:dyDescent="0.25">
      <c r="A512" s="13" t="e">
        <f t="shared" si="60"/>
        <v>#N/A</v>
      </c>
      <c r="B512" s="19" t="e">
        <f t="shared" si="63"/>
        <v>#N/A</v>
      </c>
      <c r="C512" s="14" t="str">
        <f t="shared" ca="1" si="61"/>
        <v/>
      </c>
      <c r="D512" s="15" t="str">
        <f t="shared" si="64"/>
        <v/>
      </c>
      <c r="E512" s="15" t="str">
        <f t="shared" si="62"/>
        <v/>
      </c>
      <c r="F512" s="16"/>
      <c r="G512" s="16"/>
      <c r="H512" s="21"/>
      <c r="I512" s="15" t="str">
        <f t="shared" si="65"/>
        <v/>
      </c>
      <c r="J512" s="17" t="str">
        <f t="shared" si="66"/>
        <v/>
      </c>
      <c r="K512" s="15" t="str">
        <f t="shared" si="67"/>
        <v/>
      </c>
      <c r="L512" s="15"/>
    </row>
    <row r="513" spans="1:12" s="1" customFormat="1" x14ac:dyDescent="0.25">
      <c r="A513" s="18"/>
      <c r="B513" s="18"/>
      <c r="C513" s="18"/>
      <c r="D513" s="18"/>
      <c r="E513" s="18"/>
      <c r="F513" s="18"/>
      <c r="G513" s="18"/>
      <c r="H513" s="18"/>
      <c r="I513" s="18"/>
      <c r="J513" s="18"/>
      <c r="K513" s="18"/>
      <c r="L513" s="18"/>
    </row>
  </sheetData>
  <phoneticPr fontId="3" type="noConversion"/>
  <conditionalFormatting sqref="I33:I512">
    <cfRule type="cellIs" dxfId="1" priority="1" stopIfTrue="1" operator="greaterThan">
      <formula>IF(A33="",I33,$E$5)</formula>
    </cfRule>
  </conditionalFormatting>
  <conditionalFormatting sqref="A33:B512">
    <cfRule type="expression" dxfId="0" priority="8" stopIfTrue="1">
      <formula>ISERROR(A33)</formula>
    </cfRule>
  </conditionalFormatting>
  <dataValidations count="3">
    <dataValidation type="list" showInputMessage="1" showErrorMessage="1" sqref="E9">
      <formula1>$N$6:$N$12</formula1>
    </dataValidation>
    <dataValidation type="list" showInputMessage="1" showErrorMessage="1" sqref="E13">
      <formula1>"Interest Only,Amortized,Minimum,Fixed Amount"</formula1>
    </dataValidation>
    <dataValidation type="list" allowBlank="1" showInputMessage="1" showErrorMessage="1" sqref="K24">
      <formula1>"Yes,No"</formula1>
    </dataValidation>
  </dataValidations>
  <hyperlinks>
    <hyperlink ref="A2" r:id="rId1"/>
  </hyperlinks>
  <printOptions horizontalCentered="1"/>
  <pageMargins left="0.5" right="0.5" top="0.5" bottom="0.5" header="0.25" footer="0.25"/>
  <pageSetup scale="85" fitToHeight="0" orientation="portrait" r:id="rId2"/>
  <headerFooter differentFirst="1" scaleWithDoc="0">
    <oddFooter>&amp;L&amp;8© 2010 Vertex42 LLC&amp;C&amp;8http://www.vertex42.com/Calculators/line-of-credit.html&amp;R&amp;8&amp;P of &amp;N</oddFooter>
    <firstFooter>&amp;R&amp;8&amp;P of &amp;N</first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ColWidth="9.109375" defaultRowHeight="13.2" x14ac:dyDescent="0.25"/>
  <cols>
    <col min="1" max="1" width="10.33203125" style="5" customWidth="1"/>
    <col min="2" max="2" width="78.5546875" style="5" customWidth="1"/>
    <col min="3" max="3" width="5.33203125" style="5" customWidth="1"/>
    <col min="4" max="4" width="10.33203125" style="5" customWidth="1"/>
    <col min="5" max="16384" width="9.109375" style="5"/>
  </cols>
  <sheetData>
    <row r="1" spans="1:4" ht="31.5" customHeight="1" x14ac:dyDescent="0.25">
      <c r="A1" s="31" t="s">
        <v>60</v>
      </c>
      <c r="B1" s="32"/>
      <c r="C1" s="33"/>
      <c r="D1" s="34"/>
    </row>
    <row r="2" spans="1:4" s="37" customFormat="1" x14ac:dyDescent="0.25">
      <c r="A2" s="102" t="s">
        <v>18</v>
      </c>
      <c r="B2" s="35"/>
      <c r="C2" s="36" t="str">
        <f ca="1">"© 2010-" &amp; YEAR(TODAY()) &amp; " Vertex42 LLC"</f>
        <v>© 2010-2015 Vertex42 LLC</v>
      </c>
    </row>
    <row r="3" spans="1:4" x14ac:dyDescent="0.25">
      <c r="B3" s="38"/>
    </row>
    <row r="4" spans="1:4" ht="13.8" x14ac:dyDescent="0.25">
      <c r="A4" s="39" t="s">
        <v>74</v>
      </c>
      <c r="B4" s="40"/>
      <c r="C4" s="41"/>
    </row>
    <row r="5" spans="1:4" ht="27.6" x14ac:dyDescent="0.25">
      <c r="B5" s="42" t="s">
        <v>88</v>
      </c>
    </row>
    <row r="6" spans="1:4" ht="13.8" x14ac:dyDescent="0.25">
      <c r="B6" s="42"/>
    </row>
    <row r="7" spans="1:4" ht="13.8" x14ac:dyDescent="0.25">
      <c r="A7" s="39" t="s">
        <v>80</v>
      </c>
      <c r="B7" s="40"/>
      <c r="C7" s="41"/>
    </row>
    <row r="8" spans="1:4" s="79" customFormat="1" ht="13.8" x14ac:dyDescent="0.25">
      <c r="B8" s="42" t="s">
        <v>75</v>
      </c>
    </row>
    <row r="9" spans="1:4" s="79" customFormat="1" ht="41.4" x14ac:dyDescent="0.25">
      <c r="B9" s="42" t="s">
        <v>83</v>
      </c>
    </row>
    <row r="10" spans="1:4" s="79" customFormat="1" ht="13.8" x14ac:dyDescent="0.25">
      <c r="B10" s="42" t="s">
        <v>76</v>
      </c>
    </row>
    <row r="11" spans="1:4" s="79" customFormat="1" ht="13.8" x14ac:dyDescent="0.25">
      <c r="B11" s="42" t="s">
        <v>77</v>
      </c>
    </row>
    <row r="12" spans="1:4" s="79" customFormat="1" ht="27.6" x14ac:dyDescent="0.25">
      <c r="B12" s="42" t="s">
        <v>78</v>
      </c>
    </row>
    <row r="13" spans="1:4" s="79" customFormat="1" ht="13.8" x14ac:dyDescent="0.25">
      <c r="B13" s="42" t="s">
        <v>79</v>
      </c>
    </row>
    <row r="14" spans="1:4" ht="13.8" x14ac:dyDescent="0.25">
      <c r="B14" s="42"/>
    </row>
    <row r="15" spans="1:4" ht="13.8" x14ac:dyDescent="0.25">
      <c r="A15" s="39" t="s">
        <v>82</v>
      </c>
      <c r="B15" s="40"/>
      <c r="C15" s="41"/>
    </row>
    <row r="16" spans="1:4" ht="27.6" x14ac:dyDescent="0.25">
      <c r="A16" s="80"/>
      <c r="B16" s="42" t="s">
        <v>85</v>
      </c>
      <c r="C16" s="81"/>
    </row>
    <row r="17" spans="1:5" ht="27.6" x14ac:dyDescent="0.25">
      <c r="A17" s="80"/>
      <c r="B17" s="82" t="s">
        <v>86</v>
      </c>
      <c r="C17" s="81"/>
    </row>
    <row r="18" spans="1:5" ht="27.6" x14ac:dyDescent="0.25">
      <c r="A18" s="80"/>
      <c r="B18" s="82" t="s">
        <v>87</v>
      </c>
      <c r="C18" s="81"/>
    </row>
    <row r="19" spans="1:5" ht="41.4" x14ac:dyDescent="0.25">
      <c r="A19" s="80"/>
      <c r="B19" s="44" t="s">
        <v>81</v>
      </c>
      <c r="C19" s="81"/>
    </row>
    <row r="20" spans="1:5" s="79" customFormat="1" ht="13.8" x14ac:dyDescent="0.25">
      <c r="B20" s="42"/>
    </row>
    <row r="21" spans="1:5" ht="13.8" x14ac:dyDescent="0.25">
      <c r="A21" s="39" t="s">
        <v>61</v>
      </c>
      <c r="B21" s="40"/>
      <c r="C21" s="41"/>
      <c r="E21" s="43"/>
    </row>
    <row r="22" spans="1:5" ht="27.6" x14ac:dyDescent="0.25">
      <c r="B22" s="44" t="s">
        <v>62</v>
      </c>
      <c r="E22" s="43"/>
    </row>
    <row r="23" spans="1:5" ht="13.8" x14ac:dyDescent="0.25">
      <c r="B23" s="44"/>
      <c r="E23" s="43"/>
    </row>
    <row r="24" spans="1:5" ht="15.6" x14ac:dyDescent="0.3">
      <c r="A24" s="45"/>
      <c r="B24" s="46" t="s">
        <v>63</v>
      </c>
      <c r="C24" s="47"/>
      <c r="E24" s="43"/>
    </row>
    <row r="26" spans="1:5" ht="14.4" x14ac:dyDescent="0.3">
      <c r="A26" s="48" t="s">
        <v>64</v>
      </c>
      <c r="B26" s="49" t="s">
        <v>65</v>
      </c>
    </row>
    <row r="27" spans="1:5" ht="13.8" x14ac:dyDescent="0.3">
      <c r="A27" s="50"/>
      <c r="E27" s="51"/>
    </row>
    <row r="28" spans="1:5" ht="14.4" x14ac:dyDescent="0.3">
      <c r="A28" s="48" t="s">
        <v>64</v>
      </c>
      <c r="B28" s="49" t="s">
        <v>66</v>
      </c>
      <c r="E28" s="51"/>
    </row>
    <row r="29" spans="1:5" ht="13.8" x14ac:dyDescent="0.3">
      <c r="A29" s="50"/>
      <c r="E29" s="51"/>
    </row>
    <row r="30" spans="1:5" ht="14.4" x14ac:dyDescent="0.3">
      <c r="A30" s="48" t="s">
        <v>67</v>
      </c>
      <c r="B30" s="52" t="s">
        <v>68</v>
      </c>
      <c r="E30" s="51"/>
    </row>
    <row r="31" spans="1:5" ht="13.8" x14ac:dyDescent="0.25">
      <c r="B31" s="53"/>
      <c r="E31" s="51"/>
    </row>
    <row r="32" spans="1:5" x14ac:dyDescent="0.25">
      <c r="E32" s="54"/>
    </row>
    <row r="33" spans="5:5" x14ac:dyDescent="0.25">
      <c r="E33" s="51"/>
    </row>
  </sheetData>
  <hyperlinks>
    <hyperlink ref="B26" r:id="rId1"/>
    <hyperlink ref="B28" r:id="rId2"/>
    <hyperlink ref="B30" r:id="rId3" display="Spreadsheet Tips Workbook"/>
    <hyperlink ref="A2" r:id="rId4"/>
  </hyperlinks>
  <pageMargins left="0.7" right="0.7" top="0.75" bottom="0.75" header="0.3" footer="0.3"/>
  <pageSetup paperSize="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09375" defaultRowHeight="13.2" x14ac:dyDescent="0.25"/>
  <cols>
    <col min="1" max="1" width="10.33203125" customWidth="1"/>
    <col min="2" max="2" width="78.5546875" customWidth="1"/>
    <col min="3" max="3" width="5.33203125" customWidth="1"/>
    <col min="4" max="4" width="10.33203125" customWidth="1"/>
  </cols>
  <sheetData>
    <row r="1" spans="1:4" s="57" customFormat="1" ht="31.5" customHeight="1" x14ac:dyDescent="0.25">
      <c r="A1" s="55" t="s">
        <v>84</v>
      </c>
      <c r="B1" s="55"/>
      <c r="C1" s="55"/>
      <c r="D1" s="56"/>
    </row>
    <row r="2" spans="1:4" ht="14.4" x14ac:dyDescent="0.25">
      <c r="A2" s="5"/>
      <c r="B2" s="58"/>
      <c r="C2" s="5"/>
    </row>
    <row r="3" spans="1:4" s="61" customFormat="1" ht="13.8" x14ac:dyDescent="0.25">
      <c r="A3" s="59"/>
      <c r="B3" s="60" t="s">
        <v>69</v>
      </c>
      <c r="C3" s="59"/>
    </row>
    <row r="4" spans="1:4" s="61" customFormat="1" x14ac:dyDescent="0.25">
      <c r="A4" s="59"/>
      <c r="B4" s="62" t="s">
        <v>18</v>
      </c>
      <c r="C4" s="59"/>
    </row>
    <row r="5" spans="1:4" s="61" customFormat="1" ht="15" x14ac:dyDescent="0.25">
      <c r="A5" s="59"/>
      <c r="B5" s="63"/>
      <c r="C5" s="59"/>
    </row>
    <row r="6" spans="1:4" s="61" customFormat="1" ht="15.6" x14ac:dyDescent="0.3">
      <c r="A6" s="59"/>
      <c r="B6" s="64" t="str">
        <f ca="1">"© 2010-" &amp; YEAR(TODAY()) &amp; " Vertex42 LLC"</f>
        <v>© 2010-2015 Vertex42 LLC</v>
      </c>
      <c r="C6" s="59"/>
    </row>
    <row r="7" spans="1:4" s="61" customFormat="1" ht="15" x14ac:dyDescent="0.25">
      <c r="A7" s="65"/>
      <c r="B7" s="66"/>
      <c r="C7" s="67"/>
    </row>
    <row r="8" spans="1:4" s="61" customFormat="1" ht="30" x14ac:dyDescent="0.25">
      <c r="A8" s="68"/>
      <c r="B8" s="66" t="s">
        <v>91</v>
      </c>
      <c r="C8" s="59"/>
    </row>
    <row r="9" spans="1:4" s="61" customFormat="1" ht="15" x14ac:dyDescent="0.25">
      <c r="A9" s="68"/>
      <c r="B9" s="66"/>
      <c r="C9" s="59"/>
    </row>
    <row r="10" spans="1:4" s="61" customFormat="1" ht="30" x14ac:dyDescent="0.25">
      <c r="A10" s="68"/>
      <c r="B10" s="66" t="s">
        <v>70</v>
      </c>
      <c r="C10" s="59"/>
    </row>
    <row r="11" spans="1:4" s="61" customFormat="1" ht="15" x14ac:dyDescent="0.25">
      <c r="A11" s="68"/>
      <c r="B11" s="66"/>
      <c r="C11" s="59"/>
    </row>
    <row r="12" spans="1:4" s="61" customFormat="1" ht="30" x14ac:dyDescent="0.25">
      <c r="A12" s="68"/>
      <c r="B12" s="66" t="s">
        <v>71</v>
      </c>
      <c r="C12" s="59"/>
    </row>
    <row r="13" spans="1:4" s="61" customFormat="1" ht="15" x14ac:dyDescent="0.25">
      <c r="A13" s="68"/>
      <c r="B13" s="66"/>
      <c r="C13" s="59"/>
    </row>
    <row r="14" spans="1:4" s="61" customFormat="1" ht="15" x14ac:dyDescent="0.25">
      <c r="A14" s="68"/>
      <c r="B14" s="140" t="s">
        <v>72</v>
      </c>
      <c r="C14" s="59"/>
    </row>
    <row r="15" spans="1:4" s="61" customFormat="1" ht="15" x14ac:dyDescent="0.25">
      <c r="A15" s="68"/>
      <c r="B15" s="66" t="s">
        <v>92</v>
      </c>
      <c r="C15" s="59"/>
    </row>
    <row r="16" spans="1:4" s="61" customFormat="1" ht="15" x14ac:dyDescent="0.25">
      <c r="A16" s="68"/>
      <c r="B16" s="69"/>
      <c r="C16" s="59"/>
    </row>
    <row r="17" spans="1:3" s="61" customFormat="1" ht="30.6" x14ac:dyDescent="0.25">
      <c r="A17" s="68"/>
      <c r="B17" s="66" t="s">
        <v>73</v>
      </c>
      <c r="C17" s="59"/>
    </row>
    <row r="18" spans="1:3" s="61" customFormat="1" ht="14.4" x14ac:dyDescent="0.25">
      <c r="A18" s="68"/>
      <c r="B18" s="70"/>
      <c r="C18" s="59"/>
    </row>
    <row r="19" spans="1:3" s="61" customFormat="1" ht="14.4" x14ac:dyDescent="0.25">
      <c r="A19" s="68"/>
      <c r="B19" s="70"/>
      <c r="C19" s="59"/>
    </row>
    <row r="20" spans="1:3" s="61" customFormat="1" ht="13.8" x14ac:dyDescent="0.25">
      <c r="A20" s="68"/>
      <c r="B20" s="71"/>
      <c r="C20" s="59"/>
    </row>
    <row r="21" spans="1:3" s="61" customFormat="1" ht="13.8" x14ac:dyDescent="0.25">
      <c r="A21" s="65"/>
      <c r="B21" s="71"/>
      <c r="C21" s="67"/>
    </row>
    <row r="22" spans="1:3" s="61" customFormat="1" ht="13.8" x14ac:dyDescent="0.25">
      <c r="A22" s="59"/>
      <c r="B22" s="72"/>
      <c r="C22" s="59"/>
    </row>
    <row r="23" spans="1:3" s="61" customFormat="1" ht="13.8" x14ac:dyDescent="0.25">
      <c r="A23" s="59"/>
      <c r="B23" s="72"/>
      <c r="C23" s="59"/>
    </row>
    <row r="24" spans="1:3" s="61" customFormat="1" ht="15.6" x14ac:dyDescent="0.3">
      <c r="A24" s="73"/>
      <c r="B24" s="74"/>
    </row>
    <row r="25" spans="1:3" s="61" customFormat="1" x14ac:dyDescent="0.25"/>
    <row r="26" spans="1:3" s="61" customFormat="1" ht="14.4" x14ac:dyDescent="0.3">
      <c r="A26" s="75"/>
      <c r="B26" s="76"/>
    </row>
    <row r="27" spans="1:3" s="61" customFormat="1" x14ac:dyDescent="0.25"/>
    <row r="28" spans="1:3" s="61" customFormat="1" ht="14.4" x14ac:dyDescent="0.3">
      <c r="A28" s="75"/>
      <c r="B28" s="76"/>
    </row>
    <row r="29" spans="1:3" s="61" customFormat="1" x14ac:dyDescent="0.25"/>
    <row r="30" spans="1:3" s="61" customFormat="1" ht="14.4" x14ac:dyDescent="0.3">
      <c r="A30" s="75"/>
      <c r="B30" s="77"/>
    </row>
    <row r="31" spans="1:3" s="61" customFormat="1" ht="13.8" x14ac:dyDescent="0.25">
      <c r="B31" s="78"/>
    </row>
    <row r="32" spans="1:3" s="61" customFormat="1" x14ac:dyDescent="0.25"/>
    <row r="33" s="61" customFormat="1" x14ac:dyDescent="0.25"/>
  </sheetData>
  <hyperlinks>
    <hyperlink ref="B4" r:id="rId1"/>
    <hyperlink ref="B1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LineOfCredit</vt:lpstr>
      <vt:lpstr>Help</vt:lpstr>
      <vt:lpstr>©</vt:lpstr>
      <vt:lpstr>fpdate</vt:lpstr>
      <vt:lpstr>frequency</vt:lpstr>
      <vt:lpstr>min_rate</vt:lpstr>
      <vt:lpstr>months_per_period</vt:lpstr>
      <vt:lpstr>periods_per_year</vt:lpstr>
      <vt:lpstr>LineOfCredit!Print_Titles</vt:lpstr>
      <vt:lpstr>random</vt:lpstr>
      <vt:lpstr>start_rate</vt:lpstr>
      <vt:lpstr>term</vt:lpstr>
    </vt:vector>
  </TitlesOfParts>
  <Company>www.vertex42.com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Line of Credit Calculator</dc:title>
  <dc:creator>Vertex42 LLC</dc:creator>
  <dc:description>(c) 2010-2015 Vertex42 LLC. All Rights Reserved.</dc:description>
  <cp:lastModifiedBy>Vertex42</cp:lastModifiedBy>
  <cp:lastPrinted>2015-02-17T18:53:12Z</cp:lastPrinted>
  <dcterms:created xsi:type="dcterms:W3CDTF">2005-04-07T23:28:21Z</dcterms:created>
  <dcterms:modified xsi:type="dcterms:W3CDTF">2015-03-18T15:41:20Z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2010-2015 Vertex42 LLC</vt:lpwstr>
  </property>
  <property fmtid="{D5CDD505-2E9C-101B-9397-08002B2CF9AE}" pid="3" name="Version">
    <vt:lpwstr>1.1.1</vt:lpwstr>
  </property>
</Properties>
</file>