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mc:AlternateContent xmlns:mc="http://schemas.openxmlformats.org/markup-compatibility/2006">
    <mc:Choice Requires="x15">
      <x15ac:absPath xmlns:x15ac="http://schemas.microsoft.com/office/spreadsheetml/2010/11/ac" url="C:\Users\Vertex42.com\Documents\VERTEX42\TEMPLATES\TEMPLATE - Budget\"/>
    </mc:Choice>
  </mc:AlternateContent>
  <xr:revisionPtr revIDLastSave="0" documentId="13_ncr:1_{DED7029A-D4FD-4F0F-BF69-FFABD6A422B4}" xr6:coauthVersionLast="45" xr6:coauthVersionMax="45" xr10:uidLastSave="{00000000-0000-0000-0000-000000000000}"/>
  <bookViews>
    <workbookView xWindow="-120" yWindow="-120" windowWidth="29040" windowHeight="15990" xr2:uid="{00000000-000D-0000-FFFF-FFFF00000000}"/>
  </bookViews>
  <sheets>
    <sheet name="Budget" sheetId="1" r:id="rId1"/>
    <sheet name="Help" sheetId="2" r:id="rId2"/>
    <sheet name="©" sheetId="5" r:id="rId3"/>
  </sheets>
  <definedNames>
    <definedName name="_xlnm.Print_Area" localSheetId="0">Budget!$A$1:$I$92</definedName>
    <definedName name="_xlnm.Print_Area" localSheetId="1">Help!$A:$C</definedName>
    <definedName name="valuevx">42.314159</definedName>
    <definedName name="vertex42_copyright" hidden="1">"© 2008-2014 Vertex42 LLC"</definedName>
    <definedName name="vertex42_id" hidden="1">"monthly-household-budget.xlsx"</definedName>
    <definedName name="vertex42_title" hidden="1">"Monthly Household Budget"</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8" i="1" l="1"/>
  <c r="I21" i="1"/>
  <c r="I33" i="1"/>
  <c r="I40" i="1"/>
  <c r="I26" i="1"/>
  <c r="I27" i="1"/>
  <c r="I28" i="1"/>
  <c r="I29" i="1"/>
  <c r="I30" i="1"/>
  <c r="I31" i="1"/>
  <c r="I32" i="1"/>
  <c r="I34" i="1"/>
  <c r="H91" i="1" l="1"/>
  <c r="G91" i="1"/>
  <c r="C91" i="1"/>
  <c r="B91" i="1"/>
  <c r="C84" i="1"/>
  <c r="B84" i="1"/>
  <c r="H81" i="1"/>
  <c r="G81" i="1"/>
  <c r="C78" i="1"/>
  <c r="B78" i="1"/>
  <c r="H72" i="1"/>
  <c r="G72" i="1"/>
  <c r="C70" i="1"/>
  <c r="B70" i="1"/>
  <c r="H64" i="1"/>
  <c r="G64" i="1"/>
  <c r="C62" i="1"/>
  <c r="B62" i="1"/>
  <c r="H57" i="1"/>
  <c r="G57" i="1"/>
  <c r="C53" i="1"/>
  <c r="B53" i="1"/>
  <c r="H43" i="1"/>
  <c r="G43" i="1"/>
  <c r="C42" i="1"/>
  <c r="B42" i="1"/>
  <c r="H35" i="1"/>
  <c r="G35" i="1"/>
  <c r="C29" i="1"/>
  <c r="B29" i="1"/>
  <c r="H23" i="1"/>
  <c r="G23" i="1"/>
  <c r="C13" i="1"/>
  <c r="B13" i="1"/>
  <c r="F23" i="1" l="1"/>
  <c r="F35" i="1"/>
  <c r="F43" i="1"/>
  <c r="F57" i="1"/>
  <c r="F64" i="1"/>
  <c r="F72" i="1"/>
  <c r="F81" i="1"/>
  <c r="F91" i="1"/>
  <c r="A91" i="1"/>
  <c r="A84" i="1"/>
  <c r="A78" i="1"/>
  <c r="A70" i="1"/>
  <c r="A62" i="1"/>
  <c r="A53" i="1"/>
  <c r="A42" i="1"/>
  <c r="A29" i="1"/>
  <c r="A13" i="1"/>
  <c r="H5" i="1"/>
  <c r="G5" i="1"/>
  <c r="I5" i="1" l="1"/>
  <c r="G6" i="1"/>
  <c r="H6" i="1"/>
  <c r="I87" i="1"/>
  <c r="I86" i="1"/>
  <c r="I89" i="1"/>
  <c r="I41" i="1"/>
  <c r="D12" i="1"/>
  <c r="D11" i="1"/>
  <c r="D10" i="1"/>
  <c r="D9" i="1"/>
  <c r="D8" i="1"/>
  <c r="D7" i="1"/>
  <c r="D6" i="1"/>
  <c r="D5" i="1"/>
  <c r="D25" i="1"/>
  <c r="I42" i="1"/>
  <c r="I39" i="1"/>
  <c r="I38" i="1"/>
  <c r="D51" i="1"/>
  <c r="D49" i="1"/>
  <c r="D40" i="1"/>
  <c r="D39" i="1"/>
  <c r="D48" i="1"/>
  <c r="D47" i="1"/>
  <c r="D50" i="1"/>
  <c r="D46" i="1"/>
  <c r="D52" i="1"/>
  <c r="D45" i="1"/>
  <c r="I79" i="1"/>
  <c r="I78" i="1"/>
  <c r="I77" i="1"/>
  <c r="I80" i="1"/>
  <c r="I76" i="1"/>
  <c r="I75" i="1"/>
  <c r="I48" i="1"/>
  <c r="D83" i="1"/>
  <c r="D82" i="1"/>
  <c r="D81" i="1"/>
  <c r="I20" i="1"/>
  <c r="I18" i="1"/>
  <c r="I22" i="1"/>
  <c r="I19" i="1"/>
  <c r="I17" i="1"/>
  <c r="I16" i="1"/>
  <c r="I90" i="1"/>
  <c r="I85" i="1"/>
  <c r="I84" i="1"/>
  <c r="D90" i="1"/>
  <c r="D89" i="1"/>
  <c r="D88" i="1"/>
  <c r="D87" i="1"/>
  <c r="I54" i="1"/>
  <c r="D41" i="1"/>
  <c r="D38" i="1"/>
  <c r="D34" i="1"/>
  <c r="D37" i="1"/>
  <c r="D36" i="1"/>
  <c r="D35" i="1"/>
  <c r="D33" i="1"/>
  <c r="D32" i="1"/>
  <c r="I55" i="1"/>
  <c r="I46" i="1"/>
  <c r="I53" i="1"/>
  <c r="I56" i="1"/>
  <c r="I71" i="1"/>
  <c r="I70" i="1"/>
  <c r="I69" i="1"/>
  <c r="I68" i="1"/>
  <c r="I67" i="1"/>
  <c r="I49" i="1"/>
  <c r="I52" i="1"/>
  <c r="I51" i="1"/>
  <c r="I50" i="1"/>
  <c r="I47" i="1"/>
  <c r="I63" i="1"/>
  <c r="I62" i="1"/>
  <c r="I61" i="1"/>
  <c r="I60" i="1"/>
  <c r="D69" i="1"/>
  <c r="D68" i="1"/>
  <c r="D67" i="1"/>
  <c r="D66" i="1"/>
  <c r="D65" i="1"/>
  <c r="D57" i="1"/>
  <c r="D58" i="1"/>
  <c r="D59" i="1"/>
  <c r="D60" i="1"/>
  <c r="D61" i="1"/>
  <c r="D74" i="1"/>
  <c r="D76" i="1"/>
  <c r="D73" i="1"/>
  <c r="D77" i="1"/>
  <c r="D56" i="1"/>
  <c r="D75" i="1"/>
  <c r="D28" i="1"/>
  <c r="D17" i="1"/>
  <c r="D18" i="1"/>
  <c r="D19" i="1"/>
  <c r="D20" i="1"/>
  <c r="D21" i="1"/>
  <c r="D22" i="1"/>
  <c r="D23" i="1"/>
  <c r="D24" i="1"/>
  <c r="D26" i="1"/>
  <c r="D27" i="1"/>
  <c r="D16" i="1"/>
  <c r="D91" i="1" l="1"/>
  <c r="D84" i="1"/>
  <c r="D70" i="1"/>
  <c r="D62" i="1"/>
  <c r="D42" i="1"/>
  <c r="D78" i="1"/>
  <c r="I23" i="1"/>
  <c r="D29" i="1"/>
  <c r="I35" i="1"/>
  <c r="D13" i="1"/>
  <c r="D53" i="1"/>
  <c r="I81" i="1"/>
  <c r="I43" i="1"/>
  <c r="I64" i="1"/>
  <c r="I57" i="1"/>
  <c r="I91" i="1"/>
  <c r="I72" i="1"/>
  <c r="H7" i="1"/>
  <c r="I6" i="1" l="1"/>
  <c r="G7" i="1"/>
  <c r="I7" i="1" s="1"/>
</calcChain>
</file>

<file path=xl/sharedStrings.xml><?xml version="1.0" encoding="utf-8"?>
<sst xmlns="http://schemas.openxmlformats.org/spreadsheetml/2006/main" count="235" uniqueCount="149">
  <si>
    <t>Food</t>
  </si>
  <si>
    <t>Entertainment</t>
  </si>
  <si>
    <t>Rental Car</t>
  </si>
  <si>
    <t>Postage</t>
  </si>
  <si>
    <t>Actual</t>
  </si>
  <si>
    <t>INCOME</t>
  </si>
  <si>
    <t>Total Income</t>
  </si>
  <si>
    <t>Total Expenses</t>
  </si>
  <si>
    <t>NET</t>
  </si>
  <si>
    <t>Interest Income</t>
  </si>
  <si>
    <t>Dividends</t>
  </si>
  <si>
    <t>Clothing</t>
  </si>
  <si>
    <t>Groceries</t>
  </si>
  <si>
    <t>Gifts Given</t>
  </si>
  <si>
    <t>Gifts Received</t>
  </si>
  <si>
    <t>Wages &amp; Tips</t>
  </si>
  <si>
    <t>MISCELLANEOUS</t>
  </si>
  <si>
    <t>HOME EXPENSES</t>
  </si>
  <si>
    <t>Electricity</t>
  </si>
  <si>
    <t>Internet</t>
  </si>
  <si>
    <t>Other</t>
  </si>
  <si>
    <t>INSURANCE</t>
  </si>
  <si>
    <t>Health</t>
  </si>
  <si>
    <t>Medical</t>
  </si>
  <si>
    <t>Life</t>
  </si>
  <si>
    <t>Improvements</t>
  </si>
  <si>
    <t>Phone</t>
  </si>
  <si>
    <t>TRANSPORTATION</t>
  </si>
  <si>
    <t>Vehicle Payments</t>
  </si>
  <si>
    <t>Fuel</t>
  </si>
  <si>
    <t>Repairs</t>
  </si>
  <si>
    <t>Auto</t>
  </si>
  <si>
    <t>HEALTH</t>
  </si>
  <si>
    <t>Doctor/Dentist</t>
  </si>
  <si>
    <t>Medicine/Drugs</t>
  </si>
  <si>
    <t>Health Club Dues</t>
  </si>
  <si>
    <t>PETS</t>
  </si>
  <si>
    <t>Emergency</t>
  </si>
  <si>
    <t>ENTERTAINMENT</t>
  </si>
  <si>
    <t>Books</t>
  </si>
  <si>
    <t>Newspaper</t>
  </si>
  <si>
    <t>Magazines</t>
  </si>
  <si>
    <t>Outdoor Recreation</t>
  </si>
  <si>
    <t>Hobbies</t>
  </si>
  <si>
    <t>Sports</t>
  </si>
  <si>
    <t>SUBSCRIPTIONS</t>
  </si>
  <si>
    <t>Dues</t>
  </si>
  <si>
    <t>DAILY LIVING</t>
  </si>
  <si>
    <t>Personal Supplies</t>
  </si>
  <si>
    <t>Cleaning Services</t>
  </si>
  <si>
    <t>Club Memberships</t>
  </si>
  <si>
    <t>Dry Cleaning</t>
  </si>
  <si>
    <t>Charitable Donations</t>
  </si>
  <si>
    <t>Religious Donations</t>
  </si>
  <si>
    <t>Bank Fees</t>
  </si>
  <si>
    <t>Emergency Fund</t>
  </si>
  <si>
    <t>Investments</t>
  </si>
  <si>
    <t>SAVINGS</t>
  </si>
  <si>
    <t>OBLIGATIONS</t>
  </si>
  <si>
    <t>Federal Taxes</t>
  </si>
  <si>
    <t>State/Local Taxes</t>
  </si>
  <si>
    <t>EDUCATION</t>
  </si>
  <si>
    <t>Music Lessons</t>
  </si>
  <si>
    <t>Tuition</t>
  </si>
  <si>
    <t>Bus/Taxi/Train Fare</t>
  </si>
  <si>
    <t>Registration/License</t>
  </si>
  <si>
    <t>Home/Rental</t>
  </si>
  <si>
    <t>Lawn/Garden</t>
  </si>
  <si>
    <t>Furnishings/Appliances</t>
  </si>
  <si>
    <t>Cable/Satellite</t>
  </si>
  <si>
    <t>Water/Sewer/Trash</t>
  </si>
  <si>
    <t>Gas/Oil</t>
  </si>
  <si>
    <t>Mortgage/Rent</t>
  </si>
  <si>
    <t>Toys/Supplies</t>
  </si>
  <si>
    <t>Dining/Eating Out</t>
  </si>
  <si>
    <t>Salon/Barber</t>
  </si>
  <si>
    <t>Games</t>
  </si>
  <si>
    <t>Toys/Gadgets</t>
  </si>
  <si>
    <t>CHARITY/GIFTS</t>
  </si>
  <si>
    <t>VACATION</t>
  </si>
  <si>
    <t>Travel</t>
  </si>
  <si>
    <t>Lodging</t>
  </si>
  <si>
    <t>Difference</t>
  </si>
  <si>
    <t>CHILDREN</t>
  </si>
  <si>
    <t>School Tuition</t>
  </si>
  <si>
    <t>Discretionary [Name 1]</t>
  </si>
  <si>
    <t>Discretionary [Name 2]</t>
  </si>
  <si>
    <t>School Lunch</t>
  </si>
  <si>
    <t>School Supplies</t>
  </si>
  <si>
    <t>Toys/Games</t>
  </si>
  <si>
    <t>BUSINESS EXPENSE</t>
  </si>
  <si>
    <t>Maintenance</t>
  </si>
  <si>
    <t>Home Supplies</t>
  </si>
  <si>
    <t>Deductible Expenses</t>
  </si>
  <si>
    <t>Non-Deductible Expenses</t>
  </si>
  <si>
    <t>Legal Fees</t>
  </si>
  <si>
    <t>Transfer from Savings</t>
  </si>
  <si>
    <t>Babysitting</t>
  </si>
  <si>
    <t>Monthly Household Budget</t>
  </si>
  <si>
    <t>Alimony/Child Support</t>
  </si>
  <si>
    <t>[42]</t>
  </si>
  <si>
    <t>Budget</t>
  </si>
  <si>
    <t>{42}</t>
  </si>
  <si>
    <t>Refunds/Reimbursements</t>
  </si>
  <si>
    <t>BUDGET SUMMARY</t>
  </si>
  <si>
    <t>HELP</t>
  </si>
  <si>
    <t>The purpose of this template is to help you define a monthly budget and compare your budget to your actual income and expenses.</t>
  </si>
  <si>
    <t>The cells in the Difference column use conditional formatting to make negative numbers red. If you spend more than you budgeted, the Difference between the Projected and Actual values will be negative, and if your Actual income is less than your Projected income, the Difference will be a negative number.</t>
  </si>
  <si>
    <t>The Monthly Budget Summary table totals up all your income and expenses and calculates the Net as Income minus Expenses. If your Net is negative, that means you have overspent your monthly budget.</t>
  </si>
  <si>
    <t>Intro</t>
  </si>
  <si>
    <t>Difference Column</t>
  </si>
  <si>
    <t>Budget Summary</t>
  </si>
  <si>
    <t>Step 1</t>
  </si>
  <si>
    <t>Update Budget Categories</t>
  </si>
  <si>
    <t>Step 2</t>
  </si>
  <si>
    <t>You can modify the sub-categories within each table, but if you remove an entire major category, then you will need to modify the formulas in the Budget Summary table.</t>
  </si>
  <si>
    <t>Enter Budget Amounts</t>
  </si>
  <si>
    <t>If you are not sure how to set up your budget, read the article "How to Make a Budget with a Spreadsheet" listed below.</t>
  </si>
  <si>
    <t>Enter values in the Budget column within each table.</t>
  </si>
  <si>
    <t>Step 3</t>
  </si>
  <si>
    <t>Enter Actual Amounts</t>
  </si>
  <si>
    <t>You can either update the worksheet throughout the month, or wait until the end of the month to enter the actual income and expenses.</t>
  </si>
  <si>
    <t>Taking the Next Step</t>
  </si>
  <si>
    <t>This worksheet is a simple way to create a monthly budget, but when you are ready to move on to a more advanced budgeting tool, try our Money Management Template listed below.</t>
  </si>
  <si>
    <t>By Vertex42.com</t>
  </si>
  <si>
    <t>Do not submit copies or modifications of this template to any website or online template gallery.</t>
  </si>
  <si>
    <t>Please review the following license agreement to learn how you may or may not use this template. Thank you.</t>
  </si>
  <si>
    <t>This worksheet uses a separate Table for each major budget category. This allows you to insert and delete sub-categories easily.</t>
  </si>
  <si>
    <t>https://www.vertex42.com/ExcelTemplates/monthly-household-budget.html</t>
  </si>
  <si>
    <t>https://www.vertex42.com/licensing/EULA_privateuse.html</t>
  </si>
  <si>
    <t>This spreadsheet, including all worksheets and associated content is a copyrighted work under the United States and other copyright laws.</t>
  </si>
  <si>
    <t>Do not delete this worksheet</t>
  </si>
  <si>
    <t>© 2008-2020 Vertex42 LLC</t>
  </si>
  <si>
    <t>Car Replacement Fund</t>
  </si>
  <si>
    <t>Retirement Fund</t>
  </si>
  <si>
    <t>Education Fund</t>
  </si>
  <si>
    <t>Student Loans</t>
  </si>
  <si>
    <t>Credit Card Debt</t>
  </si>
  <si>
    <t>Other Loans</t>
  </si>
  <si>
    <t>Activities</t>
  </si>
  <si>
    <t>Fun Stuff</t>
  </si>
  <si>
    <t>Media</t>
  </si>
  <si>
    <t>Vacation/Travel</t>
  </si>
  <si>
    <t>License Agreement</t>
  </si>
  <si>
    <t>Related Templates and Resources</t>
  </si>
  <si>
    <t>► Income and Expense Worksheet</t>
  </si>
  <si>
    <t>► Money Management Template</t>
  </si>
  <si>
    <t>► How to Make a Budget with a Spreadsheet</t>
  </si>
  <si>
    <t>► 12 Principles of Personal Finance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</si>
</sst>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43" formatCode="_(* #,##0.00_);_(* \(#,##0.00\);_(* &quot;-&quot;??_);_(@_)"/>
  </numFmts>
  <fonts count="31" x14ac:knownFonts="1">
    <font>
      <sz val="11"/>
      <name val="Arial"/>
      <family val="2"/>
    </font>
    <font>
      <sz val="10"/>
      <name val="Arial"/>
      <family val="2"/>
    </font>
    <font>
      <u/>
      <sz val="10"/>
      <color indexed="12"/>
      <name val="Arial"/>
      <family val="2"/>
    </font>
    <font>
      <sz val="10"/>
      <name val="Trebuchet MS"/>
      <family val="2"/>
      <scheme val="minor"/>
    </font>
    <font>
      <u/>
      <sz val="8"/>
      <color indexed="12"/>
      <name val="Trebuchet MS"/>
      <family val="2"/>
      <scheme val="minor"/>
    </font>
    <font>
      <sz val="8"/>
      <name val="Trebuchet MS"/>
      <family val="2"/>
      <scheme val="minor"/>
    </font>
    <font>
      <b/>
      <sz val="8"/>
      <name val="Trebuchet MS"/>
      <family val="2"/>
      <scheme val="minor"/>
    </font>
    <font>
      <b/>
      <sz val="10"/>
      <name val="Trebuchet MS"/>
      <family val="2"/>
      <scheme val="minor"/>
    </font>
    <font>
      <b/>
      <sz val="11"/>
      <name val="Trebuchet MS"/>
      <family val="2"/>
      <scheme val="minor"/>
    </font>
    <font>
      <sz val="10"/>
      <color theme="0"/>
      <name val="Trebuchet MS"/>
      <family val="2"/>
      <scheme val="minor"/>
    </font>
    <font>
      <b/>
      <sz val="10"/>
      <name val="Arial"/>
      <family val="2"/>
      <scheme val="major"/>
    </font>
    <font>
      <sz val="9"/>
      <name val="Arial"/>
      <family val="2"/>
      <scheme val="major"/>
    </font>
    <font>
      <sz val="6"/>
      <color theme="0"/>
      <name val="Trebuchet MS"/>
      <family val="2"/>
      <scheme val="minor"/>
    </font>
    <font>
      <b/>
      <sz val="11"/>
      <color theme="1"/>
      <name val="Trebuchet MS"/>
      <family val="2"/>
      <scheme val="minor"/>
    </font>
    <font>
      <b/>
      <sz val="10"/>
      <color theme="0"/>
      <name val="Arial"/>
      <family val="2"/>
      <scheme val="major"/>
    </font>
    <font>
      <b/>
      <sz val="9"/>
      <color theme="1"/>
      <name val="Trebuchet MS"/>
      <family val="2"/>
      <scheme val="minor"/>
    </font>
    <font>
      <sz val="18"/>
      <color theme="4"/>
      <name val="Trebuchet MS"/>
      <family val="2"/>
      <scheme val="minor"/>
    </font>
    <font>
      <sz val="9"/>
      <color theme="0" tint="-0.499984740745262"/>
      <name val="Arial"/>
      <family val="2"/>
    </font>
    <font>
      <sz val="11"/>
      <name val="Arial"/>
      <family val="2"/>
    </font>
    <font>
      <u/>
      <sz val="11"/>
      <color indexed="12"/>
      <name val="Arial"/>
      <family val="2"/>
    </font>
    <font>
      <sz val="12"/>
      <name val="Arial"/>
      <family val="2"/>
    </font>
    <font>
      <b/>
      <sz val="12"/>
      <name val="Arial"/>
      <family val="2"/>
    </font>
    <font>
      <u/>
      <sz val="12"/>
      <color indexed="12"/>
      <name val="Arial"/>
      <family val="2"/>
    </font>
    <font>
      <u/>
      <sz val="8"/>
      <color indexed="12"/>
      <name val="Arial"/>
      <family val="2"/>
    </font>
    <font>
      <b/>
      <sz val="18"/>
      <color theme="0"/>
      <name val="Arial"/>
      <family val="2"/>
    </font>
    <font>
      <sz val="18"/>
      <color theme="0"/>
      <name val="Arial"/>
      <family val="2"/>
    </font>
    <font>
      <sz val="12"/>
      <color theme="1"/>
      <name val="Arial"/>
      <family val="2"/>
    </font>
    <font>
      <b/>
      <sz val="12"/>
      <color rgb="FF234372"/>
      <name val="Arial"/>
      <family val="2"/>
    </font>
    <font>
      <sz val="12"/>
      <color rgb="FF234372"/>
      <name val="Arial"/>
      <family val="2"/>
    </font>
    <font>
      <sz val="14"/>
      <color rgb="FF234372"/>
      <name val="Arial"/>
      <family val="2"/>
    </font>
    <font>
      <sz val="18"/>
      <color theme="4" tint="-0.249977111117893"/>
      <name val="Trebuchet MS"/>
      <family val="2"/>
      <scheme val="minor"/>
    </font>
  </fonts>
  <fills count="7">
    <fill>
      <patternFill patternType="none"/>
    </fill>
    <fill>
      <patternFill patternType="gray125"/>
    </fill>
    <fill>
      <patternFill patternType="solid">
        <fgColor theme="1"/>
        <bgColor theme="1"/>
      </patternFill>
    </fill>
    <fill>
      <patternFill patternType="solid">
        <fgColor theme="0" tint="-4.9989318521683403E-2"/>
        <bgColor indexed="64"/>
      </patternFill>
    </fill>
    <fill>
      <patternFill patternType="solid">
        <fgColor rgb="FF3464AB"/>
        <bgColor indexed="64"/>
      </patternFill>
    </fill>
    <fill>
      <patternFill patternType="solid">
        <fgColor theme="0"/>
        <bgColor indexed="64"/>
      </patternFill>
    </fill>
    <fill>
      <patternFill patternType="solid">
        <fgColor rgb="FFDEE8F5"/>
        <bgColor indexed="64"/>
      </patternFill>
    </fill>
  </fills>
  <borders count="6">
    <border>
      <left/>
      <right/>
      <top/>
      <bottom/>
      <diagonal/>
    </border>
    <border>
      <left style="thin">
        <color indexed="55"/>
      </left>
      <right style="thin">
        <color indexed="55"/>
      </right>
      <top/>
      <bottom style="thin">
        <color indexed="55"/>
      </bottom>
      <diagonal/>
    </border>
    <border>
      <left style="thin">
        <color indexed="55"/>
      </left>
      <right style="thin">
        <color indexed="55"/>
      </right>
      <top/>
      <bottom/>
      <diagonal/>
    </border>
    <border>
      <left style="thin">
        <color indexed="55"/>
      </left>
      <right style="thin">
        <color indexed="55"/>
      </right>
      <top style="thin">
        <color indexed="55"/>
      </top>
      <bottom/>
      <diagonal/>
    </border>
    <border>
      <left/>
      <right/>
      <top style="double">
        <color indexed="64"/>
      </top>
      <bottom/>
      <diagonal/>
    </border>
    <border>
      <left/>
      <right/>
      <top/>
      <bottom style="thin">
        <color rgb="FF3464AB"/>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alignment vertical="top"/>
      <protection locked="0"/>
    </xf>
  </cellStyleXfs>
  <cellXfs count="66">
    <xf numFmtId="0" fontId="0" fillId="0" borderId="0" xfId="0"/>
    <xf numFmtId="0" fontId="3" fillId="0" borderId="0" xfId="0" applyFont="1"/>
    <xf numFmtId="0" fontId="5" fillId="0" borderId="0" xfId="0" applyFont="1"/>
    <xf numFmtId="0" fontId="6" fillId="0" borderId="0" xfId="0" applyFont="1" applyAlignment="1">
      <alignment horizontal="right"/>
    </xf>
    <xf numFmtId="0" fontId="3" fillId="0" borderId="0" xfId="0" applyFont="1" applyFill="1" applyBorder="1"/>
    <xf numFmtId="0" fontId="7" fillId="0" borderId="0" xfId="0" applyFont="1"/>
    <xf numFmtId="0" fontId="3" fillId="0" borderId="0" xfId="0" applyFont="1" applyAlignment="1"/>
    <xf numFmtId="0" fontId="3" fillId="0" borderId="0" xfId="0" applyFont="1" applyAlignment="1">
      <alignment horizontal="left"/>
    </xf>
    <xf numFmtId="0" fontId="3" fillId="0" borderId="0" xfId="0" applyFont="1" applyFill="1"/>
    <xf numFmtId="4" fontId="3" fillId="0" borderId="1" xfId="1" applyNumberFormat="1" applyFont="1" applyFill="1" applyBorder="1"/>
    <xf numFmtId="43" fontId="3" fillId="0" borderId="0" xfId="1" applyNumberFormat="1" applyFont="1" applyFill="1" applyBorder="1"/>
    <xf numFmtId="0" fontId="5" fillId="0" borderId="0" xfId="0" applyFont="1" applyFill="1"/>
    <xf numFmtId="4" fontId="3" fillId="0" borderId="2" xfId="1" applyNumberFormat="1" applyFont="1" applyFill="1" applyBorder="1"/>
    <xf numFmtId="43" fontId="3" fillId="0" borderId="0" xfId="0" applyNumberFormat="1" applyFont="1" applyFill="1" applyBorder="1"/>
    <xf numFmtId="4" fontId="3" fillId="0" borderId="3" xfId="1" applyNumberFormat="1" applyFont="1" applyFill="1" applyBorder="1"/>
    <xf numFmtId="0" fontId="3" fillId="0" borderId="0" xfId="0" applyFont="1" applyFill="1" applyAlignment="1"/>
    <xf numFmtId="0" fontId="3" fillId="0" borderId="0" xfId="0" applyFont="1" applyFill="1" applyAlignment="1">
      <alignment horizontal="left"/>
    </xf>
    <xf numFmtId="0" fontId="3" fillId="0" borderId="0" xfId="0" applyFont="1" applyFill="1" applyAlignment="1">
      <alignment horizontal="right"/>
    </xf>
    <xf numFmtId="0" fontId="9" fillId="0" borderId="0" xfId="0" applyFont="1" applyFill="1"/>
    <xf numFmtId="4" fontId="3" fillId="0" borderId="0" xfId="0" applyNumberFormat="1" applyFont="1" applyFill="1" applyBorder="1"/>
    <xf numFmtId="0" fontId="12" fillId="0" borderId="0" xfId="0" applyFont="1" applyFill="1" applyAlignment="1">
      <alignment horizontal="left"/>
    </xf>
    <xf numFmtId="0" fontId="10" fillId="0" borderId="0" xfId="0" applyFont="1" applyFill="1" applyBorder="1"/>
    <xf numFmtId="43" fontId="11" fillId="0" borderId="0" xfId="0" applyNumberFormat="1" applyFont="1" applyFill="1" applyBorder="1" applyAlignment="1">
      <alignment horizontal="center"/>
    </xf>
    <xf numFmtId="0" fontId="11" fillId="0" borderId="0" xfId="0" applyFont="1" applyFill="1" applyBorder="1" applyAlignment="1">
      <alignment horizontal="center"/>
    </xf>
    <xf numFmtId="0" fontId="3" fillId="0" borderId="0" xfId="0" applyFont="1" applyFill="1" applyBorder="1" applyAlignment="1">
      <alignment horizontal="right" indent="1"/>
    </xf>
    <xf numFmtId="40" fontId="15" fillId="0" borderId="0" xfId="2" applyNumberFormat="1" applyFont="1" applyBorder="1" applyAlignment="1">
      <alignment horizontal="right" vertical="center"/>
    </xf>
    <xf numFmtId="0" fontId="14" fillId="2" borderId="0" xfId="0" applyFont="1" applyFill="1" applyBorder="1"/>
    <xf numFmtId="0" fontId="14" fillId="2" borderId="0" xfId="0" applyFont="1" applyFill="1" applyBorder="1" applyAlignment="1">
      <alignment horizontal="center"/>
    </xf>
    <xf numFmtId="0" fontId="13" fillId="0" borderId="0" xfId="0" applyFont="1" applyBorder="1" applyAlignment="1">
      <alignment horizontal="right" vertical="center"/>
    </xf>
    <xf numFmtId="0" fontId="13" fillId="3" borderId="4" xfId="0" applyFont="1" applyFill="1" applyBorder="1" applyAlignment="1">
      <alignment horizontal="right" vertical="center"/>
    </xf>
    <xf numFmtId="40" fontId="15" fillId="3" borderId="4" xfId="2" applyNumberFormat="1" applyFont="1" applyFill="1" applyBorder="1" applyAlignment="1">
      <alignment horizontal="right" vertical="center"/>
    </xf>
    <xf numFmtId="0" fontId="4" fillId="0" borderId="0" xfId="3" applyFont="1" applyFill="1" applyBorder="1" applyAlignment="1" applyProtection="1">
      <alignment horizontal="left"/>
    </xf>
    <xf numFmtId="0" fontId="5" fillId="0" borderId="0" xfId="0" applyFont="1" applyFill="1" applyBorder="1"/>
    <xf numFmtId="0" fontId="4" fillId="0" borderId="0" xfId="3" applyFont="1" applyFill="1" applyBorder="1" applyAlignment="1" applyProtection="1"/>
    <xf numFmtId="0" fontId="16" fillId="0" borderId="0" xfId="0" applyFont="1" applyFill="1" applyBorder="1" applyAlignment="1">
      <alignment vertical="center"/>
    </xf>
    <xf numFmtId="0" fontId="0" fillId="0" borderId="0" xfId="0" applyFont="1" applyAlignment="1">
      <alignment vertical="top"/>
    </xf>
    <xf numFmtId="0" fontId="8" fillId="0" borderId="0" xfId="0" applyFont="1"/>
    <xf numFmtId="0" fontId="0" fillId="0" borderId="0" xfId="0" applyFont="1" applyAlignment="1">
      <alignment vertical="top" wrapText="1"/>
    </xf>
    <xf numFmtId="0" fontId="18" fillId="0" borderId="0" xfId="0" applyFont="1"/>
    <xf numFmtId="0" fontId="2" fillId="0" borderId="0" xfId="3" applyAlignment="1" applyProtection="1">
      <alignment horizontal="left" vertical="top"/>
    </xf>
    <xf numFmtId="0" fontId="1" fillId="0" borderId="0" xfId="0" applyFont="1"/>
    <xf numFmtId="0" fontId="5" fillId="0" borderId="0" xfId="0" applyFont="1" applyFill="1" applyBorder="1" applyAlignment="1">
      <alignment horizontal="right"/>
    </xf>
    <xf numFmtId="0" fontId="23" fillId="0" borderId="0" xfId="3" applyFont="1" applyFill="1" applyBorder="1" applyAlignment="1" applyProtection="1"/>
    <xf numFmtId="0" fontId="30" fillId="0" borderId="0" xfId="0" applyFont="1" applyFill="1" applyBorder="1" applyAlignment="1">
      <alignment vertical="center"/>
    </xf>
    <xf numFmtId="0" fontId="24" fillId="4" borderId="5" xfId="0" applyFont="1" applyFill="1" applyBorder="1" applyAlignment="1">
      <alignment horizontal="left" vertical="center" indent="1"/>
    </xf>
    <xf numFmtId="0" fontId="24" fillId="4" borderId="5" xfId="0" applyFont="1" applyFill="1" applyBorder="1" applyAlignment="1">
      <alignment horizontal="left" vertical="center"/>
    </xf>
    <xf numFmtId="0" fontId="25" fillId="4" borderId="5" xfId="0" applyFont="1" applyFill="1" applyBorder="1" applyAlignment="1">
      <alignment vertical="center"/>
    </xf>
    <xf numFmtId="0" fontId="0" fillId="0" borderId="0" xfId="0"/>
    <xf numFmtId="0" fontId="1" fillId="5" borderId="0" xfId="0" applyFont="1" applyFill="1"/>
    <xf numFmtId="0" fontId="20" fillId="5" borderId="0" xfId="0" applyFont="1" applyFill="1" applyAlignment="1">
      <alignment horizontal="left" wrapText="1" indent="1"/>
    </xf>
    <xf numFmtId="0" fontId="18" fillId="5" borderId="0" xfId="0" applyFont="1" applyFill="1"/>
    <xf numFmtId="0" fontId="20" fillId="5" borderId="0" xfId="0" applyFont="1" applyFill="1"/>
    <xf numFmtId="0" fontId="2" fillId="5" borderId="0" xfId="3" applyFill="1" applyAlignment="1" applyProtection="1">
      <alignment horizontal="left" wrapText="1"/>
    </xf>
    <xf numFmtId="0" fontId="20" fillId="5" borderId="0" xfId="0" applyFont="1" applyFill="1" applyAlignment="1">
      <alignment horizontal="left" wrapText="1"/>
    </xf>
    <xf numFmtId="0" fontId="21" fillId="5" borderId="0" xfId="0" applyFont="1" applyFill="1" applyAlignment="1">
      <alignment horizontal="left" wrapText="1"/>
    </xf>
    <xf numFmtId="0" fontId="22" fillId="5" borderId="0" xfId="0" applyFont="1" applyFill="1" applyAlignment="1">
      <alignment horizontal="left" wrapText="1"/>
    </xf>
    <xf numFmtId="0" fontId="20" fillId="5" borderId="0" xfId="0" applyFont="1" applyFill="1" applyAlignment="1">
      <alignment horizontal="left"/>
    </xf>
    <xf numFmtId="0" fontId="26" fillId="5" borderId="0" xfId="0" applyFont="1" applyFill="1" applyAlignment="1">
      <alignment horizontal="left" wrapText="1"/>
    </xf>
    <xf numFmtId="0" fontId="1" fillId="0" borderId="0" xfId="0" applyFont="1"/>
    <xf numFmtId="0" fontId="24" fillId="4" borderId="5" xfId="0" applyFont="1" applyFill="1" applyBorder="1" applyAlignment="1">
      <alignment horizontal="left" vertical="center"/>
    </xf>
    <xf numFmtId="0" fontId="17" fillId="0" borderId="0" xfId="0" applyFont="1" applyAlignment="1">
      <alignment horizontal="right" vertical="center"/>
    </xf>
    <xf numFmtId="0" fontId="27" fillId="6" borderId="0" xfId="0" applyFont="1" applyFill="1" applyAlignment="1">
      <alignment vertical="center"/>
    </xf>
    <xf numFmtId="0" fontId="28" fillId="6" borderId="0" xfId="0" applyFont="1" applyFill="1" applyAlignment="1">
      <alignment vertical="center"/>
    </xf>
    <xf numFmtId="0" fontId="29" fillId="6" borderId="0" xfId="0" applyFont="1" applyFill="1" applyAlignment="1">
      <alignment vertical="center"/>
    </xf>
    <xf numFmtId="0" fontId="19" fillId="0" borderId="0" xfId="3" applyFont="1" applyAlignment="1" applyProtection="1">
      <alignment horizontal="left"/>
    </xf>
    <xf numFmtId="0" fontId="20" fillId="0" borderId="0" xfId="0" applyFont="1"/>
  </cellXfs>
  <cellStyles count="4">
    <cellStyle name="Comma" xfId="1" builtinId="3"/>
    <cellStyle name="Currency" xfId="2" builtinId="4"/>
    <cellStyle name="Hyperlink" xfId="3" builtinId="8"/>
    <cellStyle name="Normal" xfId="0" builtinId="0" customBuiltin="1"/>
  </cellStyles>
  <dxfs count="212">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condense val="0"/>
        <extend val="0"/>
        <color indexed="10"/>
      </font>
    </dxf>
    <dxf>
      <font>
        <condense val="0"/>
        <extend val="0"/>
        <color indexed="10"/>
      </font>
    </dxf>
    <dxf>
      <font>
        <b val="0"/>
        <i val="0"/>
        <strike val="0"/>
        <condense val="0"/>
        <extend val="0"/>
        <outline val="0"/>
        <shadow val="0"/>
        <u val="none"/>
        <vertAlign val="baseline"/>
        <sz val="10"/>
        <color auto="1"/>
        <name val="Trebuchet MS"/>
        <family val="2"/>
        <scheme val="minor"/>
      </font>
      <numFmt numFmtId="35" formatCode="_(* #,##0.00_);_(* \(#,##0.0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family val="2"/>
        <scheme val="minor"/>
      </font>
      <numFmt numFmtId="4"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family val="2"/>
        <scheme val="minor"/>
      </font>
      <numFmt numFmtId="4"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family val="2"/>
        <scheme val="minor"/>
      </font>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auto="1"/>
        <name val="Trebuchet MS"/>
        <family val="2"/>
        <scheme val="minor"/>
      </font>
      <numFmt numFmtId="35" formatCode="_(* #,##0.00_);_(* \(#,##0.0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family val="2"/>
        <scheme val="minor"/>
      </font>
      <numFmt numFmtId="4"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family val="2"/>
        <scheme val="minor"/>
      </font>
      <numFmt numFmtId="4"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family val="2"/>
        <scheme val="minor"/>
      </font>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auto="1"/>
        <name val="Trebuchet MS"/>
        <family val="2"/>
        <scheme val="minor"/>
      </font>
      <numFmt numFmtId="35" formatCode="_(* #,##0.00_);_(* \(#,##0.0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family val="2"/>
        <scheme val="minor"/>
      </font>
      <numFmt numFmtId="4"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family val="2"/>
        <scheme val="minor"/>
      </font>
      <numFmt numFmtId="4"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family val="2"/>
        <scheme val="minor"/>
      </font>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auto="1"/>
        <name val="Trebuchet MS"/>
        <family val="2"/>
        <scheme val="minor"/>
      </font>
      <numFmt numFmtId="35" formatCode="_(* #,##0.00_);_(* \(#,##0.0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family val="2"/>
        <scheme val="minor"/>
      </font>
      <numFmt numFmtId="4"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family val="2"/>
        <scheme val="minor"/>
      </font>
      <numFmt numFmtId="4"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family val="2"/>
        <scheme val="minor"/>
      </font>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family val="2"/>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family val="2"/>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family val="2"/>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family val="2"/>
        <scheme val="minor"/>
      </font>
      <fill>
        <patternFill patternType="none">
          <fgColor indexed="64"/>
          <bgColor indexed="65"/>
        </patternFill>
      </fill>
      <alignment horizontal="right" vertical="bottom" textRotation="0" wrapText="0" indent="1" justifyLastLine="0" shrinkToFit="0" readingOrder="0"/>
    </dxf>
    <dxf>
      <fill>
        <patternFill>
          <bgColor theme="0" tint="-4.9989318521683403E-2"/>
        </patternFill>
      </fill>
      <border diagonalUp="0" diagonalDown="0">
        <left/>
        <right/>
        <top/>
        <bottom/>
        <vertical/>
        <horizontal/>
      </border>
    </dxf>
    <dxf>
      <font>
        <b/>
        <color theme="1"/>
      </font>
    </dxf>
    <dxf>
      <font>
        <b/>
        <color theme="1"/>
      </font>
      <fill>
        <patternFill>
          <bgColor theme="0" tint="-4.9989318521683403E-2"/>
        </patternFill>
      </fill>
      <border diagonalUp="0" diagonalDown="0">
        <left/>
        <right/>
        <top style="double">
          <color theme="4"/>
        </top>
        <bottom/>
        <vertical/>
        <horizontal/>
      </border>
    </dxf>
    <dxf>
      <font>
        <b/>
        <color theme="0"/>
      </font>
      <fill>
        <patternFill patternType="solid">
          <fgColor auto="1"/>
          <bgColor theme="4"/>
        </patternFill>
      </fill>
      <border>
        <bottom style="thin">
          <color theme="0" tint="-0.24994659260841701"/>
        </bottom>
      </border>
    </dxf>
    <dxf>
      <font>
        <color theme="1"/>
      </font>
      <border>
        <left/>
        <right/>
        <top/>
        <bottom/>
      </border>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outline="0">
        <top style="thin">
          <color indexed="55"/>
        </top>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strike val="0"/>
        <outline val="0"/>
        <shadow val="0"/>
        <u val="none"/>
        <vertAlign val="baseline"/>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strike val="0"/>
        <outline val="0"/>
        <shadow val="0"/>
        <u val="none"/>
        <vertAlign val="baseline"/>
        <color auto="1"/>
        <name val="Trebuchet MS"/>
        <scheme val="minor"/>
      </font>
      <fill>
        <patternFill patternType="none">
          <fgColor indexed="64"/>
          <bgColor auto="1"/>
        </patternFill>
      </fill>
    </dxf>
    <dxf>
      <font>
        <strike val="0"/>
        <outline val="0"/>
        <shadow val="0"/>
        <u val="none"/>
        <vertAlign val="baseline"/>
        <color auto="1"/>
        <name val="Trebuchet MS"/>
        <scheme val="minor"/>
      </font>
      <fill>
        <patternFill patternType="none">
          <fgColor indexed="64"/>
          <bgColor auto="1"/>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strike val="0"/>
        <outline val="0"/>
        <shadow val="0"/>
        <u val="none"/>
        <vertAlign val="baseline"/>
        <color auto="1"/>
        <name val="Trebuchet MS"/>
        <scheme val="minor"/>
      </font>
      <fill>
        <patternFill patternType="none">
          <fgColor indexed="64"/>
          <bgColor auto="1"/>
        </patternFill>
      </fill>
    </dxf>
    <dxf>
      <font>
        <strike val="0"/>
        <outline val="0"/>
        <shadow val="0"/>
        <u val="none"/>
        <vertAlign val="baseline"/>
        <color auto="1"/>
        <name val="Trebuchet MS"/>
        <scheme val="minor"/>
      </font>
      <fill>
        <patternFill patternType="none">
          <fgColor indexed="64"/>
          <bgColor auto="1"/>
        </patternFill>
      </fill>
    </dxf>
    <dxf>
      <font>
        <strike val="0"/>
        <outline val="0"/>
        <shadow val="0"/>
        <u val="none"/>
        <vertAlign val="baseline"/>
        <color auto="1"/>
        <name val="Trebuchet MS"/>
        <scheme val="minor"/>
      </font>
      <fill>
        <patternFill patternType="none">
          <fgColor indexed="64"/>
          <bgColor auto="1"/>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strike val="0"/>
        <outline val="0"/>
        <shadow val="0"/>
        <u val="none"/>
        <vertAlign val="baseline"/>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left style="thin">
          <color indexed="55"/>
        </left>
        <right style="thin">
          <color indexed="55"/>
        </right>
        <top/>
        <bottom style="thin">
          <color indexed="55"/>
        </bottom>
        <vertical/>
        <horizontal/>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left style="thin">
          <color indexed="55"/>
        </left>
        <right style="thin">
          <color indexed="55"/>
        </right>
        <top/>
        <bottom style="thin">
          <color indexed="55"/>
        </bottom>
        <vertical/>
        <horizontal/>
      </border>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border outline="0">
        <bottom style="medium">
          <color indexed="23"/>
        </bottom>
      </border>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strike val="0"/>
        <outline val="0"/>
        <shadow val="0"/>
        <u val="none"/>
        <vertAlign val="baseline"/>
        <color auto="1"/>
        <name val="Trebuchet MS"/>
        <scheme val="min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indexed="65"/>
        </patternFill>
      </fill>
      <border diagonalUp="0" diagonalDown="0" outline="0">
        <left/>
        <right/>
        <top/>
        <bottom/>
      </border>
    </dxf>
    <dxf>
      <font>
        <strike val="0"/>
        <outline val="0"/>
        <shadow val="0"/>
        <u val="none"/>
        <vertAlign val="baseline"/>
        <color auto="1"/>
        <name val="Trebuchet MS"/>
        <scheme val="minor"/>
      </font>
      <fill>
        <patternFill patternType="none">
          <fgColor indexed="64"/>
          <bgColor auto="1"/>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strike val="0"/>
        <outline val="0"/>
        <shadow val="0"/>
        <u val="none"/>
        <vertAlign val="baseline"/>
        <color auto="1"/>
        <name val="Trebuchet MS"/>
        <scheme val="minor"/>
      </font>
      <fill>
        <patternFill patternType="none">
          <fgColor indexed="64"/>
          <bgColor auto="1"/>
        </patternFill>
      </fill>
    </dxf>
    <dxf>
      <font>
        <strike val="0"/>
        <outline val="0"/>
        <shadow val="0"/>
        <u val="none"/>
        <vertAlign val="baseline"/>
        <color auto="1"/>
        <name val="Trebuchet MS"/>
        <scheme val="minor"/>
      </font>
      <fill>
        <patternFill patternType="none">
          <fgColor indexed="64"/>
          <bgColor auto="1"/>
        </patternFill>
      </fill>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indexed="65"/>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35" formatCode="_(* #,##0.00_);_(* \(#,##0.00\);_(* &quot;-&quot;??_);_(@_)"/>
      <fill>
        <patternFill patternType="none">
          <fgColor indexed="64"/>
          <bgColor auto="1"/>
        </patternFill>
      </fill>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left style="thin">
          <color indexed="55"/>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numFmt numFmtId="4" formatCode="#,##0.00"/>
      <fill>
        <patternFill patternType="none">
          <fgColor indexed="64"/>
          <bgColor auto="1"/>
        </patternFill>
      </fill>
      <border diagonalUp="0" diagonalDown="0" outline="0">
        <left/>
        <right style="thin">
          <color indexed="55"/>
        </right>
        <top/>
        <bottom style="thin">
          <color indexed="55"/>
        </bottom>
      </border>
    </dxf>
    <dxf>
      <font>
        <b val="0"/>
        <i val="0"/>
        <strike val="0"/>
        <condense val="0"/>
        <extend val="0"/>
        <outline val="0"/>
        <shadow val="0"/>
        <u val="none"/>
        <vertAlign val="baseline"/>
        <sz val="10"/>
        <color auto="1"/>
        <name val="Trebuchet MS"/>
        <scheme val="minor"/>
      </font>
      <fill>
        <patternFill patternType="none">
          <fgColor indexed="64"/>
          <bgColor auto="1"/>
        </patternFill>
      </fill>
    </dxf>
    <dxf>
      <border diagonalUp="0" diagonalDown="0">
        <left/>
        <right/>
        <top/>
        <bottom/>
      </border>
    </dxf>
    <dxf>
      <font>
        <strike val="0"/>
        <outline val="0"/>
        <shadow val="0"/>
        <u val="none"/>
        <vertAlign val="baseline"/>
        <color auto="1"/>
        <name val="Trebuchet MS"/>
        <scheme val="minor"/>
      </font>
      <fill>
        <patternFill patternType="none">
          <fgColor indexed="64"/>
          <bgColor auto="1"/>
        </patternFill>
      </fill>
    </dxf>
    <dxf>
      <border outline="0">
        <bottom style="medium">
          <color indexed="23"/>
        </bottom>
      </border>
    </dxf>
    <dxf>
      <font>
        <strike val="0"/>
        <outline val="0"/>
        <shadow val="0"/>
        <u val="none"/>
        <vertAlign val="baseline"/>
        <color auto="1"/>
        <name val="Arial"/>
        <scheme val="major"/>
      </font>
      <fill>
        <patternFill patternType="none">
          <fgColor indexed="64"/>
          <bgColor auto="1"/>
        </patternFill>
      </fill>
    </dxf>
    <dxf>
      <fill>
        <patternFill>
          <bgColor theme="0" tint="-4.9989318521683403E-2"/>
        </patternFill>
      </fill>
      <border diagonalUp="0" diagonalDown="0">
        <left/>
        <right/>
        <top/>
        <bottom/>
        <vertical/>
        <horizontal/>
      </border>
    </dxf>
    <dxf>
      <font>
        <b/>
        <color theme="1"/>
      </font>
    </dxf>
    <dxf>
      <font>
        <b/>
        <color theme="1"/>
      </font>
      <fill>
        <patternFill>
          <bgColor theme="0" tint="-4.9989318521683403E-2"/>
        </patternFill>
      </fill>
      <border diagonalUp="0" diagonalDown="0">
        <left/>
        <right/>
        <top style="double">
          <color theme="6"/>
        </top>
        <bottom/>
        <vertical/>
        <horizontal/>
      </border>
    </dxf>
    <dxf>
      <font>
        <b/>
        <color theme="0"/>
      </font>
      <fill>
        <patternFill patternType="solid">
          <fgColor theme="6"/>
          <bgColor theme="6"/>
        </patternFill>
      </fill>
      <border>
        <bottom style="thin">
          <color theme="0" tint="-0.24994659260841701"/>
        </bottom>
      </border>
    </dxf>
    <dxf>
      <font>
        <color theme="1"/>
      </font>
      <border>
        <left/>
        <right/>
        <top/>
        <bottom/>
      </border>
    </dxf>
  </dxfs>
  <tableStyles count="2" defaultTableStyle="TableStyleMedium2" defaultPivotStyle="PivotStyleLight16">
    <tableStyle name="V42_ExpenseTable" pivot="0" count="5" xr9:uid="{00000000-0011-0000-FFFF-FFFF00000000}">
      <tableStyleElement type="wholeTable" dxfId="61"/>
      <tableStyleElement type="headerRow" dxfId="60"/>
      <tableStyleElement type="totalRow" dxfId="59"/>
      <tableStyleElement type="firstColumn" dxfId="58"/>
      <tableStyleElement type="lastColumn" dxfId="57"/>
    </tableStyle>
    <tableStyle name="V42_IncomeTable" pivot="0" count="5" xr9:uid="{00000000-0011-0000-FFFF-FFFF01000000}">
      <tableStyleElement type="wholeTable" dxfId="211"/>
      <tableStyleElement type="headerRow" dxfId="210"/>
      <tableStyleElement type="totalRow" dxfId="209"/>
      <tableStyleElement type="firstColumn" dxfId="208"/>
      <tableStyleElement type="lastColumn" dxfId="20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vertex42.com/ExcelTemplates/monthly-household-budget.html?utm_source=monthly-household-budget&amp;utm_campaign=templates&amp;utm_content=social" TargetMode="External"/><Relationship Id="rId2" Type="http://schemas.openxmlformats.org/officeDocument/2006/relationships/image" Target="../media/image1.png"/><Relationship Id="rId1" Type="http://schemas.openxmlformats.org/officeDocument/2006/relationships/hyperlink" Target="https://www.vertex42.com/ExcelTemplates/monthly-household-budget.html?utm_source=monthly-household-budget&amp;utm_campaign=templates&amp;utm_content=logo"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7</xdr:col>
      <xdr:colOff>123825</xdr:colOff>
      <xdr:row>0</xdr:row>
      <xdr:rowOff>0</xdr:rowOff>
    </xdr:from>
    <xdr:to>
      <xdr:col>9</xdr:col>
      <xdr:colOff>47625</xdr:colOff>
      <xdr:row>0</xdr:row>
      <xdr:rowOff>312896</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34175" y="0"/>
          <a:ext cx="1390650" cy="312896"/>
        </a:xfrm>
        <a:prstGeom prst="rect">
          <a:avLst/>
        </a:prstGeom>
      </xdr:spPr>
    </xdr:pic>
    <xdr:clientData/>
  </xdr:twoCellAnchor>
  <xdr:twoCellAnchor editAs="oneCell">
    <xdr:from>
      <xdr:col>10</xdr:col>
      <xdr:colOff>0</xdr:colOff>
      <xdr:row>1</xdr:row>
      <xdr:rowOff>0</xdr:rowOff>
    </xdr:from>
    <xdr:to>
      <xdr:col>14</xdr:col>
      <xdr:colOff>51036</xdr:colOff>
      <xdr:row>6</xdr:row>
      <xdr:rowOff>66675</xdr:rowOff>
    </xdr:to>
    <xdr:pic>
      <xdr:nvPicPr>
        <xdr:cNvPr id="4" name="Picture 3">
          <a:hlinkClick xmlns:r="http://schemas.openxmlformats.org/officeDocument/2006/relationships" r:id="rId3"/>
          <a:extLst>
            <a:ext uri="{FF2B5EF4-FFF2-40B4-BE49-F238E27FC236}">
              <a16:creationId xmlns:a16="http://schemas.microsoft.com/office/drawing/2014/main" id="{D9A701E9-72D6-4F6A-B9B1-212958976EB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715375" y="323850"/>
          <a:ext cx="2794236" cy="1028700"/>
        </a:xfrm>
        <a:prstGeom prst="rect">
          <a:avLst/>
        </a:prstGeom>
        <a:ln w="3175">
          <a:solidFill>
            <a:schemeClr val="bg1">
              <a:lumMod val="85000"/>
            </a:schemeClr>
          </a:solidFill>
        </a:ln>
        <a:effectLst>
          <a:outerShdw blurRad="50800" dist="38100" dir="2700000" algn="tl" rotWithShape="0">
            <a:prstClr val="black">
              <a:alpha val="40000"/>
            </a:prstClr>
          </a:outerShdw>
        </a:effectLst>
      </xdr:spPr>
    </xdr:pic>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1</xdr:col>
      <xdr:colOff>4191000</xdr:colOff>
      <xdr:row>0</xdr:row>
      <xdr:rowOff>0</xdr:rowOff>
    </xdr:from>
    <xdr:to>
      <xdr:col>1</xdr:col>
      <xdr:colOff>4191000</xdr:colOff>
      <xdr:row>0</xdr:row>
      <xdr:rowOff>179546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76800" y="0"/>
          <a:ext cx="1390650" cy="312896"/>
        </a:xfrm>
        <a:prstGeom prst="rect">
          <a:avLst/>
        </a:prstGeom>
      </xdr:spPr>
    </xdr:pic>
    <xdr:clientData/>
  </xdr:twoCellAnchor>
  <xdr:twoCellAnchor editAs="oneCell">
    <xdr:from>
      <xdr:col>2</xdr:col>
      <xdr:colOff>0</xdr:colOff>
      <xdr:row>0</xdr:row>
      <xdr:rowOff>0</xdr:rowOff>
    </xdr:from>
    <xdr:to>
      <xdr:col>2</xdr:col>
      <xdr:colOff>1219200</xdr:colOff>
      <xdr:row>0</xdr:row>
      <xdr:rowOff>304800</xdr:rowOff>
    </xdr:to>
    <xdr:pic>
      <xdr:nvPicPr>
        <xdr:cNvPr id="5" name="Picture 4">
          <a:extLst>
            <a:ext uri="{FF2B5EF4-FFF2-40B4-BE49-F238E27FC236}">
              <a16:creationId xmlns:a16="http://schemas.microsoft.com/office/drawing/2014/main" id="{663782F0-1097-4982-8C12-2A056817E46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43550" y="0"/>
          <a:ext cx="1219200" cy="304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64B5AEBA-6838-4215-AEAC-4D792D5351F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4:D13" totalsRowCount="1" headerRowDxfId="206" dataDxfId="204" headerRowBorderDxfId="205" tableBorderDxfId="203">
  <tableColumns count="4">
    <tableColumn id="1" xr3:uid="{00000000-0010-0000-0000-000001000000}" name="INCOME" totalsRowFunction="custom" dataDxfId="202">
      <totalsRowFormula>"Total " &amp; Table2[[#Headers],[INCOME]]</totalsRowFormula>
    </tableColumn>
    <tableColumn id="2" xr3:uid="{00000000-0010-0000-0000-000002000000}" name="Budget" totalsRowFunction="custom" dataDxfId="201" totalsRowDxfId="2" dataCellStyle="Comma">
      <totalsRowFormula>SUBTOTAL(9,Table2[Budget])</totalsRowFormula>
    </tableColumn>
    <tableColumn id="3" xr3:uid="{00000000-0010-0000-0000-000003000000}" name="Actual" totalsRowFunction="custom" dataDxfId="200" totalsRowDxfId="1" dataCellStyle="Comma">
      <totalsRowFormula>SUBTOTAL(9,Table2[Actual])</totalsRowFormula>
    </tableColumn>
    <tableColumn id="4" xr3:uid="{00000000-0010-0000-0000-000004000000}" name="Difference" totalsRowFunction="custom" dataDxfId="199" totalsRowDxfId="0" dataCellStyle="Comma">
      <calculatedColumnFormula>C5-B5</calculatedColumnFormula>
      <totalsRowFormula>SUBTOTAL(9,Table2[Difference])</totalsRowFormula>
    </tableColumn>
  </tableColumns>
  <tableStyleInfo name="V42_IncomeTable" showFirstColumn="0" showLastColumn="1"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e14" displayName="Table14" ref="F83:I91" totalsRowCount="1" headerRowDxfId="133" dataDxfId="131" headerRowBorderDxfId="132" tableBorderDxfId="130">
  <tableColumns count="4">
    <tableColumn id="1" xr3:uid="{00000000-0010-0000-0900-000001000000}" name="MISCELLANEOUS" totalsRowFunction="custom" dataDxfId="129" totalsRowDxfId="8">
      <totalsRowFormula>"Total " &amp; Table14[[#Headers],[MISCELLANEOUS]]</totalsRowFormula>
    </tableColumn>
    <tableColumn id="2" xr3:uid="{00000000-0010-0000-0900-000002000000}" name="Budget" totalsRowFunction="custom" dataDxfId="128" totalsRowDxfId="7" dataCellStyle="Comma">
      <totalsRowFormula>SUBTOTAL(9,Table14[Budget])</totalsRowFormula>
    </tableColumn>
    <tableColumn id="3" xr3:uid="{00000000-0010-0000-0900-000003000000}" name="Actual" totalsRowFunction="custom" dataDxfId="127" totalsRowDxfId="6" dataCellStyle="Comma">
      <totalsRowFormula>SUBTOTAL(9,Table14[Actual])</totalsRowFormula>
    </tableColumn>
    <tableColumn id="4" xr3:uid="{00000000-0010-0000-0900-000004000000}" name="Difference" totalsRowFunction="custom" dataDxfId="126" totalsRowDxfId="5" dataCellStyle="Comma">
      <calculatedColumnFormula>G84-H84</calculatedColumnFormula>
      <totalsRowFormula>SUBTOTAL(9,Table14[Difference])</totalsRowFormula>
    </tableColumn>
  </tableColumns>
  <tableStyleInfo name="V42_ExpenseTable" showFirstColumn="0" showLastColumn="1"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A000000}" name="Table15" displayName="Table15" ref="A64:D70" totalsRowCount="1" headerRowDxfId="125" dataDxfId="123" headerRowBorderDxfId="124" tableBorderDxfId="122">
  <tableColumns count="4">
    <tableColumn id="1" xr3:uid="{00000000-0010-0000-0A00-000001000000}" name="HEALTH" totalsRowFunction="custom" dataDxfId="121" totalsRowDxfId="36">
      <totalsRowFormula>"Total " &amp; Table15[[#Headers],[HEALTH]]</totalsRowFormula>
    </tableColumn>
    <tableColumn id="2" xr3:uid="{00000000-0010-0000-0A00-000002000000}" name="Budget" totalsRowFunction="custom" dataDxfId="120" totalsRowDxfId="35" dataCellStyle="Comma">
      <totalsRowFormula>SUBTOTAL(9,Table15[Budget])</totalsRowFormula>
    </tableColumn>
    <tableColumn id="3" xr3:uid="{00000000-0010-0000-0A00-000003000000}" name="Actual" totalsRowFunction="custom" dataDxfId="119" totalsRowDxfId="34" dataCellStyle="Comma">
      <totalsRowFormula>SUBTOTAL(9,Table15[Actual])</totalsRowFormula>
    </tableColumn>
    <tableColumn id="4" xr3:uid="{00000000-0010-0000-0A00-000004000000}" name="Difference" totalsRowFunction="custom" dataDxfId="118" totalsRowDxfId="33" dataCellStyle="Comma">
      <calculatedColumnFormula>B65-C65</calculatedColumnFormula>
      <totalsRowFormula>SUBTOTAL(9,Table15[Difference])</totalsRowFormula>
    </tableColumn>
  </tableColumns>
  <tableStyleInfo name="V42_ExpenseTable" showFirstColumn="0" showLastColumn="1"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B000000}" name="Table16" displayName="Table16" ref="A72:D78" totalsRowCount="1" headerRowDxfId="117" dataDxfId="115" headerRowBorderDxfId="116" tableBorderDxfId="114">
  <tableColumns count="4">
    <tableColumn id="1" xr3:uid="{00000000-0010-0000-0B00-000001000000}" name="INSURANCE" totalsRowFunction="custom" dataDxfId="113" totalsRowDxfId="32">
      <totalsRowFormula>"Total " &amp; Table16[[#Headers],[INSURANCE]]</totalsRowFormula>
    </tableColumn>
    <tableColumn id="2" xr3:uid="{00000000-0010-0000-0B00-000002000000}" name="Budget" totalsRowFunction="custom" dataDxfId="112" totalsRowDxfId="31" dataCellStyle="Comma">
      <totalsRowFormula>SUBTOTAL(9,Table16[Budget])</totalsRowFormula>
    </tableColumn>
    <tableColumn id="3" xr3:uid="{00000000-0010-0000-0B00-000003000000}" name="Actual" totalsRowFunction="custom" dataDxfId="111" totalsRowDxfId="30" dataCellStyle="Comma">
      <totalsRowFormula>SUBTOTAL(9,Table16[Actual])</totalsRowFormula>
    </tableColumn>
    <tableColumn id="4" xr3:uid="{00000000-0010-0000-0B00-000004000000}" name="Difference" totalsRowFunction="custom" dataDxfId="110" totalsRowDxfId="29" dataCellStyle="Comma">
      <calculatedColumnFormula>B73-C73</calculatedColumnFormula>
      <totalsRowFormula>SUBTOTAL(9,Table16[Difference])</totalsRowFormula>
    </tableColumn>
  </tableColumns>
  <tableStyleInfo name="V42_ExpenseTable" showFirstColumn="0" showLastColumn="1"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C000000}" name="Table17" displayName="Table17" ref="A80:D84" totalsRowCount="1" headerRowDxfId="109" dataDxfId="107" headerRowBorderDxfId="108" tableBorderDxfId="106">
  <tableColumns count="4">
    <tableColumn id="1" xr3:uid="{00000000-0010-0000-0C00-000001000000}" name="EDUCATION" totalsRowFunction="custom" dataDxfId="105" totalsRowDxfId="28">
      <totalsRowFormula>"Total " &amp; Table17[[#Headers],[EDUCATION]]</totalsRowFormula>
    </tableColumn>
    <tableColumn id="2" xr3:uid="{00000000-0010-0000-0C00-000002000000}" name="Budget" totalsRowFunction="custom" dataDxfId="104" totalsRowDxfId="27">
      <totalsRowFormula>SUBTOTAL(9,Table17[Budget])</totalsRowFormula>
    </tableColumn>
    <tableColumn id="3" xr3:uid="{00000000-0010-0000-0C00-000003000000}" name="Actual" totalsRowFunction="custom" dataDxfId="103" totalsRowDxfId="26">
      <totalsRowFormula>SUBTOTAL(9,Table17[Actual])</totalsRowFormula>
    </tableColumn>
    <tableColumn id="4" xr3:uid="{00000000-0010-0000-0C00-000004000000}" name="Difference" totalsRowFunction="custom" dataDxfId="102" totalsRowDxfId="25">
      <calculatedColumnFormula>B81-C81</calculatedColumnFormula>
      <totalsRowFormula>SUBTOTAL(9,Table17[Difference])</totalsRowFormula>
    </tableColumn>
  </tableColumns>
  <tableStyleInfo name="V42_ExpenseTable" showFirstColumn="0" showLastColumn="1"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D000000}" name="Table18" displayName="Table18" ref="A86:D91" totalsRowCount="1" headerRowDxfId="101" dataDxfId="99" headerRowBorderDxfId="100" tableBorderDxfId="98">
  <tableColumns count="4">
    <tableColumn id="1" xr3:uid="{00000000-0010-0000-0D00-000001000000}" name="CHARITY/GIFTS" totalsRowFunction="custom" dataDxfId="97" totalsRowDxfId="24">
      <totalsRowFormula>"Total " &amp; Table18[[#Headers],[CHARITY/GIFTS]]</totalsRowFormula>
    </tableColumn>
    <tableColumn id="2" xr3:uid="{00000000-0010-0000-0D00-000002000000}" name="Budget" totalsRowFunction="custom" dataDxfId="96" totalsRowDxfId="23">
      <totalsRowFormula>SUBTOTAL(9,Table18[Budget])</totalsRowFormula>
    </tableColumn>
    <tableColumn id="3" xr3:uid="{00000000-0010-0000-0D00-000003000000}" name="Actual" totalsRowFunction="custom" dataDxfId="95" totalsRowDxfId="22">
      <totalsRowFormula>SUBTOTAL(9,Table18[Actual])</totalsRowFormula>
    </tableColumn>
    <tableColumn id="4" xr3:uid="{00000000-0010-0000-0D00-000004000000}" name="Difference" totalsRowFunction="custom" dataDxfId="94" totalsRowDxfId="21" dataCellStyle="Comma">
      <calculatedColumnFormula>B87-C87</calculatedColumnFormula>
      <totalsRowFormula>SUBTOTAL(9,Table18[Difference])</totalsRowFormula>
    </tableColumn>
  </tableColumns>
  <tableStyleInfo name="V42_ExpenseTable" showFirstColumn="0" showLastColumn="1"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E000000}" name="Table19" displayName="Table19" ref="A55:D62" totalsRowCount="1" headerRowDxfId="93" dataDxfId="91" headerRowBorderDxfId="92" tableBorderDxfId="90">
  <tableColumns count="4">
    <tableColumn id="1" xr3:uid="{00000000-0010-0000-0E00-000001000000}" name="TRANSPORTATION" totalsRowFunction="custom" dataDxfId="89" totalsRowDxfId="40">
      <totalsRowFormula>"Total " &amp; Table19[[#Headers],[TRANSPORTATION]]</totalsRowFormula>
    </tableColumn>
    <tableColumn id="2" xr3:uid="{00000000-0010-0000-0E00-000002000000}" name="Budget" totalsRowFunction="custom" dataDxfId="88" totalsRowDxfId="39" dataCellStyle="Comma">
      <totalsRowFormula>SUBTOTAL(9,Table19[Budget])</totalsRowFormula>
    </tableColumn>
    <tableColumn id="3" xr3:uid="{00000000-0010-0000-0E00-000003000000}" name="Actual" totalsRowFunction="custom" dataDxfId="87" totalsRowDxfId="38" dataCellStyle="Comma">
      <totalsRowFormula>SUBTOTAL(9,Table19[Actual])</totalsRowFormula>
    </tableColumn>
    <tableColumn id="4" xr3:uid="{00000000-0010-0000-0E00-000004000000}" name="Difference" totalsRowFunction="custom" dataDxfId="86" totalsRowDxfId="37" dataCellStyle="Comma">
      <calculatedColumnFormula>B56-C56</calculatedColumnFormula>
      <totalsRowFormula>SUBTOTAL(9,Table19[Difference])</totalsRowFormula>
    </tableColumn>
  </tableColumns>
  <tableStyleInfo name="V42_ExpenseTable" showFirstColumn="0" showLastColumn="1"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20" displayName="Table20" ref="A31:D42" totalsRowCount="1" headerRowDxfId="85" dataDxfId="83" headerRowBorderDxfId="84" tableBorderDxfId="82">
  <tableColumns count="4">
    <tableColumn id="1" xr3:uid="{00000000-0010-0000-0F00-000001000000}" name="DAILY LIVING" totalsRowFunction="custom" dataDxfId="81" totalsRowDxfId="48">
      <totalsRowFormula>"Total " &amp; Table20[[#Headers],[DAILY LIVING]]</totalsRowFormula>
    </tableColumn>
    <tableColumn id="2" xr3:uid="{00000000-0010-0000-0F00-000002000000}" name="Budget" totalsRowFunction="custom" dataDxfId="80" totalsRowDxfId="47" dataCellStyle="Comma">
      <totalsRowFormula>SUBTOTAL(9,Table20[Budget])</totalsRowFormula>
    </tableColumn>
    <tableColumn id="3" xr3:uid="{00000000-0010-0000-0F00-000003000000}" name="Actual" totalsRowFunction="custom" dataDxfId="79" totalsRowDxfId="46" dataCellStyle="Comma">
      <totalsRowFormula>SUBTOTAL(9,Table20[Actual])</totalsRowFormula>
    </tableColumn>
    <tableColumn id="4" xr3:uid="{00000000-0010-0000-0F00-000004000000}" name="Difference" totalsRowFunction="custom" dataDxfId="78" totalsRowDxfId="45" dataCellStyle="Comma">
      <calculatedColumnFormula>B32-C32</calculatedColumnFormula>
      <totalsRowFormula>SUBTOTAL(9,Table20[Difference])</totalsRowFormula>
    </tableColumn>
  </tableColumns>
  <tableStyleInfo name="V42_ExpenseTable" showFirstColumn="0" showLastColumn="1"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e21" displayName="Table21" ref="A44:D53" totalsRowCount="1" headerRowDxfId="77" dataDxfId="75" headerRowBorderDxfId="76" tableBorderDxfId="74">
  <tableColumns count="4">
    <tableColumn id="1" xr3:uid="{00000000-0010-0000-1000-000001000000}" name="CHILDREN" totalsRowFunction="custom" dataDxfId="73" totalsRowDxfId="44">
      <totalsRowFormula>"Total " &amp; Table21[[#Headers],[CHILDREN]]</totalsRowFormula>
    </tableColumn>
    <tableColumn id="2" xr3:uid="{00000000-0010-0000-1000-000002000000}" name="Budget" totalsRowFunction="custom" dataDxfId="72" totalsRowDxfId="43" dataCellStyle="Comma">
      <totalsRowFormula>SUBTOTAL(9,Table21[Budget])</totalsRowFormula>
    </tableColumn>
    <tableColumn id="3" xr3:uid="{00000000-0010-0000-1000-000003000000}" name="Actual" totalsRowFunction="custom" dataDxfId="71" totalsRowDxfId="42" dataCellStyle="Comma">
      <totalsRowFormula>SUBTOTAL(9,Table21[Actual])</totalsRowFormula>
    </tableColumn>
    <tableColumn id="4" xr3:uid="{00000000-0010-0000-1000-000004000000}" name="Difference" totalsRowFunction="custom" dataDxfId="70" totalsRowDxfId="41" dataCellStyle="Comma">
      <calculatedColumnFormula>B45-C45</calculatedColumnFormula>
      <totalsRowFormula>SUBTOTAL(9,Table21[Difference])</totalsRowFormula>
    </tableColumn>
  </tableColumns>
  <tableStyleInfo name="V42_ExpenseTable" showFirstColumn="0" showLastColumn="1"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5" displayName="Table5" ref="A15:D29" totalsRowCount="1" headerRowDxfId="198" dataDxfId="196" headerRowBorderDxfId="197" tableBorderDxfId="195">
  <tableColumns count="4">
    <tableColumn id="1" xr3:uid="{00000000-0010-0000-0100-000001000000}" name="HOME EXPENSES" totalsRowFunction="custom" dataDxfId="194" totalsRowDxfId="52">
      <totalsRowFormula>"Total " &amp; Table5[[#Headers],[HOME EXPENSES]]</totalsRowFormula>
    </tableColumn>
    <tableColumn id="2" xr3:uid="{00000000-0010-0000-0100-000002000000}" name="Budget" totalsRowFunction="custom" dataDxfId="193" totalsRowDxfId="51" dataCellStyle="Comma">
      <totalsRowFormula>SUBTOTAL(9,Table5[Budget])</totalsRowFormula>
    </tableColumn>
    <tableColumn id="3" xr3:uid="{00000000-0010-0000-0100-000003000000}" name="Actual" totalsRowFunction="custom" dataDxfId="192" totalsRowDxfId="50" dataCellStyle="Comma">
      <totalsRowFormula>SUBTOTAL(9,Table5[Actual])</totalsRowFormula>
    </tableColumn>
    <tableColumn id="4" xr3:uid="{00000000-0010-0000-0100-000004000000}" name="Difference" totalsRowFunction="custom" dataDxfId="191" totalsRowDxfId="49" dataCellStyle="Comma">
      <calculatedColumnFormula>B16-C16</calculatedColumnFormula>
      <totalsRowFormula>SUBTOTAL(9,Table5[Difference])</totalsRowFormula>
    </tableColumn>
  </tableColumns>
  <tableStyleInfo name="V42_ExpenseTable" showFirstColumn="0" showLastColumn="1"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6" displayName="Table6" ref="F15:I23" totalsRowCount="1" headerRowDxfId="190" dataDxfId="188" headerRowBorderDxfId="189" tableBorderDxfId="187">
  <tableColumns count="4">
    <tableColumn id="1" xr3:uid="{00000000-0010-0000-0200-000001000000}" name="SAVINGS" totalsRowFunction="custom" dataDxfId="69" totalsRowDxfId="12">
      <totalsRowFormula>"Total " &amp; Table6[[#Headers],[SAVINGS]]</totalsRowFormula>
    </tableColumn>
    <tableColumn id="2" xr3:uid="{00000000-0010-0000-0200-000002000000}" name="Budget" totalsRowFunction="custom" dataDxfId="68" totalsRowDxfId="11" dataCellStyle="Comma">
      <totalsRowFormula>SUBTOTAL(9,Table6[Budget])</totalsRowFormula>
    </tableColumn>
    <tableColumn id="3" xr3:uid="{00000000-0010-0000-0200-000003000000}" name="Actual" totalsRowFunction="custom" dataDxfId="67" totalsRowDxfId="10" dataCellStyle="Comma">
      <totalsRowFormula>SUBTOTAL(9,Table6[Actual])</totalsRowFormula>
    </tableColumn>
    <tableColumn id="4" xr3:uid="{00000000-0010-0000-0200-000004000000}" name="Difference" totalsRowFunction="custom" dataDxfId="66" totalsRowDxfId="9" dataCellStyle="Comma">
      <calculatedColumnFormula>G16-H16</calculatedColumnFormula>
      <totalsRowFormula>SUBTOTAL(9,Table6[Difference])</totalsRowFormula>
    </tableColumn>
  </tableColumns>
  <tableStyleInfo name="V42_ExpenseTable" showFirstColumn="0" showLastColumn="1"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7" displayName="Table7" ref="F25:I35" totalsRowCount="1" headerRowDxfId="186" dataDxfId="184" headerRowBorderDxfId="185" tableBorderDxfId="183">
  <tableColumns count="4">
    <tableColumn id="1" xr3:uid="{00000000-0010-0000-0300-000001000000}" name="OBLIGATIONS" totalsRowFunction="custom" dataDxfId="65" totalsRowDxfId="16">
      <totalsRowFormula>"Total " &amp; Table7[[#Headers],[OBLIGATIONS]]</totalsRowFormula>
    </tableColumn>
    <tableColumn id="2" xr3:uid="{00000000-0010-0000-0300-000002000000}" name="Budget" totalsRowFunction="custom" dataDxfId="64" totalsRowDxfId="15" dataCellStyle="Comma">
      <totalsRowFormula>SUBTOTAL(9,Table7[Budget])</totalsRowFormula>
    </tableColumn>
    <tableColumn id="3" xr3:uid="{00000000-0010-0000-0300-000003000000}" name="Actual" totalsRowFunction="custom" dataDxfId="63" totalsRowDxfId="14" dataCellStyle="Comma">
      <totalsRowFormula>SUBTOTAL(9,Table7[Actual])</totalsRowFormula>
    </tableColumn>
    <tableColumn id="4" xr3:uid="{00000000-0010-0000-0300-000004000000}" name="Difference" totalsRowFunction="custom" dataDxfId="62" totalsRowDxfId="13" dataCellStyle="Comma">
      <calculatedColumnFormula>G26-H26</calculatedColumnFormula>
      <totalsRowFormula>SUBTOTAL(9,Table7[Difference])</totalsRowFormula>
    </tableColumn>
  </tableColumns>
  <tableStyleInfo name="V42_ExpenseTable" showFirstColumn="0" showLastColumn="1"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8" displayName="Table8" ref="F37:I43" totalsRowCount="1" headerRowDxfId="182" dataDxfId="180" headerRowBorderDxfId="181" tableBorderDxfId="179">
  <tableColumns count="4">
    <tableColumn id="1" xr3:uid="{00000000-0010-0000-0400-000001000000}" name="BUSINESS EXPENSE" totalsRowFunction="custom" dataDxfId="178" totalsRowDxfId="20">
      <totalsRowFormula>"Total " &amp; Table8[[#Headers],[BUSINESS EXPENSE]]</totalsRowFormula>
    </tableColumn>
    <tableColumn id="2" xr3:uid="{00000000-0010-0000-0400-000002000000}" name="Budget" totalsRowFunction="custom" dataDxfId="177" totalsRowDxfId="19">
      <totalsRowFormula>SUBTOTAL(9,Table8[Budget])</totalsRowFormula>
    </tableColumn>
    <tableColumn id="3" xr3:uid="{00000000-0010-0000-0400-000003000000}" name="Actual" totalsRowFunction="custom" dataDxfId="176" totalsRowDxfId="18">
      <totalsRowFormula>SUBTOTAL(9,Table8[Actual])</totalsRowFormula>
    </tableColumn>
    <tableColumn id="4" xr3:uid="{00000000-0010-0000-0400-000004000000}" name="Difference" totalsRowFunction="custom" dataDxfId="175" totalsRowDxfId="17" dataCellStyle="Comma">
      <calculatedColumnFormula>G38-H38</calculatedColumnFormula>
      <totalsRowFormula>SUBTOTAL(9,Table8[Difference])</totalsRowFormula>
    </tableColumn>
  </tableColumns>
  <tableStyleInfo name="V42_ExpenseTable" showFirstColumn="0" showLastColumn="1"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5000000}" name="Table10" displayName="Table10" ref="F45:I57" totalsRowCount="1" headerRowDxfId="174" dataDxfId="172" headerRowBorderDxfId="173">
  <tableColumns count="4">
    <tableColumn id="1" xr3:uid="{00000000-0010-0000-0500-000001000000}" name="ENTERTAINMENT" totalsRowFunction="custom" dataDxfId="171" totalsRowDxfId="56">
      <totalsRowFormula>"Total " &amp; Table10[[#Headers],[ENTERTAINMENT]]</totalsRowFormula>
    </tableColumn>
    <tableColumn id="2" xr3:uid="{00000000-0010-0000-0500-000002000000}" name="Budget" totalsRowFunction="custom" dataDxfId="170" totalsRowDxfId="55" dataCellStyle="Comma">
      <totalsRowFormula>SUBTOTAL(9,Table10[Budget])</totalsRowFormula>
    </tableColumn>
    <tableColumn id="3" xr3:uid="{00000000-0010-0000-0500-000003000000}" name="Actual" totalsRowFunction="custom" dataDxfId="169" totalsRowDxfId="54" dataCellStyle="Comma">
      <totalsRowFormula>SUBTOTAL(9,Table10[Actual])</totalsRowFormula>
    </tableColumn>
    <tableColumn id="4" xr3:uid="{00000000-0010-0000-0500-000004000000}" name="Difference" totalsRowFunction="custom" dataDxfId="168" totalsRowDxfId="53" dataCellStyle="Comma">
      <calculatedColumnFormula>G46-H46</calculatedColumnFormula>
      <totalsRowFormula>SUBTOTAL(9,Table10[Difference])</totalsRowFormula>
    </tableColumn>
  </tableColumns>
  <tableStyleInfo name="V42_ExpenseTable" showFirstColumn="0" showLastColumn="1"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1" displayName="Table11" ref="F59:I64" totalsRowCount="1" headerRowDxfId="167" dataDxfId="165" headerRowBorderDxfId="166" tableBorderDxfId="164">
  <tableColumns count="4">
    <tableColumn id="1" xr3:uid="{00000000-0010-0000-0600-000001000000}" name="PETS" totalsRowFunction="custom" dataDxfId="163" totalsRowDxfId="162">
      <totalsRowFormula>"Total " &amp; Table11[[#Headers],[PETS]]</totalsRowFormula>
    </tableColumn>
    <tableColumn id="2" xr3:uid="{00000000-0010-0000-0600-000002000000}" name="Budget" totalsRowFunction="custom" dataDxfId="161" totalsRowDxfId="160">
      <totalsRowFormula>SUBTOTAL(9,Table11[Budget])</totalsRowFormula>
    </tableColumn>
    <tableColumn id="3" xr3:uid="{00000000-0010-0000-0600-000003000000}" name="Actual" totalsRowFunction="custom" dataDxfId="159" totalsRowDxfId="158">
      <totalsRowFormula>SUBTOTAL(9,Table11[Actual])</totalsRowFormula>
    </tableColumn>
    <tableColumn id="4" xr3:uid="{00000000-0010-0000-0600-000004000000}" name="Difference" totalsRowFunction="custom" dataDxfId="157" totalsRowDxfId="156" dataCellStyle="Comma">
      <calculatedColumnFormula>G60-H60</calculatedColumnFormula>
      <totalsRowFormula>SUBTOTAL(9,Table11[Difference])</totalsRowFormula>
    </tableColumn>
  </tableColumns>
  <tableStyleInfo name="V42_ExpenseTable" showFirstColumn="0" showLastColumn="1"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7000000}" name="Table12" displayName="Table12" ref="F66:I72" totalsRowCount="1" headerRowBorderDxfId="155" tableBorderDxfId="154">
  <tableColumns count="4">
    <tableColumn id="1" xr3:uid="{00000000-0010-0000-0700-000001000000}" name="SUBSCRIPTIONS" totalsRowFunction="custom" dataDxfId="153" totalsRowDxfId="152">
      <totalsRowFormula>"Total " &amp; Table12[[#Headers],[SUBSCRIPTIONS]]</totalsRowFormula>
    </tableColumn>
    <tableColumn id="2" xr3:uid="{00000000-0010-0000-0700-000002000000}" name="Budget" totalsRowFunction="custom" dataDxfId="151" totalsRowDxfId="150" dataCellStyle="Comma">
      <totalsRowFormula>SUBTOTAL(9,Table12[Budget])</totalsRowFormula>
    </tableColumn>
    <tableColumn id="3" xr3:uid="{00000000-0010-0000-0700-000003000000}" name="Actual" totalsRowFunction="custom" dataDxfId="149" totalsRowDxfId="148" dataCellStyle="Comma">
      <totalsRowFormula>SUBTOTAL(9,Table12[Actual])</totalsRowFormula>
    </tableColumn>
    <tableColumn id="4" xr3:uid="{00000000-0010-0000-0700-000004000000}" name="Difference" totalsRowFunction="custom" dataDxfId="147" totalsRowDxfId="146" dataCellStyle="Comma">
      <calculatedColumnFormula>G67-H67</calculatedColumnFormula>
      <totalsRowFormula>SUBTOTAL(9,Table12[Difference])</totalsRowFormula>
    </tableColumn>
  </tableColumns>
  <tableStyleInfo name="V42_ExpenseTable" showFirstColumn="0" showLastColumn="1"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Table13" displayName="Table13" ref="F74:I81" totalsRowCount="1" headerRowDxfId="145" dataDxfId="143" headerRowBorderDxfId="144" tableBorderDxfId="142">
  <tableColumns count="4">
    <tableColumn id="1" xr3:uid="{00000000-0010-0000-0800-000001000000}" name="VACATION" totalsRowFunction="custom" dataDxfId="141" totalsRowDxfId="140">
      <totalsRowFormula>"Total " &amp; Table13[[#Headers],[VACATION]]</totalsRowFormula>
    </tableColumn>
    <tableColumn id="2" xr3:uid="{00000000-0010-0000-0800-000002000000}" name="Budget" totalsRowFunction="custom" dataDxfId="139" totalsRowDxfId="138" dataCellStyle="Comma">
      <totalsRowFormula>SUBTOTAL(9,Table13[Budget])</totalsRowFormula>
    </tableColumn>
    <tableColumn id="3" xr3:uid="{00000000-0010-0000-0800-000003000000}" name="Actual" totalsRowFunction="custom" dataDxfId="137" totalsRowDxfId="136" dataCellStyle="Comma">
      <totalsRowFormula>SUBTOTAL(9,Table13[Actual])</totalsRowFormula>
    </tableColumn>
    <tableColumn id="4" xr3:uid="{00000000-0010-0000-0800-000004000000}" name="Difference" totalsRowFunction="custom" dataDxfId="135" totalsRowDxfId="134" dataCellStyle="Comma">
      <calculatedColumnFormula>G75-H75</calculatedColumnFormula>
      <totalsRowFormula>SUBTOTAL(9,Table13[Difference])</totalsRowFormula>
    </tableColumn>
  </tableColumns>
  <tableStyleInfo name="V42_ExpenseTable" showFirstColumn="0" showLastColumn="1" showRowStripes="0" showColumnStripes="0"/>
</table>
</file>

<file path=xl/theme/theme1.xml><?xml version="1.0" encoding="utf-8"?>
<a:theme xmlns:a="http://schemas.openxmlformats.org/drawingml/2006/main" name="Vertex42">
  <a:themeElements>
    <a:clrScheme name="V42-Blue2">
      <a:dk1>
        <a:sysClr val="windowText" lastClr="000000"/>
      </a:dk1>
      <a:lt1>
        <a:sysClr val="window" lastClr="FFFFFF"/>
      </a:lt1>
      <a:dk2>
        <a:srgbClr val="5E8BCE"/>
      </a:dk2>
      <a:lt2>
        <a:srgbClr val="EEECE2"/>
      </a:lt2>
      <a:accent1>
        <a:srgbClr val="3A5D9C"/>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18" Type="http://schemas.openxmlformats.org/officeDocument/2006/relationships/table" Target="../tables/table14.xml"/><Relationship Id="rId3" Type="http://schemas.openxmlformats.org/officeDocument/2006/relationships/printerSettings" Target="../printerSettings/printerSettings1.bin"/><Relationship Id="rId21" Type="http://schemas.openxmlformats.org/officeDocument/2006/relationships/table" Target="../tables/table17.xm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www.vertex42.com/ExcelTemplates/monthly-household-budget.html" TargetMode="External"/><Relationship Id="rId16" Type="http://schemas.openxmlformats.org/officeDocument/2006/relationships/table" Target="../tables/table12.xml"/><Relationship Id="rId20" Type="http://schemas.openxmlformats.org/officeDocument/2006/relationships/table" Target="../tables/table16.xml"/><Relationship Id="rId1" Type="http://schemas.openxmlformats.org/officeDocument/2006/relationships/hyperlink" Target="https://www.vertex42.com/ExcelTemplates/monthly-household-budget.html"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table" Target="../tables/table1.xml"/><Relationship Id="rId15" Type="http://schemas.openxmlformats.org/officeDocument/2006/relationships/table" Target="../tables/table11.xml"/><Relationship Id="rId10" Type="http://schemas.openxmlformats.org/officeDocument/2006/relationships/table" Target="../tables/table6.xml"/><Relationship Id="rId19" Type="http://schemas.openxmlformats.org/officeDocument/2006/relationships/table" Target="../tables/table15.xml"/><Relationship Id="rId4" Type="http://schemas.openxmlformats.org/officeDocument/2006/relationships/drawing" Target="../drawings/drawing1.xml"/><Relationship Id="rId9" Type="http://schemas.openxmlformats.org/officeDocument/2006/relationships/table" Target="../tables/table5.xml"/><Relationship Id="rId14"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money-management-template.html" TargetMode="External"/><Relationship Id="rId7" Type="http://schemas.openxmlformats.org/officeDocument/2006/relationships/drawing" Target="../drawings/drawing2.xml"/><Relationship Id="rId2" Type="http://schemas.openxmlformats.org/officeDocument/2006/relationships/hyperlink" Target="https://www.vertex42.com/ExcelArticles/how-to-make-a-budget.html" TargetMode="External"/><Relationship Id="rId1" Type="http://schemas.openxmlformats.org/officeDocument/2006/relationships/hyperlink" Target="https://www.vertex42.com/ExcelTemplates/monthly-household-budget.html" TargetMode="External"/><Relationship Id="rId6" Type="http://schemas.openxmlformats.org/officeDocument/2006/relationships/printerSettings" Target="../printerSettings/printerSettings2.bin"/><Relationship Id="rId5" Type="http://schemas.openxmlformats.org/officeDocument/2006/relationships/hyperlink" Target="https://www.vertex42.com/ExcelTemplates/income-and-expense-worksheet.html" TargetMode="External"/><Relationship Id="rId4" Type="http://schemas.openxmlformats.org/officeDocument/2006/relationships/hyperlink" Target="https://www.vertex42.com/blog/money/principles-of-personal-finance.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ExcelTemplates/monthly-household-budget.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4.png"/><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165"/>
  <sheetViews>
    <sheetView showGridLines="0" tabSelected="1" workbookViewId="0">
      <selection activeCell="B5" sqref="B5"/>
    </sheetView>
  </sheetViews>
  <sheetFormatPr defaultRowHeight="15" x14ac:dyDescent="0.3"/>
  <cols>
    <col min="1" max="1" width="22.5" style="1" customWidth="1"/>
    <col min="2" max="4" width="9.625" style="1" customWidth="1"/>
    <col min="5" max="5" width="2.625" style="1" customWidth="1"/>
    <col min="6" max="6" width="22.5" style="1" customWidth="1"/>
    <col min="7" max="9" width="9.625" style="1" customWidth="1"/>
    <col min="10" max="16384" width="9" style="1"/>
  </cols>
  <sheetData>
    <row r="1" spans="1:9" ht="26.1" customHeight="1" x14ac:dyDescent="0.3">
      <c r="A1" s="43" t="s">
        <v>98</v>
      </c>
      <c r="B1" s="34"/>
      <c r="C1" s="34"/>
      <c r="D1" s="34"/>
      <c r="E1" s="34"/>
      <c r="F1" s="34"/>
      <c r="G1" s="34"/>
      <c r="H1" s="34"/>
      <c r="I1" s="34"/>
    </row>
    <row r="2" spans="1:9" s="2" customFormat="1" ht="13.5" x14ac:dyDescent="0.3">
      <c r="A2" s="42" t="s">
        <v>128</v>
      </c>
      <c r="B2" s="33"/>
      <c r="C2" s="33"/>
      <c r="D2" s="33"/>
      <c r="E2" s="31"/>
      <c r="F2" s="31"/>
      <c r="G2" s="32"/>
      <c r="H2" s="41" t="s">
        <v>132</v>
      </c>
      <c r="I2" s="41"/>
    </row>
    <row r="3" spans="1:9" s="2" customFormat="1" ht="13.5" x14ac:dyDescent="0.3">
      <c r="E3" s="3"/>
    </row>
    <row r="4" spans="1:9" x14ac:dyDescent="0.3">
      <c r="A4" s="21" t="s">
        <v>5</v>
      </c>
      <c r="B4" s="22" t="s">
        <v>101</v>
      </c>
      <c r="C4" s="23" t="s">
        <v>4</v>
      </c>
      <c r="D4" s="23" t="s">
        <v>82</v>
      </c>
      <c r="E4" s="18" t="s">
        <v>100</v>
      </c>
      <c r="F4" s="26" t="s">
        <v>104</v>
      </c>
      <c r="G4" s="27" t="s">
        <v>101</v>
      </c>
      <c r="H4" s="27" t="s">
        <v>4</v>
      </c>
      <c r="I4" s="27" t="s">
        <v>82</v>
      </c>
    </row>
    <row r="5" spans="1:9" ht="16.5" x14ac:dyDescent="0.3">
      <c r="A5" s="4" t="s">
        <v>15</v>
      </c>
      <c r="B5" s="9">
        <v>2000</v>
      </c>
      <c r="C5" s="9">
        <v>2000</v>
      </c>
      <c r="D5" s="10">
        <f t="shared" ref="D5:D11" si="0">C5-B5</f>
        <v>0</v>
      </c>
      <c r="E5" s="8"/>
      <c r="F5" s="28" t="s">
        <v>6</v>
      </c>
      <c r="G5" s="25">
        <f>Table2[[#Totals],[Budget]]</f>
        <v>2000</v>
      </c>
      <c r="H5" s="25">
        <f>Table2[[#Totals],[Actual]]</f>
        <v>2000</v>
      </c>
      <c r="I5" s="25">
        <f>G5-H5</f>
        <v>0</v>
      </c>
    </row>
    <row r="6" spans="1:9" ht="17.25" thickBot="1" x14ac:dyDescent="0.35">
      <c r="A6" s="4" t="s">
        <v>9</v>
      </c>
      <c r="B6" s="9"/>
      <c r="C6" s="9"/>
      <c r="D6" s="10">
        <f t="shared" si="0"/>
        <v>0</v>
      </c>
      <c r="E6" s="8"/>
      <c r="F6" s="28" t="s">
        <v>7</v>
      </c>
      <c r="G6" s="25">
        <f>SUM(,Table5[[#Totals],[Budget]],Table20[[#Totals],[Budget]],Table21[[#Totals],[Budget]],Table19[[#Totals],[Budget]],Table15[[#Totals],[Budget]],Table16[[#Totals],[Budget]],Table17[[#Totals],[Budget]],Table18[[#Totals],[Budget]],Table14[[#Totals],[Budget]],Table13[[#Totals],[Budget]],Table12[[#Totals],[Budget]],Table11[[#Totals],[Budget]],Table10[[#Totals],[Budget]],Table8[[#Totals],[Budget]],Table7[[#Totals],[Budget]],Table6[[#Totals],[Budget]])</f>
        <v>1345</v>
      </c>
      <c r="H6" s="25">
        <f>SUM(Table5[[#Totals],[Actual]],Table20[[#Totals],[Actual]],Table21[[#Totals],[Actual]],Table19[[#Totals],[Actual]],Table15[[#Totals],[Actual]],Table16[[#Totals],[Actual]],Table17[[#Totals],[Actual]],Table18[[#Totals],[Actual]],Table14[[#Totals],[Actual]],Table13[[#Totals],[Actual]],Table12[[#Totals],[Actual]],Table11[[#Totals],[Actual]],Table10[[#Totals],[Actual]],Table8[[#Totals],[Actual]],Table7[[#Totals],[Actual]],Table6[[#Totals],[Actual]])</f>
        <v>1486</v>
      </c>
      <c r="I6" s="25">
        <f>G6-H6</f>
        <v>-141</v>
      </c>
    </row>
    <row r="7" spans="1:9" ht="17.25" thickTop="1" x14ac:dyDescent="0.3">
      <c r="A7" s="4" t="s">
        <v>10</v>
      </c>
      <c r="B7" s="9"/>
      <c r="C7" s="9"/>
      <c r="D7" s="10">
        <f t="shared" si="0"/>
        <v>0</v>
      </c>
      <c r="E7" s="8"/>
      <c r="F7" s="29" t="s">
        <v>8</v>
      </c>
      <c r="G7" s="30">
        <f>G5-G6</f>
        <v>655</v>
      </c>
      <c r="H7" s="30">
        <f>H5-H6</f>
        <v>514</v>
      </c>
      <c r="I7" s="30">
        <f>H7-G7</f>
        <v>-141</v>
      </c>
    </row>
    <row r="8" spans="1:9" s="2" customFormat="1" x14ac:dyDescent="0.3">
      <c r="A8" s="4" t="s">
        <v>14</v>
      </c>
      <c r="B8" s="9"/>
      <c r="C8" s="9"/>
      <c r="D8" s="10">
        <f t="shared" si="0"/>
        <v>0</v>
      </c>
      <c r="E8" s="11"/>
      <c r="F8" s="11"/>
      <c r="G8" s="11"/>
      <c r="H8" s="11"/>
      <c r="I8" s="11"/>
    </row>
    <row r="9" spans="1:9" x14ac:dyDescent="0.3">
      <c r="A9" s="4" t="s">
        <v>103</v>
      </c>
      <c r="B9" s="9"/>
      <c r="C9" s="9"/>
      <c r="D9" s="10">
        <f t="shared" si="0"/>
        <v>0</v>
      </c>
      <c r="E9" s="8"/>
      <c r="F9" s="11"/>
      <c r="G9" s="11"/>
      <c r="H9" s="11"/>
      <c r="I9" s="11"/>
    </row>
    <row r="10" spans="1:9" x14ac:dyDescent="0.3">
      <c r="A10" s="4" t="s">
        <v>96</v>
      </c>
      <c r="B10" s="9"/>
      <c r="C10" s="9"/>
      <c r="D10" s="10">
        <f t="shared" si="0"/>
        <v>0</v>
      </c>
      <c r="E10" s="8"/>
      <c r="F10" s="11"/>
      <c r="G10" s="11"/>
      <c r="H10" s="11"/>
      <c r="I10" s="11"/>
    </row>
    <row r="11" spans="1:9" x14ac:dyDescent="0.3">
      <c r="A11" s="4" t="s">
        <v>20</v>
      </c>
      <c r="B11" s="9"/>
      <c r="C11" s="9"/>
      <c r="D11" s="10">
        <f t="shared" si="0"/>
        <v>0</v>
      </c>
      <c r="E11" s="8"/>
      <c r="F11" s="11"/>
      <c r="G11" s="11"/>
      <c r="H11" s="11"/>
      <c r="I11" s="11"/>
    </row>
    <row r="12" spans="1:9" x14ac:dyDescent="0.3">
      <c r="A12" s="4" t="s">
        <v>20</v>
      </c>
      <c r="B12" s="12"/>
      <c r="C12" s="12"/>
      <c r="D12" s="10">
        <f>C12-B12</f>
        <v>0</v>
      </c>
      <c r="E12" s="8"/>
      <c r="F12" s="11"/>
      <c r="G12" s="11"/>
      <c r="H12" s="11"/>
      <c r="I12" s="11"/>
    </row>
    <row r="13" spans="1:9" x14ac:dyDescent="0.3">
      <c r="A13" s="24" t="str">
        <f>"Total " &amp; Table2[[#Headers],[INCOME]]</f>
        <v>Total INCOME</v>
      </c>
      <c r="B13" s="19">
        <f>SUBTOTAL(9,Table2[Budget])</f>
        <v>2000</v>
      </c>
      <c r="C13" s="19">
        <f>SUBTOTAL(9,Table2[Actual])</f>
        <v>2000</v>
      </c>
      <c r="D13" s="13">
        <f>SUBTOTAL(9,Table2[Difference])</f>
        <v>0</v>
      </c>
      <c r="E13" s="8"/>
      <c r="F13" s="11"/>
      <c r="G13" s="11"/>
      <c r="H13" s="11"/>
      <c r="I13" s="11"/>
    </row>
    <row r="14" spans="1:9" x14ac:dyDescent="0.3">
      <c r="A14" s="8"/>
      <c r="B14" s="8"/>
      <c r="C14" s="8"/>
      <c r="D14" s="8"/>
      <c r="E14" s="8"/>
      <c r="F14" s="11"/>
      <c r="G14" s="11"/>
      <c r="H14" s="11"/>
      <c r="I14" s="11"/>
    </row>
    <row r="15" spans="1:9" x14ac:dyDescent="0.3">
      <c r="A15" s="21" t="s">
        <v>17</v>
      </c>
      <c r="B15" s="22" t="s">
        <v>101</v>
      </c>
      <c r="C15" s="23" t="s">
        <v>4</v>
      </c>
      <c r="D15" s="23" t="s">
        <v>82</v>
      </c>
      <c r="E15" s="8"/>
      <c r="F15" s="21" t="s">
        <v>57</v>
      </c>
      <c r="G15" s="22" t="s">
        <v>101</v>
      </c>
      <c r="H15" s="23" t="s">
        <v>4</v>
      </c>
      <c r="I15" s="23" t="s">
        <v>82</v>
      </c>
    </row>
    <row r="16" spans="1:9" x14ac:dyDescent="0.3">
      <c r="A16" s="4" t="s">
        <v>72</v>
      </c>
      <c r="B16" s="9">
        <v>1100</v>
      </c>
      <c r="C16" s="9">
        <v>1100</v>
      </c>
      <c r="D16" s="10">
        <f>B16-C16</f>
        <v>0</v>
      </c>
      <c r="E16" s="8"/>
      <c r="F16" s="4" t="s">
        <v>55</v>
      </c>
      <c r="G16" s="9"/>
      <c r="H16" s="9"/>
      <c r="I16" s="10">
        <f t="shared" ref="I16:I22" si="1">G16-H16</f>
        <v>0</v>
      </c>
    </row>
    <row r="17" spans="1:9" x14ac:dyDescent="0.3">
      <c r="A17" s="4" t="s">
        <v>18</v>
      </c>
      <c r="B17" s="9">
        <v>50</v>
      </c>
      <c r="C17" s="9">
        <v>67</v>
      </c>
      <c r="D17" s="10">
        <f t="shared" ref="D17:D28" si="2">B17-C17</f>
        <v>-17</v>
      </c>
      <c r="E17" s="8"/>
      <c r="F17" s="4" t="s">
        <v>133</v>
      </c>
      <c r="G17" s="9"/>
      <c r="H17" s="9"/>
      <c r="I17" s="10">
        <f t="shared" si="1"/>
        <v>0</v>
      </c>
    </row>
    <row r="18" spans="1:9" x14ac:dyDescent="0.3">
      <c r="A18" s="4" t="s">
        <v>71</v>
      </c>
      <c r="B18" s="9">
        <v>43</v>
      </c>
      <c r="C18" s="9">
        <v>52</v>
      </c>
      <c r="D18" s="10">
        <f t="shared" si="2"/>
        <v>-9</v>
      </c>
      <c r="E18" s="8"/>
      <c r="F18" s="4" t="s">
        <v>134</v>
      </c>
      <c r="G18" s="9"/>
      <c r="H18" s="9"/>
      <c r="I18" s="10">
        <f t="shared" si="1"/>
        <v>0</v>
      </c>
    </row>
    <row r="19" spans="1:9" x14ac:dyDescent="0.3">
      <c r="A19" s="4" t="s">
        <v>70</v>
      </c>
      <c r="B19" s="9">
        <v>7</v>
      </c>
      <c r="C19" s="9">
        <v>7</v>
      </c>
      <c r="D19" s="10">
        <f t="shared" si="2"/>
        <v>0</v>
      </c>
      <c r="E19" s="8"/>
      <c r="F19" s="4" t="s">
        <v>56</v>
      </c>
      <c r="G19" s="9"/>
      <c r="H19" s="9"/>
      <c r="I19" s="10">
        <f t="shared" si="1"/>
        <v>0</v>
      </c>
    </row>
    <row r="20" spans="1:9" s="5" customFormat="1" x14ac:dyDescent="0.3">
      <c r="A20" s="4" t="s">
        <v>26</v>
      </c>
      <c r="B20" s="9">
        <v>25</v>
      </c>
      <c r="C20" s="9">
        <v>25</v>
      </c>
      <c r="D20" s="10">
        <f t="shared" si="2"/>
        <v>0</v>
      </c>
      <c r="E20" s="8"/>
      <c r="F20" s="4" t="s">
        <v>135</v>
      </c>
      <c r="G20" s="9"/>
      <c r="H20" s="9"/>
      <c r="I20" s="10">
        <f t="shared" si="1"/>
        <v>0</v>
      </c>
    </row>
    <row r="21" spans="1:9" x14ac:dyDescent="0.3">
      <c r="A21" s="4" t="s">
        <v>69</v>
      </c>
      <c r="B21" s="9">
        <v>35</v>
      </c>
      <c r="C21" s="9">
        <v>35</v>
      </c>
      <c r="D21" s="10">
        <f t="shared" si="2"/>
        <v>0</v>
      </c>
      <c r="E21" s="8"/>
      <c r="F21" s="4" t="s">
        <v>20</v>
      </c>
      <c r="G21" s="9"/>
      <c r="H21" s="9"/>
      <c r="I21" s="10">
        <f>G21-H21</f>
        <v>0</v>
      </c>
    </row>
    <row r="22" spans="1:9" x14ac:dyDescent="0.3">
      <c r="A22" s="4" t="s">
        <v>19</v>
      </c>
      <c r="B22" s="9">
        <v>15</v>
      </c>
      <c r="C22" s="9">
        <v>15</v>
      </c>
      <c r="D22" s="10">
        <f t="shared" si="2"/>
        <v>0</v>
      </c>
      <c r="E22" s="8"/>
      <c r="F22" s="4" t="s">
        <v>20</v>
      </c>
      <c r="G22" s="14"/>
      <c r="H22" s="14"/>
      <c r="I22" s="10">
        <f t="shared" si="1"/>
        <v>0</v>
      </c>
    </row>
    <row r="23" spans="1:9" x14ac:dyDescent="0.3">
      <c r="A23" s="4" t="s">
        <v>68</v>
      </c>
      <c r="B23" s="9">
        <v>0</v>
      </c>
      <c r="C23" s="9">
        <v>150</v>
      </c>
      <c r="D23" s="10">
        <f t="shared" si="2"/>
        <v>-150</v>
      </c>
      <c r="E23" s="8"/>
      <c r="F23" s="24" t="str">
        <f>"Total " &amp; Table6[[#Headers],[SAVINGS]]</f>
        <v>Total SAVINGS</v>
      </c>
      <c r="G23" s="19">
        <f>SUBTOTAL(9,Table6[Budget])</f>
        <v>0</v>
      </c>
      <c r="H23" s="19">
        <f>SUBTOTAL(9,Table6[Actual])</f>
        <v>0</v>
      </c>
      <c r="I23" s="13">
        <f>SUBTOTAL(9,Table6[Difference])</f>
        <v>0</v>
      </c>
    </row>
    <row r="24" spans="1:9" x14ac:dyDescent="0.3">
      <c r="A24" s="4" t="s">
        <v>67</v>
      </c>
      <c r="B24" s="9">
        <v>0</v>
      </c>
      <c r="C24" s="9">
        <v>0</v>
      </c>
      <c r="D24" s="10">
        <f t="shared" si="2"/>
        <v>0</v>
      </c>
      <c r="E24" s="8"/>
      <c r="F24" s="8"/>
      <c r="G24" s="17"/>
      <c r="H24" s="17"/>
      <c r="I24" s="17"/>
    </row>
    <row r="25" spans="1:9" x14ac:dyDescent="0.3">
      <c r="A25" s="4" t="s">
        <v>92</v>
      </c>
      <c r="B25" s="9">
        <v>20</v>
      </c>
      <c r="C25" s="9">
        <v>15</v>
      </c>
      <c r="D25" s="10">
        <f>B25-C25</f>
        <v>5</v>
      </c>
      <c r="E25" s="8"/>
      <c r="F25" s="21" t="s">
        <v>58</v>
      </c>
      <c r="G25" s="22" t="s">
        <v>101</v>
      </c>
      <c r="H25" s="23" t="s">
        <v>4</v>
      </c>
      <c r="I25" s="23" t="s">
        <v>82</v>
      </c>
    </row>
    <row r="26" spans="1:9" x14ac:dyDescent="0.3">
      <c r="A26" s="4" t="s">
        <v>91</v>
      </c>
      <c r="B26" s="9">
        <v>50</v>
      </c>
      <c r="C26" s="9">
        <v>20</v>
      </c>
      <c r="D26" s="10">
        <f t="shared" si="2"/>
        <v>30</v>
      </c>
      <c r="E26" s="8"/>
      <c r="F26" s="4" t="s">
        <v>136</v>
      </c>
      <c r="G26" s="9"/>
      <c r="H26" s="9"/>
      <c r="I26" s="10">
        <f t="shared" ref="I26:I34" si="3">G26-H26</f>
        <v>0</v>
      </c>
    </row>
    <row r="27" spans="1:9" x14ac:dyDescent="0.3">
      <c r="A27" s="4" t="s">
        <v>25</v>
      </c>
      <c r="B27" s="9">
        <v>0</v>
      </c>
      <c r="C27" s="9">
        <v>0</v>
      </c>
      <c r="D27" s="10">
        <f t="shared" si="2"/>
        <v>0</v>
      </c>
      <c r="E27" s="8"/>
      <c r="F27" s="4" t="s">
        <v>137</v>
      </c>
      <c r="G27" s="9"/>
      <c r="H27" s="9"/>
      <c r="I27" s="10">
        <f t="shared" si="3"/>
        <v>0</v>
      </c>
    </row>
    <row r="28" spans="1:9" x14ac:dyDescent="0.3">
      <c r="A28" s="4" t="s">
        <v>20</v>
      </c>
      <c r="B28" s="14">
        <v>0</v>
      </c>
      <c r="C28" s="14">
        <v>0</v>
      </c>
      <c r="D28" s="10">
        <f t="shared" si="2"/>
        <v>0</v>
      </c>
      <c r="E28" s="8"/>
      <c r="F28" s="4" t="s">
        <v>138</v>
      </c>
      <c r="G28" s="9"/>
      <c r="H28" s="9"/>
      <c r="I28" s="10">
        <f t="shared" si="3"/>
        <v>0</v>
      </c>
    </row>
    <row r="29" spans="1:9" x14ac:dyDescent="0.3">
      <c r="A29" s="24" t="str">
        <f>"Total " &amp; Table5[[#Headers],[HOME EXPENSES]]</f>
        <v>Total HOME EXPENSES</v>
      </c>
      <c r="B29" s="19">
        <f>SUBTOTAL(9,Table5[Budget])</f>
        <v>1345</v>
      </c>
      <c r="C29" s="19">
        <f>SUBTOTAL(9,Table5[Actual])</f>
        <v>1486</v>
      </c>
      <c r="D29" s="13">
        <f>SUBTOTAL(9,Table5[Difference])</f>
        <v>-141</v>
      </c>
      <c r="E29" s="8"/>
      <c r="F29" s="4" t="s">
        <v>99</v>
      </c>
      <c r="G29" s="9"/>
      <c r="H29" s="9"/>
      <c r="I29" s="10">
        <f t="shared" si="3"/>
        <v>0</v>
      </c>
    </row>
    <row r="30" spans="1:9" x14ac:dyDescent="0.3">
      <c r="A30" s="8"/>
      <c r="B30" s="17"/>
      <c r="C30" s="17"/>
      <c r="D30" s="17"/>
      <c r="E30" s="8"/>
      <c r="F30" s="4" t="s">
        <v>59</v>
      </c>
      <c r="G30" s="9"/>
      <c r="H30" s="9"/>
      <c r="I30" s="10">
        <f t="shared" si="3"/>
        <v>0</v>
      </c>
    </row>
    <row r="31" spans="1:9" x14ac:dyDescent="0.3">
      <c r="A31" s="21" t="s">
        <v>47</v>
      </c>
      <c r="B31" s="22" t="s">
        <v>101</v>
      </c>
      <c r="C31" s="23" t="s">
        <v>4</v>
      </c>
      <c r="D31" s="23" t="s">
        <v>82</v>
      </c>
      <c r="E31" s="8"/>
      <c r="F31" s="4" t="s">
        <v>60</v>
      </c>
      <c r="G31" s="9"/>
      <c r="H31" s="9"/>
      <c r="I31" s="10">
        <f t="shared" si="3"/>
        <v>0</v>
      </c>
    </row>
    <row r="32" spans="1:9" x14ac:dyDescent="0.3">
      <c r="A32" s="4" t="s">
        <v>12</v>
      </c>
      <c r="B32" s="9"/>
      <c r="C32" s="9"/>
      <c r="D32" s="10">
        <f>B32-C32</f>
        <v>0</v>
      </c>
      <c r="E32" s="8"/>
      <c r="F32" s="4" t="s">
        <v>95</v>
      </c>
      <c r="G32" s="9"/>
      <c r="H32" s="9"/>
      <c r="I32" s="10">
        <f t="shared" si="3"/>
        <v>0</v>
      </c>
    </row>
    <row r="33" spans="1:9" x14ac:dyDescent="0.3">
      <c r="A33" s="4" t="s">
        <v>48</v>
      </c>
      <c r="B33" s="9"/>
      <c r="C33" s="9"/>
      <c r="D33" s="10">
        <f t="shared" ref="D33:D41" si="4">B33-C33</f>
        <v>0</v>
      </c>
      <c r="E33" s="8"/>
      <c r="F33" s="4" t="s">
        <v>20</v>
      </c>
      <c r="G33" s="9"/>
      <c r="H33" s="9"/>
      <c r="I33" s="10">
        <f>G33-H33</f>
        <v>0</v>
      </c>
    </row>
    <row r="34" spans="1:9" x14ac:dyDescent="0.3">
      <c r="A34" s="4" t="s">
        <v>11</v>
      </c>
      <c r="B34" s="9"/>
      <c r="C34" s="9"/>
      <c r="D34" s="10">
        <f>B34-C34</f>
        <v>0</v>
      </c>
      <c r="E34" s="8"/>
      <c r="F34" s="4" t="s">
        <v>20</v>
      </c>
      <c r="G34" s="12"/>
      <c r="H34" s="12"/>
      <c r="I34" s="10">
        <f t="shared" si="3"/>
        <v>0</v>
      </c>
    </row>
    <row r="35" spans="1:9" x14ac:dyDescent="0.3">
      <c r="A35" s="4" t="s">
        <v>49</v>
      </c>
      <c r="B35" s="9"/>
      <c r="C35" s="9"/>
      <c r="D35" s="10">
        <f t="shared" si="4"/>
        <v>0</v>
      </c>
      <c r="E35" s="8"/>
      <c r="F35" s="24" t="str">
        <f>"Total " &amp; Table7[[#Headers],[OBLIGATIONS]]</f>
        <v>Total OBLIGATIONS</v>
      </c>
      <c r="G35" s="19">
        <f>SUBTOTAL(9,Table7[Budget])</f>
        <v>0</v>
      </c>
      <c r="H35" s="19">
        <f>SUBTOTAL(9,Table7[Actual])</f>
        <v>0</v>
      </c>
      <c r="I35" s="13">
        <f>SUBTOTAL(9,Table7[Difference])</f>
        <v>0</v>
      </c>
    </row>
    <row r="36" spans="1:9" x14ac:dyDescent="0.3">
      <c r="A36" s="4" t="s">
        <v>74</v>
      </c>
      <c r="B36" s="9"/>
      <c r="C36" s="9"/>
      <c r="D36" s="10">
        <f t="shared" si="4"/>
        <v>0</v>
      </c>
      <c r="E36" s="8"/>
      <c r="F36" s="8"/>
      <c r="G36" s="17"/>
      <c r="H36" s="17"/>
      <c r="I36" s="17"/>
    </row>
    <row r="37" spans="1:9" x14ac:dyDescent="0.3">
      <c r="A37" s="4" t="s">
        <v>51</v>
      </c>
      <c r="B37" s="9"/>
      <c r="C37" s="9"/>
      <c r="D37" s="10">
        <f t="shared" si="4"/>
        <v>0</v>
      </c>
      <c r="E37" s="8"/>
      <c r="F37" s="21" t="s">
        <v>90</v>
      </c>
      <c r="G37" s="22" t="s">
        <v>101</v>
      </c>
      <c r="H37" s="23" t="s">
        <v>4</v>
      </c>
      <c r="I37" s="23" t="s">
        <v>82</v>
      </c>
    </row>
    <row r="38" spans="1:9" x14ac:dyDescent="0.3">
      <c r="A38" s="4" t="s">
        <v>75</v>
      </c>
      <c r="B38" s="9"/>
      <c r="C38" s="9"/>
      <c r="D38" s="10">
        <f t="shared" si="4"/>
        <v>0</v>
      </c>
      <c r="E38" s="8"/>
      <c r="F38" s="4" t="s">
        <v>93</v>
      </c>
      <c r="G38" s="9"/>
      <c r="H38" s="9"/>
      <c r="I38" s="10">
        <f>G38-H38</f>
        <v>0</v>
      </c>
    </row>
    <row r="39" spans="1:9" x14ac:dyDescent="0.3">
      <c r="A39" s="4" t="s">
        <v>85</v>
      </c>
      <c r="B39" s="9"/>
      <c r="C39" s="9"/>
      <c r="D39" s="10">
        <f>B39-C39</f>
        <v>0</v>
      </c>
      <c r="E39" s="8"/>
      <c r="F39" s="4" t="s">
        <v>94</v>
      </c>
      <c r="G39" s="9"/>
      <c r="H39" s="9"/>
      <c r="I39" s="10">
        <f>G39-H39</f>
        <v>0</v>
      </c>
    </row>
    <row r="40" spans="1:9" x14ac:dyDescent="0.3">
      <c r="A40" s="4" t="s">
        <v>86</v>
      </c>
      <c r="B40" s="9"/>
      <c r="C40" s="9"/>
      <c r="D40" s="10">
        <f>B40-C40</f>
        <v>0</v>
      </c>
      <c r="E40" s="8"/>
      <c r="F40" s="4" t="s">
        <v>20</v>
      </c>
      <c r="G40" s="9"/>
      <c r="H40" s="9"/>
      <c r="I40" s="10">
        <f>G40-H40</f>
        <v>0</v>
      </c>
    </row>
    <row r="41" spans="1:9" x14ac:dyDescent="0.3">
      <c r="A41" s="4" t="s">
        <v>20</v>
      </c>
      <c r="B41" s="14"/>
      <c r="C41" s="14"/>
      <c r="D41" s="10">
        <f t="shared" si="4"/>
        <v>0</v>
      </c>
      <c r="E41" s="8"/>
      <c r="F41" s="4" t="s">
        <v>20</v>
      </c>
      <c r="G41" s="9"/>
      <c r="H41" s="9"/>
      <c r="I41" s="10">
        <f>G41-H41</f>
        <v>0</v>
      </c>
    </row>
    <row r="42" spans="1:9" x14ac:dyDescent="0.3">
      <c r="A42" s="24" t="str">
        <f>"Total " &amp; Table20[[#Headers],[DAILY LIVING]]</f>
        <v>Total DAILY LIVING</v>
      </c>
      <c r="B42" s="19">
        <f>SUBTOTAL(9,Table20[Budget])</f>
        <v>0</v>
      </c>
      <c r="C42" s="19">
        <f>SUBTOTAL(9,Table20[Actual])</f>
        <v>0</v>
      </c>
      <c r="D42" s="13">
        <f>SUBTOTAL(9,Table20[Difference])</f>
        <v>0</v>
      </c>
      <c r="E42" s="8"/>
      <c r="F42" s="4" t="s">
        <v>20</v>
      </c>
      <c r="G42" s="14"/>
      <c r="H42" s="14"/>
      <c r="I42" s="10">
        <f>G42-H42</f>
        <v>0</v>
      </c>
    </row>
    <row r="43" spans="1:9" x14ac:dyDescent="0.3">
      <c r="A43" s="8"/>
      <c r="B43" s="17"/>
      <c r="C43" s="17"/>
      <c r="D43" s="17"/>
      <c r="E43" s="8"/>
      <c r="F43" s="24" t="str">
        <f>"Total " &amp; Table8[[#Headers],[BUSINESS EXPENSE]]</f>
        <v>Total BUSINESS EXPENSE</v>
      </c>
      <c r="G43" s="19">
        <f>SUBTOTAL(9,Table8[Budget])</f>
        <v>0</v>
      </c>
      <c r="H43" s="19">
        <f>SUBTOTAL(9,Table8[Actual])</f>
        <v>0</v>
      </c>
      <c r="I43" s="13">
        <f>SUBTOTAL(9,Table8[Difference])</f>
        <v>0</v>
      </c>
    </row>
    <row r="44" spans="1:9" x14ac:dyDescent="0.3">
      <c r="A44" s="21" t="s">
        <v>83</v>
      </c>
      <c r="B44" s="22" t="s">
        <v>101</v>
      </c>
      <c r="C44" s="23" t="s">
        <v>4</v>
      </c>
      <c r="D44" s="23" t="s">
        <v>82</v>
      </c>
      <c r="E44" s="8"/>
      <c r="F44" s="8"/>
      <c r="G44" s="17"/>
      <c r="H44" s="17"/>
      <c r="I44" s="17"/>
    </row>
    <row r="45" spans="1:9" x14ac:dyDescent="0.3">
      <c r="A45" s="4" t="s">
        <v>23</v>
      </c>
      <c r="B45" s="9"/>
      <c r="C45" s="9"/>
      <c r="D45" s="10">
        <f t="shared" ref="D45:D52" si="5">B45-C45</f>
        <v>0</v>
      </c>
      <c r="E45" s="8"/>
      <c r="F45" s="21" t="s">
        <v>38</v>
      </c>
      <c r="G45" s="22" t="s">
        <v>101</v>
      </c>
      <c r="H45" s="23" t="s">
        <v>4</v>
      </c>
      <c r="I45" s="23" t="s">
        <v>82</v>
      </c>
    </row>
    <row r="46" spans="1:9" x14ac:dyDescent="0.3">
      <c r="A46" s="4" t="s">
        <v>11</v>
      </c>
      <c r="B46" s="9"/>
      <c r="C46" s="9"/>
      <c r="D46" s="10">
        <f t="shared" si="5"/>
        <v>0</v>
      </c>
      <c r="E46" s="8"/>
      <c r="F46" s="4" t="s">
        <v>139</v>
      </c>
      <c r="G46" s="9"/>
      <c r="H46" s="9"/>
      <c r="I46" s="10">
        <f t="shared" ref="I46:I56" si="6">G46-H46</f>
        <v>0</v>
      </c>
    </row>
    <row r="47" spans="1:9" x14ac:dyDescent="0.3">
      <c r="A47" s="4" t="s">
        <v>84</v>
      </c>
      <c r="B47" s="9"/>
      <c r="C47" s="9"/>
      <c r="D47" s="10">
        <f t="shared" si="5"/>
        <v>0</v>
      </c>
      <c r="E47" s="8"/>
      <c r="F47" s="4" t="s">
        <v>39</v>
      </c>
      <c r="G47" s="9"/>
      <c r="H47" s="9"/>
      <c r="I47" s="10">
        <f t="shared" si="6"/>
        <v>0</v>
      </c>
    </row>
    <row r="48" spans="1:9" x14ac:dyDescent="0.3">
      <c r="A48" s="4" t="s">
        <v>87</v>
      </c>
      <c r="B48" s="9"/>
      <c r="C48" s="9"/>
      <c r="D48" s="10">
        <f t="shared" si="5"/>
        <v>0</v>
      </c>
      <c r="E48" s="8"/>
      <c r="F48" s="4" t="s">
        <v>76</v>
      </c>
      <c r="G48" s="9"/>
      <c r="H48" s="9"/>
      <c r="I48" s="10">
        <f t="shared" si="6"/>
        <v>0</v>
      </c>
    </row>
    <row r="49" spans="1:9" x14ac:dyDescent="0.3">
      <c r="A49" s="4" t="s">
        <v>88</v>
      </c>
      <c r="B49" s="9"/>
      <c r="C49" s="9"/>
      <c r="D49" s="10">
        <f t="shared" si="5"/>
        <v>0</v>
      </c>
      <c r="E49" s="8"/>
      <c r="F49" s="4" t="s">
        <v>140</v>
      </c>
      <c r="G49" s="9"/>
      <c r="H49" s="9"/>
      <c r="I49" s="10">
        <f t="shared" si="6"/>
        <v>0</v>
      </c>
    </row>
    <row r="50" spans="1:9" x14ac:dyDescent="0.3">
      <c r="A50" s="4" t="s">
        <v>97</v>
      </c>
      <c r="B50" s="9"/>
      <c r="C50" s="9"/>
      <c r="D50" s="10">
        <f t="shared" si="5"/>
        <v>0</v>
      </c>
      <c r="E50" s="8"/>
      <c r="F50" s="4" t="s">
        <v>43</v>
      </c>
      <c r="G50" s="9"/>
      <c r="H50" s="9"/>
      <c r="I50" s="10">
        <f t="shared" si="6"/>
        <v>0</v>
      </c>
    </row>
    <row r="51" spans="1:9" x14ac:dyDescent="0.3">
      <c r="A51" s="4" t="s">
        <v>89</v>
      </c>
      <c r="B51" s="9"/>
      <c r="C51" s="9"/>
      <c r="D51" s="10">
        <f t="shared" si="5"/>
        <v>0</v>
      </c>
      <c r="E51" s="8"/>
      <c r="F51" s="4" t="s">
        <v>141</v>
      </c>
      <c r="G51" s="9"/>
      <c r="H51" s="9"/>
      <c r="I51" s="10">
        <f t="shared" si="6"/>
        <v>0</v>
      </c>
    </row>
    <row r="52" spans="1:9" x14ac:dyDescent="0.3">
      <c r="A52" s="4" t="s">
        <v>20</v>
      </c>
      <c r="B52" s="14"/>
      <c r="C52" s="14"/>
      <c r="D52" s="10">
        <f t="shared" si="5"/>
        <v>0</v>
      </c>
      <c r="E52" s="8"/>
      <c r="F52" s="4" t="s">
        <v>42</v>
      </c>
      <c r="G52" s="9"/>
      <c r="H52" s="9"/>
      <c r="I52" s="10">
        <f t="shared" si="6"/>
        <v>0</v>
      </c>
    </row>
    <row r="53" spans="1:9" x14ac:dyDescent="0.3">
      <c r="A53" s="24" t="str">
        <f>"Total " &amp; Table21[[#Headers],[CHILDREN]]</f>
        <v>Total CHILDREN</v>
      </c>
      <c r="B53" s="19">
        <f>SUBTOTAL(9,Table21[Budget])</f>
        <v>0</v>
      </c>
      <c r="C53" s="19">
        <f>SUBTOTAL(9,Table21[Actual])</f>
        <v>0</v>
      </c>
      <c r="D53" s="13">
        <f>SUBTOTAL(9,Table21[Difference])</f>
        <v>0</v>
      </c>
      <c r="E53" s="8"/>
      <c r="F53" s="4" t="s">
        <v>44</v>
      </c>
      <c r="G53" s="9"/>
      <c r="H53" s="9"/>
      <c r="I53" s="10">
        <f t="shared" si="6"/>
        <v>0</v>
      </c>
    </row>
    <row r="54" spans="1:9" x14ac:dyDescent="0.3">
      <c r="A54" s="8"/>
      <c r="B54" s="17"/>
      <c r="C54" s="17"/>
      <c r="D54" s="17"/>
      <c r="E54" s="8"/>
      <c r="F54" s="4" t="s">
        <v>77</v>
      </c>
      <c r="G54" s="9"/>
      <c r="H54" s="9"/>
      <c r="I54" s="10">
        <f t="shared" si="6"/>
        <v>0</v>
      </c>
    </row>
    <row r="55" spans="1:9" x14ac:dyDescent="0.3">
      <c r="A55" s="21" t="s">
        <v>27</v>
      </c>
      <c r="B55" s="22" t="s">
        <v>101</v>
      </c>
      <c r="C55" s="23" t="s">
        <v>4</v>
      </c>
      <c r="D55" s="23" t="s">
        <v>82</v>
      </c>
      <c r="E55" s="8"/>
      <c r="F55" s="4" t="s">
        <v>142</v>
      </c>
      <c r="G55" s="9"/>
      <c r="H55" s="9"/>
      <c r="I55" s="10">
        <f t="shared" si="6"/>
        <v>0</v>
      </c>
    </row>
    <row r="56" spans="1:9" x14ac:dyDescent="0.3">
      <c r="A56" s="4" t="s">
        <v>28</v>
      </c>
      <c r="B56" s="9"/>
      <c r="C56" s="9"/>
      <c r="D56" s="10">
        <f t="shared" ref="D56:D61" si="7">B56-C56</f>
        <v>0</v>
      </c>
      <c r="E56" s="8"/>
      <c r="F56" s="4" t="s">
        <v>20</v>
      </c>
      <c r="G56" s="12"/>
      <c r="H56" s="12"/>
      <c r="I56" s="10">
        <f t="shared" si="6"/>
        <v>0</v>
      </c>
    </row>
    <row r="57" spans="1:9" x14ac:dyDescent="0.3">
      <c r="A57" s="4" t="s">
        <v>29</v>
      </c>
      <c r="B57" s="9"/>
      <c r="C57" s="9"/>
      <c r="D57" s="10">
        <f t="shared" si="7"/>
        <v>0</v>
      </c>
      <c r="E57" s="8"/>
      <c r="F57" s="24" t="str">
        <f>"Total " &amp; Table10[[#Headers],[ENTERTAINMENT]]</f>
        <v>Total ENTERTAINMENT</v>
      </c>
      <c r="G57" s="19">
        <f>SUBTOTAL(9,Table10[Budget])</f>
        <v>0</v>
      </c>
      <c r="H57" s="19">
        <f>SUBTOTAL(9,Table10[Actual])</f>
        <v>0</v>
      </c>
      <c r="I57" s="13">
        <f>SUBTOTAL(9,Table10[Difference])</f>
        <v>0</v>
      </c>
    </row>
    <row r="58" spans="1:9" x14ac:dyDescent="0.3">
      <c r="A58" s="4" t="s">
        <v>64</v>
      </c>
      <c r="B58" s="9"/>
      <c r="C58" s="9"/>
      <c r="D58" s="10">
        <f t="shared" si="7"/>
        <v>0</v>
      </c>
      <c r="E58" s="8"/>
      <c r="F58" s="20" t="s">
        <v>102</v>
      </c>
      <c r="G58" s="17"/>
      <c r="H58" s="17"/>
      <c r="I58" s="17"/>
    </row>
    <row r="59" spans="1:9" x14ac:dyDescent="0.3">
      <c r="A59" s="4" t="s">
        <v>30</v>
      </c>
      <c r="B59" s="9"/>
      <c r="C59" s="9"/>
      <c r="D59" s="10">
        <f t="shared" si="7"/>
        <v>0</v>
      </c>
      <c r="E59" s="8"/>
      <c r="F59" s="21" t="s">
        <v>36</v>
      </c>
      <c r="G59" s="22" t="s">
        <v>101</v>
      </c>
      <c r="H59" s="23" t="s">
        <v>4</v>
      </c>
      <c r="I59" s="23" t="s">
        <v>82</v>
      </c>
    </row>
    <row r="60" spans="1:9" x14ac:dyDescent="0.3">
      <c r="A60" s="4" t="s">
        <v>65</v>
      </c>
      <c r="B60" s="9"/>
      <c r="C60" s="9"/>
      <c r="D60" s="10">
        <f t="shared" si="7"/>
        <v>0</v>
      </c>
      <c r="E60" s="8"/>
      <c r="F60" s="4" t="s">
        <v>0</v>
      </c>
      <c r="G60" s="9"/>
      <c r="H60" s="9"/>
      <c r="I60" s="10">
        <f>G60-H60</f>
        <v>0</v>
      </c>
    </row>
    <row r="61" spans="1:9" x14ac:dyDescent="0.3">
      <c r="A61" s="4" t="s">
        <v>20</v>
      </c>
      <c r="B61" s="14"/>
      <c r="C61" s="14"/>
      <c r="D61" s="10">
        <f t="shared" si="7"/>
        <v>0</v>
      </c>
      <c r="E61" s="8"/>
      <c r="F61" s="4" t="s">
        <v>23</v>
      </c>
      <c r="G61" s="9"/>
      <c r="H61" s="9"/>
      <c r="I61" s="10">
        <f>G61-H61</f>
        <v>0</v>
      </c>
    </row>
    <row r="62" spans="1:9" x14ac:dyDescent="0.3">
      <c r="A62" s="24" t="str">
        <f>"Total " &amp; Table19[[#Headers],[TRANSPORTATION]]</f>
        <v>Total TRANSPORTATION</v>
      </c>
      <c r="B62" s="19">
        <f>SUBTOTAL(9,Table19[Budget])</f>
        <v>0</v>
      </c>
      <c r="C62" s="19">
        <f>SUBTOTAL(9,Table19[Actual])</f>
        <v>0</v>
      </c>
      <c r="D62" s="13">
        <f>SUBTOTAL(9,Table19[Difference])</f>
        <v>0</v>
      </c>
      <c r="E62" s="8"/>
      <c r="F62" s="4" t="s">
        <v>73</v>
      </c>
      <c r="G62" s="9"/>
      <c r="H62" s="9"/>
      <c r="I62" s="10">
        <f>G62-H62</f>
        <v>0</v>
      </c>
    </row>
    <row r="63" spans="1:9" x14ac:dyDescent="0.3">
      <c r="A63" s="8"/>
      <c r="B63" s="17"/>
      <c r="C63" s="17"/>
      <c r="D63" s="17"/>
      <c r="E63" s="8"/>
      <c r="F63" s="4" t="s">
        <v>20</v>
      </c>
      <c r="G63" s="14"/>
      <c r="H63" s="14"/>
      <c r="I63" s="10">
        <f>G63-H63</f>
        <v>0</v>
      </c>
    </row>
    <row r="64" spans="1:9" x14ac:dyDescent="0.3">
      <c r="A64" s="21" t="s">
        <v>32</v>
      </c>
      <c r="B64" s="22" t="s">
        <v>101</v>
      </c>
      <c r="C64" s="23" t="s">
        <v>4</v>
      </c>
      <c r="D64" s="23" t="s">
        <v>82</v>
      </c>
      <c r="E64" s="8"/>
      <c r="F64" s="24" t="str">
        <f>"Total " &amp; Table11[[#Headers],[PETS]]</f>
        <v>Total PETS</v>
      </c>
      <c r="G64" s="19">
        <f>SUBTOTAL(9,Table11[Budget])</f>
        <v>0</v>
      </c>
      <c r="H64" s="19">
        <f>SUBTOTAL(9,Table11[Actual])</f>
        <v>0</v>
      </c>
      <c r="I64" s="13">
        <f>SUBTOTAL(9,Table11[Difference])</f>
        <v>0</v>
      </c>
    </row>
    <row r="65" spans="1:9" x14ac:dyDescent="0.3">
      <c r="A65" s="4" t="s">
        <v>33</v>
      </c>
      <c r="B65" s="9"/>
      <c r="C65" s="9"/>
      <c r="D65" s="10">
        <f t="shared" ref="D65:D69" si="8">B65-C65</f>
        <v>0</v>
      </c>
      <c r="E65" s="8"/>
      <c r="F65" s="8"/>
      <c r="G65" s="17"/>
      <c r="H65" s="17"/>
      <c r="I65" s="17"/>
    </row>
    <row r="66" spans="1:9" x14ac:dyDescent="0.3">
      <c r="A66" s="4" t="s">
        <v>34</v>
      </c>
      <c r="B66" s="9"/>
      <c r="C66" s="9"/>
      <c r="D66" s="10">
        <f t="shared" si="8"/>
        <v>0</v>
      </c>
      <c r="E66" s="8"/>
      <c r="F66" s="21" t="s">
        <v>45</v>
      </c>
      <c r="G66" s="22" t="s">
        <v>101</v>
      </c>
      <c r="H66" s="23" t="s">
        <v>4</v>
      </c>
      <c r="I66" s="23" t="s">
        <v>82</v>
      </c>
    </row>
    <row r="67" spans="1:9" x14ac:dyDescent="0.3">
      <c r="A67" s="4" t="s">
        <v>35</v>
      </c>
      <c r="B67" s="9"/>
      <c r="C67" s="9"/>
      <c r="D67" s="10">
        <f t="shared" si="8"/>
        <v>0</v>
      </c>
      <c r="E67" s="8"/>
      <c r="F67" s="4" t="s">
        <v>40</v>
      </c>
      <c r="G67" s="9"/>
      <c r="H67" s="9"/>
      <c r="I67" s="10">
        <f t="shared" ref="I67:I71" si="9">G67-H67</f>
        <v>0</v>
      </c>
    </row>
    <row r="68" spans="1:9" x14ac:dyDescent="0.3">
      <c r="A68" s="4" t="s">
        <v>37</v>
      </c>
      <c r="B68" s="9"/>
      <c r="C68" s="9"/>
      <c r="D68" s="10">
        <f t="shared" si="8"/>
        <v>0</v>
      </c>
      <c r="E68" s="8"/>
      <c r="F68" s="4" t="s">
        <v>41</v>
      </c>
      <c r="G68" s="9"/>
      <c r="H68" s="9"/>
      <c r="I68" s="10">
        <f t="shared" si="9"/>
        <v>0</v>
      </c>
    </row>
    <row r="69" spans="1:9" x14ac:dyDescent="0.3">
      <c r="A69" s="4" t="s">
        <v>20</v>
      </c>
      <c r="B69" s="14"/>
      <c r="C69" s="14"/>
      <c r="D69" s="10">
        <f t="shared" si="8"/>
        <v>0</v>
      </c>
      <c r="E69" s="8"/>
      <c r="F69" s="4" t="s">
        <v>46</v>
      </c>
      <c r="G69" s="9"/>
      <c r="H69" s="9"/>
      <c r="I69" s="10">
        <f t="shared" si="9"/>
        <v>0</v>
      </c>
    </row>
    <row r="70" spans="1:9" x14ac:dyDescent="0.3">
      <c r="A70" s="24" t="str">
        <f>"Total " &amp; Table15[[#Headers],[HEALTH]]</f>
        <v>Total HEALTH</v>
      </c>
      <c r="B70" s="19">
        <f>SUBTOTAL(9,Table15[Budget])</f>
        <v>0</v>
      </c>
      <c r="C70" s="19">
        <f>SUBTOTAL(9,Table15[Actual])</f>
        <v>0</v>
      </c>
      <c r="D70" s="13">
        <f>SUBTOTAL(9,Table15[Difference])</f>
        <v>0</v>
      </c>
      <c r="E70" s="8"/>
      <c r="F70" s="4" t="s">
        <v>50</v>
      </c>
      <c r="G70" s="9"/>
      <c r="H70" s="9"/>
      <c r="I70" s="10">
        <f t="shared" si="9"/>
        <v>0</v>
      </c>
    </row>
    <row r="71" spans="1:9" x14ac:dyDescent="0.3">
      <c r="A71" s="20" t="s">
        <v>100</v>
      </c>
      <c r="B71" s="17"/>
      <c r="C71" s="17"/>
      <c r="D71" s="17"/>
      <c r="E71" s="8"/>
      <c r="F71" s="4" t="s">
        <v>20</v>
      </c>
      <c r="G71" s="14"/>
      <c r="H71" s="14"/>
      <c r="I71" s="10">
        <f t="shared" si="9"/>
        <v>0</v>
      </c>
    </row>
    <row r="72" spans="1:9" x14ac:dyDescent="0.3">
      <c r="A72" s="21" t="s">
        <v>21</v>
      </c>
      <c r="B72" s="22" t="s">
        <v>101</v>
      </c>
      <c r="C72" s="23" t="s">
        <v>4</v>
      </c>
      <c r="D72" s="23" t="s">
        <v>82</v>
      </c>
      <c r="E72" s="8"/>
      <c r="F72" s="24" t="str">
        <f>"Total " &amp; Table12[[#Headers],[SUBSCRIPTIONS]]</f>
        <v>Total SUBSCRIPTIONS</v>
      </c>
      <c r="G72" s="19">
        <f>SUBTOTAL(9,Table12[Budget])</f>
        <v>0</v>
      </c>
      <c r="H72" s="19">
        <f>SUBTOTAL(9,Table12[Actual])</f>
        <v>0</v>
      </c>
      <c r="I72" s="13">
        <f>SUBTOTAL(9,Table12[Difference])</f>
        <v>0</v>
      </c>
    </row>
    <row r="73" spans="1:9" x14ac:dyDescent="0.3">
      <c r="A73" s="4" t="s">
        <v>31</v>
      </c>
      <c r="B73" s="9"/>
      <c r="C73" s="9"/>
      <c r="D73" s="10">
        <f t="shared" ref="D73:D77" si="10">B73-C73</f>
        <v>0</v>
      </c>
      <c r="E73" s="8"/>
      <c r="F73" s="8"/>
      <c r="G73" s="17"/>
      <c r="H73" s="17"/>
      <c r="I73" s="17"/>
    </row>
    <row r="74" spans="1:9" x14ac:dyDescent="0.3">
      <c r="A74" s="4" t="s">
        <v>22</v>
      </c>
      <c r="B74" s="9"/>
      <c r="C74" s="9"/>
      <c r="D74" s="10">
        <f t="shared" si="10"/>
        <v>0</v>
      </c>
      <c r="E74" s="15"/>
      <c r="F74" s="21" t="s">
        <v>79</v>
      </c>
      <c r="G74" s="22" t="s">
        <v>101</v>
      </c>
      <c r="H74" s="23" t="s">
        <v>4</v>
      </c>
      <c r="I74" s="23" t="s">
        <v>82</v>
      </c>
    </row>
    <row r="75" spans="1:9" x14ac:dyDescent="0.3">
      <c r="A75" s="4" t="s">
        <v>66</v>
      </c>
      <c r="B75" s="9"/>
      <c r="C75" s="9"/>
      <c r="D75" s="10">
        <f t="shared" si="10"/>
        <v>0</v>
      </c>
      <c r="E75" s="16"/>
      <c r="F75" s="4" t="s">
        <v>80</v>
      </c>
      <c r="G75" s="9"/>
      <c r="H75" s="9"/>
      <c r="I75" s="10">
        <f t="shared" ref="I75:I80" si="11">G75-H75</f>
        <v>0</v>
      </c>
    </row>
    <row r="76" spans="1:9" x14ac:dyDescent="0.3">
      <c r="A76" s="4" t="s">
        <v>24</v>
      </c>
      <c r="B76" s="9"/>
      <c r="C76" s="9"/>
      <c r="D76" s="10">
        <f t="shared" si="10"/>
        <v>0</v>
      </c>
      <c r="E76" s="16"/>
      <c r="F76" s="4" t="s">
        <v>81</v>
      </c>
      <c r="G76" s="9"/>
      <c r="H76" s="9"/>
      <c r="I76" s="10">
        <f t="shared" si="11"/>
        <v>0</v>
      </c>
    </row>
    <row r="77" spans="1:9" x14ac:dyDescent="0.3">
      <c r="A77" s="4" t="s">
        <v>20</v>
      </c>
      <c r="B77" s="14"/>
      <c r="C77" s="14"/>
      <c r="D77" s="10">
        <f t="shared" si="10"/>
        <v>0</v>
      </c>
      <c r="E77" s="16"/>
      <c r="F77" s="4" t="s">
        <v>0</v>
      </c>
      <c r="G77" s="9"/>
      <c r="H77" s="9"/>
      <c r="I77" s="10">
        <f t="shared" si="11"/>
        <v>0</v>
      </c>
    </row>
    <row r="78" spans="1:9" x14ac:dyDescent="0.3">
      <c r="A78" s="24" t="str">
        <f>"Total " &amp; Table16[[#Headers],[INSURANCE]]</f>
        <v>Total INSURANCE</v>
      </c>
      <c r="B78" s="19">
        <f>SUBTOTAL(9,Table16[Budget])</f>
        <v>0</v>
      </c>
      <c r="C78" s="19">
        <f>SUBTOTAL(9,Table16[Actual])</f>
        <v>0</v>
      </c>
      <c r="D78" s="13">
        <f>SUBTOTAL(9,Table16[Difference])</f>
        <v>0</v>
      </c>
      <c r="E78" s="16"/>
      <c r="F78" s="4" t="s">
        <v>2</v>
      </c>
      <c r="G78" s="9"/>
      <c r="H78" s="9"/>
      <c r="I78" s="10">
        <f t="shared" si="11"/>
        <v>0</v>
      </c>
    </row>
    <row r="79" spans="1:9" x14ac:dyDescent="0.3">
      <c r="A79" s="8"/>
      <c r="B79" s="17"/>
      <c r="C79" s="17"/>
      <c r="D79" s="17"/>
      <c r="E79" s="8"/>
      <c r="F79" s="4" t="s">
        <v>1</v>
      </c>
      <c r="G79" s="9"/>
      <c r="H79" s="9"/>
      <c r="I79" s="10">
        <f t="shared" si="11"/>
        <v>0</v>
      </c>
    </row>
    <row r="80" spans="1:9" x14ac:dyDescent="0.3">
      <c r="A80" s="21" t="s">
        <v>61</v>
      </c>
      <c r="B80" s="22" t="s">
        <v>101</v>
      </c>
      <c r="C80" s="23" t="s">
        <v>4</v>
      </c>
      <c r="D80" s="23" t="s">
        <v>82</v>
      </c>
      <c r="E80" s="15"/>
      <c r="F80" s="4" t="s">
        <v>20</v>
      </c>
      <c r="G80" s="14"/>
      <c r="H80" s="14"/>
      <c r="I80" s="10">
        <f t="shared" si="11"/>
        <v>0</v>
      </c>
    </row>
    <row r="81" spans="1:9" x14ac:dyDescent="0.3">
      <c r="A81" s="4" t="s">
        <v>62</v>
      </c>
      <c r="B81" s="9"/>
      <c r="C81" s="9"/>
      <c r="D81" s="10">
        <f>B81-C81</f>
        <v>0</v>
      </c>
      <c r="E81" s="16"/>
      <c r="F81" s="24" t="str">
        <f>"Total " &amp; Table13[[#Headers],[VACATION]]</f>
        <v>Total VACATION</v>
      </c>
      <c r="G81" s="19">
        <f>SUBTOTAL(9,Table13[Budget])</f>
        <v>0</v>
      </c>
      <c r="H81" s="19">
        <f>SUBTOTAL(9,Table13[Actual])</f>
        <v>0</v>
      </c>
      <c r="I81" s="13">
        <f>SUBTOTAL(9,Table13[Difference])</f>
        <v>0</v>
      </c>
    </row>
    <row r="82" spans="1:9" x14ac:dyDescent="0.3">
      <c r="A82" s="4" t="s">
        <v>63</v>
      </c>
      <c r="B82" s="9"/>
      <c r="C82" s="9"/>
      <c r="D82" s="10">
        <f>B82-C82</f>
        <v>0</v>
      </c>
      <c r="E82" s="16"/>
      <c r="F82" s="8"/>
      <c r="G82" s="17"/>
      <c r="H82" s="17"/>
      <c r="I82" s="17"/>
    </row>
    <row r="83" spans="1:9" x14ac:dyDescent="0.3">
      <c r="A83" s="4" t="s">
        <v>20</v>
      </c>
      <c r="B83" s="14"/>
      <c r="C83" s="14"/>
      <c r="D83" s="10">
        <f>B83-C83</f>
        <v>0</v>
      </c>
      <c r="E83" s="16"/>
      <c r="F83" s="21" t="s">
        <v>16</v>
      </c>
      <c r="G83" s="22" t="s">
        <v>101</v>
      </c>
      <c r="H83" s="23" t="s">
        <v>4</v>
      </c>
      <c r="I83" s="23" t="s">
        <v>82</v>
      </c>
    </row>
    <row r="84" spans="1:9" x14ac:dyDescent="0.3">
      <c r="A84" s="24" t="str">
        <f>"Total " &amp; Table17[[#Headers],[EDUCATION]]</f>
        <v>Total EDUCATION</v>
      </c>
      <c r="B84" s="19">
        <f>SUBTOTAL(9,Table17[Budget])</f>
        <v>0</v>
      </c>
      <c r="C84" s="19">
        <f>SUBTOTAL(9,Table17[Actual])</f>
        <v>0</v>
      </c>
      <c r="D84" s="13">
        <f>SUBTOTAL(9,Table17[Difference])</f>
        <v>0</v>
      </c>
      <c r="E84" s="20" t="s">
        <v>100</v>
      </c>
      <c r="F84" s="4" t="s">
        <v>54</v>
      </c>
      <c r="G84" s="9"/>
      <c r="H84" s="9"/>
      <c r="I84" s="10">
        <f t="shared" ref="I84:I90" si="12">G84-H84</f>
        <v>0</v>
      </c>
    </row>
    <row r="85" spans="1:9" x14ac:dyDescent="0.3">
      <c r="A85" s="8"/>
      <c r="B85" s="17"/>
      <c r="C85" s="17"/>
      <c r="D85" s="17"/>
      <c r="E85" s="16"/>
      <c r="F85" s="4" t="s">
        <v>3</v>
      </c>
      <c r="G85" s="9"/>
      <c r="H85" s="9"/>
      <c r="I85" s="10">
        <f t="shared" si="12"/>
        <v>0</v>
      </c>
    </row>
    <row r="86" spans="1:9" x14ac:dyDescent="0.3">
      <c r="A86" s="21" t="s">
        <v>78</v>
      </c>
      <c r="B86" s="22" t="s">
        <v>101</v>
      </c>
      <c r="C86" s="23" t="s">
        <v>4</v>
      </c>
      <c r="D86" s="23" t="s">
        <v>82</v>
      </c>
      <c r="E86" s="16"/>
      <c r="F86" s="4" t="s">
        <v>20</v>
      </c>
      <c r="G86" s="9"/>
      <c r="H86" s="9"/>
      <c r="I86" s="10">
        <f t="shared" si="12"/>
        <v>0</v>
      </c>
    </row>
    <row r="87" spans="1:9" x14ac:dyDescent="0.3">
      <c r="A87" s="4" t="s">
        <v>13</v>
      </c>
      <c r="B87" s="9"/>
      <c r="C87" s="9"/>
      <c r="D87" s="10">
        <f>B87-C87</f>
        <v>0</v>
      </c>
      <c r="E87" s="16"/>
      <c r="F87" s="4" t="s">
        <v>20</v>
      </c>
      <c r="G87" s="9"/>
      <c r="H87" s="9"/>
      <c r="I87" s="10">
        <f t="shared" si="12"/>
        <v>0</v>
      </c>
    </row>
    <row r="88" spans="1:9" x14ac:dyDescent="0.3">
      <c r="A88" s="4" t="s">
        <v>52</v>
      </c>
      <c r="B88" s="9"/>
      <c r="C88" s="9"/>
      <c r="D88" s="10">
        <f>B88-C88</f>
        <v>0</v>
      </c>
      <c r="E88" s="16"/>
      <c r="F88" s="4" t="s">
        <v>20</v>
      </c>
      <c r="G88" s="9"/>
      <c r="H88" s="9"/>
      <c r="I88" s="10">
        <f>G88-H88</f>
        <v>0</v>
      </c>
    </row>
    <row r="89" spans="1:9" x14ac:dyDescent="0.3">
      <c r="A89" s="4" t="s">
        <v>53</v>
      </c>
      <c r="B89" s="9"/>
      <c r="C89" s="9"/>
      <c r="D89" s="10">
        <f>B89-C89</f>
        <v>0</v>
      </c>
      <c r="E89" s="16"/>
      <c r="F89" s="4" t="s">
        <v>20</v>
      </c>
      <c r="G89" s="9"/>
      <c r="H89" s="9"/>
      <c r="I89" s="10">
        <f t="shared" si="12"/>
        <v>0</v>
      </c>
    </row>
    <row r="90" spans="1:9" x14ac:dyDescent="0.3">
      <c r="A90" s="4" t="s">
        <v>20</v>
      </c>
      <c r="B90" s="14"/>
      <c r="C90" s="14"/>
      <c r="D90" s="10">
        <f>B90-C90</f>
        <v>0</v>
      </c>
      <c r="E90" s="8"/>
      <c r="F90" s="4" t="s">
        <v>20</v>
      </c>
      <c r="G90" s="14"/>
      <c r="H90" s="14"/>
      <c r="I90" s="10">
        <f t="shared" si="12"/>
        <v>0</v>
      </c>
    </row>
    <row r="91" spans="1:9" x14ac:dyDescent="0.3">
      <c r="A91" s="24" t="str">
        <f>"Total " &amp; Table18[[#Headers],[CHARITY/GIFTS]]</f>
        <v>Total CHARITY/GIFTS</v>
      </c>
      <c r="B91" s="19">
        <f>SUBTOTAL(9,Table18[Budget])</f>
        <v>0</v>
      </c>
      <c r="C91" s="19">
        <f>SUBTOTAL(9,Table18[Actual])</f>
        <v>0</v>
      </c>
      <c r="D91" s="13">
        <f>SUBTOTAL(9,Table18[Difference])</f>
        <v>0</v>
      </c>
      <c r="E91" s="15"/>
      <c r="F91" s="24" t="str">
        <f>"Total " &amp; Table14[[#Headers],[MISCELLANEOUS]]</f>
        <v>Total MISCELLANEOUS</v>
      </c>
      <c r="G91" s="19">
        <f>SUBTOTAL(9,Table14[Budget])</f>
        <v>0</v>
      </c>
      <c r="H91" s="19">
        <f>SUBTOTAL(9,Table14[Actual])</f>
        <v>0</v>
      </c>
      <c r="I91" s="13">
        <f>SUBTOTAL(9,Table14[Difference])</f>
        <v>0</v>
      </c>
    </row>
    <row r="92" spans="1:9" x14ac:dyDescent="0.3">
      <c r="E92" s="7"/>
      <c r="F92" s="7"/>
    </row>
    <row r="93" spans="1:9" x14ac:dyDescent="0.3">
      <c r="E93" s="7"/>
      <c r="F93" s="7"/>
    </row>
    <row r="94" spans="1:9" x14ac:dyDescent="0.3">
      <c r="E94" s="7"/>
      <c r="F94" s="7"/>
    </row>
    <row r="95" spans="1:9" x14ac:dyDescent="0.3">
      <c r="E95" s="7"/>
      <c r="F95" s="7"/>
    </row>
    <row r="96" spans="1:9" x14ac:dyDescent="0.3">
      <c r="E96" s="7"/>
      <c r="F96" s="7"/>
    </row>
    <row r="97" spans="5:6" x14ac:dyDescent="0.3">
      <c r="E97" s="7"/>
      <c r="F97" s="7"/>
    </row>
    <row r="98" spans="5:6" x14ac:dyDescent="0.3">
      <c r="E98" s="7"/>
    </row>
    <row r="99" spans="5:6" x14ac:dyDescent="0.3">
      <c r="E99" s="7"/>
    </row>
    <row r="100" spans="5:6" x14ac:dyDescent="0.3">
      <c r="E100" s="7"/>
      <c r="F100" s="7"/>
    </row>
    <row r="101" spans="5:6" x14ac:dyDescent="0.3">
      <c r="E101" s="7"/>
      <c r="F101" s="7"/>
    </row>
    <row r="102" spans="5:6" x14ac:dyDescent="0.3">
      <c r="F102" s="7"/>
    </row>
    <row r="103" spans="5:6" x14ac:dyDescent="0.3">
      <c r="F103" s="7"/>
    </row>
    <row r="104" spans="5:6" x14ac:dyDescent="0.3">
      <c r="F104" s="7"/>
    </row>
    <row r="105" spans="5:6" x14ac:dyDescent="0.3">
      <c r="F105" s="7"/>
    </row>
    <row r="106" spans="5:6" x14ac:dyDescent="0.3">
      <c r="F106" s="7"/>
    </row>
    <row r="107" spans="5:6" x14ac:dyDescent="0.3">
      <c r="F107" s="7"/>
    </row>
    <row r="108" spans="5:6" x14ac:dyDescent="0.3">
      <c r="F108" s="7"/>
    </row>
    <row r="109" spans="5:6" x14ac:dyDescent="0.3">
      <c r="F109" s="7"/>
    </row>
    <row r="141" spans="5:5" x14ac:dyDescent="0.3">
      <c r="E141" s="6"/>
    </row>
    <row r="142" spans="5:5" x14ac:dyDescent="0.3">
      <c r="E142" s="7"/>
    </row>
    <row r="143" spans="5:5" x14ac:dyDescent="0.3">
      <c r="E143" s="7"/>
    </row>
    <row r="144" spans="5:5" x14ac:dyDescent="0.3">
      <c r="E144" s="7"/>
    </row>
    <row r="145" spans="5:6" x14ac:dyDescent="0.3">
      <c r="E145" s="7"/>
    </row>
    <row r="146" spans="5:6" x14ac:dyDescent="0.3">
      <c r="E146" s="7"/>
    </row>
    <row r="147" spans="5:6" x14ac:dyDescent="0.3">
      <c r="E147" s="7"/>
    </row>
    <row r="148" spans="5:6" x14ac:dyDescent="0.3">
      <c r="E148" s="7"/>
    </row>
    <row r="150" spans="5:6" x14ac:dyDescent="0.3">
      <c r="E150" s="6"/>
      <c r="F150" s="7"/>
    </row>
    <row r="151" spans="5:6" x14ac:dyDescent="0.3">
      <c r="E151" s="7"/>
      <c r="F151" s="7"/>
    </row>
    <row r="152" spans="5:6" x14ac:dyDescent="0.3">
      <c r="E152" s="7"/>
      <c r="F152" s="7"/>
    </row>
    <row r="153" spans="5:6" x14ac:dyDescent="0.3">
      <c r="E153" s="7"/>
      <c r="F153" s="7"/>
    </row>
    <row r="154" spans="5:6" x14ac:dyDescent="0.3">
      <c r="E154" s="7"/>
      <c r="F154" s="7"/>
    </row>
    <row r="155" spans="5:6" x14ac:dyDescent="0.3">
      <c r="E155" s="7"/>
      <c r="F155" s="7"/>
    </row>
    <row r="156" spans="5:6" x14ac:dyDescent="0.3">
      <c r="E156" s="7"/>
      <c r="F156" s="7"/>
    </row>
    <row r="157" spans="5:6" x14ac:dyDescent="0.3">
      <c r="E157" s="7"/>
    </row>
    <row r="159" spans="5:6" x14ac:dyDescent="0.3">
      <c r="F159" s="7"/>
    </row>
    <row r="160" spans="5:6" x14ac:dyDescent="0.3">
      <c r="F160" s="7"/>
    </row>
    <row r="161" spans="6:6" x14ac:dyDescent="0.3">
      <c r="F161" s="7"/>
    </row>
    <row r="162" spans="6:6" x14ac:dyDescent="0.3">
      <c r="F162" s="7"/>
    </row>
    <row r="163" spans="6:6" x14ac:dyDescent="0.3">
      <c r="F163" s="7"/>
    </row>
    <row r="164" spans="6:6" x14ac:dyDescent="0.3">
      <c r="F164" s="7"/>
    </row>
    <row r="165" spans="6:6" x14ac:dyDescent="0.3">
      <c r="F165" s="7"/>
    </row>
  </sheetData>
  <mergeCells count="1">
    <mergeCell ref="H2:I2"/>
  </mergeCells>
  <phoneticPr fontId="0" type="noConversion"/>
  <conditionalFormatting sqref="D32:D41 D45:D52 D56:D61 D65:D69 D73:D77 D81:D83 D87:D90 D16:D28 I46:I56 I60:I63 I75:I80 D5:D13 I38:I42 I26:I34 I16:I22 I84:I90">
    <cfRule type="cellIs" dxfId="4" priority="2" stopIfTrue="1" operator="lessThan">
      <formula>0</formula>
    </cfRule>
  </conditionalFormatting>
  <conditionalFormatting sqref="I67:I71">
    <cfRule type="cellIs" dxfId="3" priority="1" stopIfTrue="1" operator="lessThan">
      <formula>0</formula>
    </cfRule>
  </conditionalFormatting>
  <hyperlinks>
    <hyperlink ref="A2" r:id="rId1" xr:uid="{00000000-0004-0000-0000-000000000000}"/>
    <hyperlink ref="A2:D2" r:id="rId2" display="http://www.vertex42.com/ExcelTemplates/monthly-household-budget.html" xr:uid="{00000000-0004-0000-0000-000001000000}"/>
  </hyperlinks>
  <pageMargins left="0.5" right="0.5" top="0.5" bottom="0.5" header="0.5" footer="0.25"/>
  <pageSetup scale="83" fitToHeight="2" orientation="portrait" r:id="rId3"/>
  <headerFooter alignWithMargins="0"/>
  <drawing r:id="rId4"/>
  <tableParts count="17">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77"/>
  <sheetViews>
    <sheetView showGridLines="0" workbookViewId="0"/>
  </sheetViews>
  <sheetFormatPr defaultColWidth="9" defaultRowHeight="14.25" customHeight="1" zeroHeight="1" x14ac:dyDescent="0.2"/>
  <cols>
    <col min="1" max="1" width="9.125" customWidth="1"/>
    <col min="2" max="2" width="63.625" customWidth="1"/>
    <col min="3" max="3" width="16.75" customWidth="1"/>
    <col min="4" max="5" width="9" customWidth="1"/>
  </cols>
  <sheetData>
    <row r="1" spans="1:3" ht="26.1" customHeight="1" x14ac:dyDescent="0.2">
      <c r="A1" s="59" t="s">
        <v>105</v>
      </c>
      <c r="B1" s="59"/>
      <c r="C1" s="59"/>
    </row>
    <row r="2" spans="1:3" x14ac:dyDescent="0.2">
      <c r="A2" s="39" t="s">
        <v>128</v>
      </c>
      <c r="B2" s="40"/>
      <c r="C2" s="60" t="s">
        <v>132</v>
      </c>
    </row>
    <row r="3" spans="1:3" x14ac:dyDescent="0.2">
      <c r="B3" s="35"/>
    </row>
    <row r="4" spans="1:3" ht="18" x14ac:dyDescent="0.2">
      <c r="A4" s="61" t="s">
        <v>109</v>
      </c>
      <c r="B4" s="61"/>
      <c r="C4" s="63"/>
    </row>
    <row r="5" spans="1:3" ht="28.5" x14ac:dyDescent="0.2">
      <c r="B5" s="37" t="s">
        <v>106</v>
      </c>
    </row>
    <row r="6" spans="1:3" x14ac:dyDescent="0.2">
      <c r="B6" s="37"/>
    </row>
    <row r="7" spans="1:3" ht="28.5" x14ac:dyDescent="0.2">
      <c r="B7" s="37" t="s">
        <v>127</v>
      </c>
    </row>
    <row r="8" spans="1:3" x14ac:dyDescent="0.2">
      <c r="B8" s="37"/>
    </row>
    <row r="9" spans="1:3" ht="15.75" x14ac:dyDescent="0.2">
      <c r="A9" s="61" t="s">
        <v>112</v>
      </c>
      <c r="B9" s="61" t="s">
        <v>113</v>
      </c>
    </row>
    <row r="10" spans="1:3" x14ac:dyDescent="0.2">
      <c r="B10" s="37"/>
    </row>
    <row r="11" spans="1:3" ht="42.75" x14ac:dyDescent="0.2">
      <c r="B11" s="37" t="s">
        <v>115</v>
      </c>
    </row>
    <row r="12" spans="1:3" x14ac:dyDescent="0.2">
      <c r="B12" s="37"/>
    </row>
    <row r="13" spans="1:3" ht="15.75" x14ac:dyDescent="0.2">
      <c r="A13" s="61" t="s">
        <v>114</v>
      </c>
      <c r="B13" s="61" t="s">
        <v>116</v>
      </c>
    </row>
    <row r="14" spans="1:3" x14ac:dyDescent="0.2">
      <c r="B14" s="37"/>
    </row>
    <row r="15" spans="1:3" x14ac:dyDescent="0.2">
      <c r="B15" s="37" t="s">
        <v>118</v>
      </c>
    </row>
    <row r="16" spans="1:3" x14ac:dyDescent="0.2">
      <c r="B16" s="37"/>
    </row>
    <row r="17" spans="1:2" ht="28.5" x14ac:dyDescent="0.2">
      <c r="B17" s="37" t="s">
        <v>117</v>
      </c>
    </row>
    <row r="18" spans="1:2" x14ac:dyDescent="0.2">
      <c r="B18" s="37"/>
    </row>
    <row r="19" spans="1:2" ht="15.75" x14ac:dyDescent="0.2">
      <c r="A19" s="61" t="s">
        <v>119</v>
      </c>
      <c r="B19" s="61" t="s">
        <v>120</v>
      </c>
    </row>
    <row r="20" spans="1:2" x14ac:dyDescent="0.2">
      <c r="B20" s="37"/>
    </row>
    <row r="21" spans="1:2" ht="28.5" x14ac:dyDescent="0.2">
      <c r="B21" s="37" t="s">
        <v>121</v>
      </c>
    </row>
    <row r="22" spans="1:2" x14ac:dyDescent="0.2">
      <c r="B22" s="37"/>
    </row>
    <row r="23" spans="1:2" ht="16.5" x14ac:dyDescent="0.3">
      <c r="A23" s="36" t="s">
        <v>110</v>
      </c>
      <c r="B23" s="35"/>
    </row>
    <row r="24" spans="1:2" ht="71.25" x14ac:dyDescent="0.2">
      <c r="B24" s="37" t="s">
        <v>107</v>
      </c>
    </row>
    <row r="25" spans="1:2" x14ac:dyDescent="0.2">
      <c r="B25" s="35"/>
    </row>
    <row r="26" spans="1:2" ht="16.5" x14ac:dyDescent="0.3">
      <c r="A26" s="36" t="s">
        <v>111</v>
      </c>
      <c r="B26" s="35"/>
    </row>
    <row r="27" spans="1:2" ht="42.75" x14ac:dyDescent="0.2">
      <c r="B27" s="37" t="s">
        <v>108</v>
      </c>
    </row>
    <row r="28" spans="1:2" x14ac:dyDescent="0.2">
      <c r="B28" s="35"/>
    </row>
    <row r="29" spans="1:2" ht="16.5" x14ac:dyDescent="0.3">
      <c r="A29" s="36" t="s">
        <v>122</v>
      </c>
      <c r="B29" s="35"/>
    </row>
    <row r="30" spans="1:2" ht="42.75" x14ac:dyDescent="0.2">
      <c r="B30" s="37" t="s">
        <v>123</v>
      </c>
    </row>
    <row r="31" spans="1:2" x14ac:dyDescent="0.2">
      <c r="B31" s="35"/>
    </row>
    <row r="32" spans="1:2" x14ac:dyDescent="0.2">
      <c r="B32" s="37"/>
    </row>
    <row r="33" spans="1:3" ht="18" x14ac:dyDescent="0.2">
      <c r="A33" s="61" t="s">
        <v>144</v>
      </c>
      <c r="B33" s="62"/>
      <c r="C33" s="63"/>
    </row>
    <row r="34" spans="1:3" x14ac:dyDescent="0.2">
      <c r="A34" s="38"/>
      <c r="B34" s="38"/>
      <c r="C34" s="38"/>
    </row>
    <row r="35" spans="1:3" x14ac:dyDescent="0.2">
      <c r="B35" s="64" t="s">
        <v>145</v>
      </c>
      <c r="C35" s="38"/>
    </row>
    <row r="36" spans="1:3" x14ac:dyDescent="0.2">
      <c r="C36" s="38"/>
    </row>
    <row r="37" spans="1:3" ht="15" x14ac:dyDescent="0.2">
      <c r="A37" s="65"/>
      <c r="B37" s="64" t="s">
        <v>146</v>
      </c>
      <c r="C37" s="38"/>
    </row>
    <row r="38" spans="1:3" ht="15" x14ac:dyDescent="0.2">
      <c r="A38" s="65"/>
      <c r="C38" s="38"/>
    </row>
    <row r="39" spans="1:3" ht="15" x14ac:dyDescent="0.2">
      <c r="A39" s="65"/>
      <c r="B39" s="64" t="s">
        <v>147</v>
      </c>
      <c r="C39" s="38"/>
    </row>
    <row r="40" spans="1:3" ht="15" x14ac:dyDescent="0.2">
      <c r="A40" s="65"/>
      <c r="C40" s="38"/>
    </row>
    <row r="41" spans="1:3" ht="15" x14ac:dyDescent="0.2">
      <c r="A41" s="65"/>
      <c r="B41" s="64" t="s">
        <v>148</v>
      </c>
      <c r="C41" s="38"/>
    </row>
    <row r="42" spans="1:3" x14ac:dyDescent="0.2"/>
    <row r="43" spans="1:3" x14ac:dyDescent="0.2"/>
    <row r="44" spans="1:3" x14ac:dyDescent="0.2"/>
    <row r="45" spans="1:3" x14ac:dyDescent="0.2"/>
    <row r="46" spans="1:3" x14ac:dyDescent="0.2"/>
    <row r="47" spans="1:3" x14ac:dyDescent="0.2"/>
    <row r="48" spans="1:3" x14ac:dyDescent="0.2"/>
    <row r="49" x14ac:dyDescent="0.2"/>
    <row r="50"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sheetData>
  <hyperlinks>
    <hyperlink ref="A2" r:id="rId1" xr:uid="{74A4505C-D4D2-46F7-8122-08D99BDD2469}"/>
    <hyperlink ref="B39" r:id="rId2" display="https://www.vertex42.com/ExcelArticles/how-to-make-a-budget.html" xr:uid="{0A011539-5024-4BB0-9E61-FD035B00FD2A}"/>
    <hyperlink ref="B37" r:id="rId3" display="https://www.vertex42.com/ExcelTemplates/money-management-template.html" xr:uid="{07257B27-9291-4A9B-A301-2EDB43A60286}"/>
    <hyperlink ref="B41" r:id="rId4" xr:uid="{1D69490E-1C0D-44AF-9168-932D920364FA}"/>
    <hyperlink ref="B35" r:id="rId5" xr:uid="{1B7A0C23-D177-42A6-BBE6-2714467EDACE}"/>
  </hyperlinks>
  <pageMargins left="0.7" right="0.7" top="0.75" bottom="0.75" header="0.3" footer="0.3"/>
  <pageSetup scale="93" fitToHeight="0"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DA338-6F39-483A-88AE-A44383559995}">
  <dimension ref="A1:C19"/>
  <sheetViews>
    <sheetView showGridLines="0" workbookViewId="0">
      <selection activeCell="A2" sqref="A2"/>
    </sheetView>
  </sheetViews>
  <sheetFormatPr defaultRowHeight="14.25" x14ac:dyDescent="0.2"/>
  <cols>
    <col min="1" max="1" width="2.5" style="58" customWidth="1"/>
    <col min="2" max="2" width="62.625" style="58" customWidth="1"/>
    <col min="3" max="3" width="19.5" style="47" customWidth="1"/>
    <col min="4" max="16384" width="9" style="47"/>
  </cols>
  <sheetData>
    <row r="1" spans="1:3" ht="32.1" customHeight="1" x14ac:dyDescent="0.2">
      <c r="A1" s="44"/>
      <c r="B1" s="45" t="s">
        <v>98</v>
      </c>
      <c r="C1" s="46"/>
    </row>
    <row r="2" spans="1:3" ht="15" x14ac:dyDescent="0.2">
      <c r="A2" s="48"/>
      <c r="B2" s="49"/>
      <c r="C2" s="50"/>
    </row>
    <row r="3" spans="1:3" ht="15" x14ac:dyDescent="0.2">
      <c r="A3" s="48"/>
      <c r="B3" s="51" t="s">
        <v>124</v>
      </c>
      <c r="C3" s="50"/>
    </row>
    <row r="4" spans="1:3" x14ac:dyDescent="0.2">
      <c r="A4" s="48"/>
      <c r="B4" s="52" t="s">
        <v>128</v>
      </c>
      <c r="C4" s="50"/>
    </row>
    <row r="5" spans="1:3" ht="15" x14ac:dyDescent="0.2">
      <c r="A5" s="48"/>
      <c r="B5" s="53"/>
      <c r="C5" s="50"/>
    </row>
    <row r="6" spans="1:3" ht="15.75" x14ac:dyDescent="0.25">
      <c r="A6" s="48"/>
      <c r="B6" s="54" t="s">
        <v>132</v>
      </c>
      <c r="C6" s="50"/>
    </row>
    <row r="7" spans="1:3" ht="15" x14ac:dyDescent="0.2">
      <c r="A7" s="48"/>
      <c r="B7" s="53"/>
      <c r="C7" s="50"/>
    </row>
    <row r="8" spans="1:3" ht="30" x14ac:dyDescent="0.2">
      <c r="A8" s="48"/>
      <c r="B8" s="53" t="s">
        <v>130</v>
      </c>
      <c r="C8" s="50"/>
    </row>
    <row r="9" spans="1:3" ht="15" x14ac:dyDescent="0.2">
      <c r="A9" s="48"/>
      <c r="B9" s="53"/>
      <c r="C9" s="50"/>
    </row>
    <row r="10" spans="1:3" ht="30" x14ac:dyDescent="0.2">
      <c r="A10" s="48"/>
      <c r="B10" s="53" t="s">
        <v>125</v>
      </c>
      <c r="C10" s="50"/>
    </row>
    <row r="11" spans="1:3" ht="15" x14ac:dyDescent="0.2">
      <c r="A11" s="48"/>
      <c r="B11" s="53"/>
      <c r="C11" s="50"/>
    </row>
    <row r="12" spans="1:3" ht="30" x14ac:dyDescent="0.2">
      <c r="A12" s="48"/>
      <c r="B12" s="53" t="s">
        <v>126</v>
      </c>
      <c r="C12" s="50"/>
    </row>
    <row r="13" spans="1:3" ht="15" x14ac:dyDescent="0.2">
      <c r="A13" s="48"/>
      <c r="B13" s="53"/>
      <c r="C13" s="50"/>
    </row>
    <row r="14" spans="1:3" ht="15.75" x14ac:dyDescent="0.25">
      <c r="A14" s="48"/>
      <c r="B14" s="54" t="s">
        <v>143</v>
      </c>
      <c r="C14" s="50"/>
    </row>
    <row r="15" spans="1:3" ht="15" x14ac:dyDescent="0.2">
      <c r="A15" s="48"/>
      <c r="B15" s="55" t="s">
        <v>129</v>
      </c>
      <c r="C15" s="50"/>
    </row>
    <row r="16" spans="1:3" ht="15" x14ac:dyDescent="0.2">
      <c r="A16" s="48"/>
      <c r="B16" s="56"/>
      <c r="C16" s="50"/>
    </row>
    <row r="17" spans="1:3" ht="15" x14ac:dyDescent="0.2">
      <c r="A17" s="48"/>
      <c r="B17" s="57" t="s">
        <v>131</v>
      </c>
      <c r="C17" s="50"/>
    </row>
    <row r="18" spans="1:3" x14ac:dyDescent="0.2">
      <c r="A18" s="48"/>
      <c r="B18" s="48"/>
      <c r="C18" s="50"/>
    </row>
    <row r="19" spans="1:3" x14ac:dyDescent="0.2">
      <c r="A19" s="48"/>
      <c r="B19" s="48"/>
      <c r="C19" s="50"/>
    </row>
  </sheetData>
  <hyperlinks>
    <hyperlink ref="B15" r:id="rId1" xr:uid="{322258BE-F5E9-4F50-B78A-0313321ECB14}"/>
    <hyperlink ref="B4" r:id="rId2" xr:uid="{F9D4B9B9-C80A-4922-81DC-E3AEE161330A}"/>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Budget</vt:lpstr>
      <vt:lpstr>Help</vt:lpstr>
      <vt:lpstr>©</vt:lpstr>
      <vt:lpstr>Budget!Print_Area</vt:lpstr>
      <vt:lpstr>Help!Print_Area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Monthly Household Budget</dc:title>
  <dc:creator>Vertex42.com</dc:creator>
  <dc:description>(c) 2008-2020 Vertex42 LLC. All Rights Reserved.</dc:description>
  <cp:lastModifiedBy>Vertex42.com Templates</cp:lastModifiedBy>
  <cp:lastPrinted>2020-01-13T22:28:33Z</cp:lastPrinted>
  <dcterms:created xsi:type="dcterms:W3CDTF">2007-10-28T01:07:07Z</dcterms:created>
  <dcterms:modified xsi:type="dcterms:W3CDTF">2020-01-13T22:32:04Z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2008-2020 Vertex42 LLC</vt:lpwstr>
  </property>
  <property fmtid="{D5CDD505-2E9C-101B-9397-08002B2CF9AE}" pid="3" name="Source">
    <vt:lpwstr>https://www.vertex42.com/ExcelTemplates/monthly-household-budget.html</vt:lpwstr>
  </property>
  <property fmtid="{D5CDD505-2E9C-101B-9397-08002B2CF9AE}" pid="4" name="Version">
    <vt:lpwstr>1.1.3</vt:lpwstr>
  </property>
</Properties>
</file>