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ersonal-monthly-budget_18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8953a91e1d294b72" Type="http://schemas.microsoft.com/office/2006/relationships/ui/extensibility" Target="customUI/customUI.xml"/><Relationship Id="R47968f6ed1a44332" Type="http://schemas.microsoft.com/office/2007/relationships/ui/extensibility" Target="customUI/customUI14.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0655F301-E458-4433-8609-4BC02BDBB327}" xr6:coauthVersionLast="45" xr6:coauthVersionMax="45" xr10:uidLastSave="{00000000-0000-0000-0000-000000000000}"/>
  <bookViews>
    <workbookView xWindow="660" yWindow="270" windowWidth="19290" windowHeight="15150" xr2:uid="{00000000-000D-0000-FFFF-FFFF00000000}"/>
  </bookViews>
  <sheets>
    <sheet name="Budget" sheetId="1" r:id="rId1"/>
    <sheet name="Help" sheetId="2" r:id="rId2"/>
    <sheet name="©" sheetId="5" r:id="rId3"/>
  </sheets>
  <definedNames>
    <definedName name="_xlnm.Print_Area" localSheetId="2">'©'!$A:$C</definedName>
    <definedName name="_xlnm.Print_Area" localSheetId="0">Budget!$A$1:$I$63</definedName>
    <definedName name="_xlnm.Print_Area" localSheetId="1">Help!$A:$C</definedName>
    <definedName name="valuevx">42.314159</definedName>
    <definedName name="vertex42_copyright" hidden="1">"© 2008-2019 Vertex42 LLC"</definedName>
    <definedName name="vertex42_id" hidden="1">"personal-monthly-budget.xlsx"</definedName>
    <definedName name="vertex42_title" hidden="1">"Personal Monthly Budget"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4" i="1" l="1"/>
  <c r="I53" i="1"/>
  <c r="I43" i="1" l="1"/>
  <c r="I17" i="1"/>
  <c r="I18" i="1"/>
  <c r="B45" i="2" l="1"/>
  <c r="B43" i="2"/>
  <c r="B41" i="2"/>
  <c r="B39" i="2"/>
  <c r="B37" i="2"/>
  <c r="B35" i="2"/>
  <c r="B47" i="2" l="1"/>
  <c r="H63" i="1" l="1"/>
  <c r="G63" i="1"/>
  <c r="C63" i="1"/>
  <c r="B63" i="1"/>
  <c r="H56" i="1"/>
  <c r="G56" i="1"/>
  <c r="C56" i="1"/>
  <c r="B56" i="1"/>
  <c r="C49" i="1"/>
  <c r="B49" i="1"/>
  <c r="H45" i="1"/>
  <c r="G45" i="1"/>
  <c r="C39" i="1"/>
  <c r="B39" i="1"/>
  <c r="H35" i="1"/>
  <c r="G35" i="1"/>
  <c r="C29" i="1"/>
  <c r="B29" i="1"/>
  <c r="G21" i="1"/>
  <c r="H21" i="1"/>
  <c r="C13" i="1"/>
  <c r="B13" i="1"/>
  <c r="I39" i="1" l="1"/>
  <c r="I40" i="1"/>
  <c r="I27" i="1"/>
  <c r="I28" i="1"/>
  <c r="I29" i="1"/>
  <c r="I30" i="1"/>
  <c r="I31" i="1"/>
  <c r="I12" i="1"/>
  <c r="I13" i="1"/>
  <c r="I14" i="1"/>
  <c r="I15" i="1"/>
  <c r="I16" i="1"/>
  <c r="I19" i="1"/>
  <c r="I20" i="1"/>
  <c r="F21" i="1" l="1"/>
  <c r="F35" i="1"/>
  <c r="F45" i="1"/>
  <c r="F56" i="1"/>
  <c r="F63" i="1"/>
  <c r="A63" i="1"/>
  <c r="A56" i="1"/>
  <c r="A49" i="1"/>
  <c r="A39" i="1"/>
  <c r="A29" i="1"/>
  <c r="A13" i="1"/>
  <c r="H6" i="1"/>
  <c r="G6" i="1"/>
  <c r="H5" i="1"/>
  <c r="G5" i="1"/>
  <c r="I6" i="1" l="1"/>
  <c r="I5" i="1"/>
  <c r="I61" i="1"/>
  <c r="I42" i="1"/>
  <c r="D12" i="1"/>
  <c r="D11" i="1"/>
  <c r="D10" i="1"/>
  <c r="D9" i="1"/>
  <c r="D8" i="1"/>
  <c r="D7" i="1"/>
  <c r="D6" i="1"/>
  <c r="D5" i="1"/>
  <c r="I34" i="1"/>
  <c r="D25" i="1"/>
  <c r="I44" i="1"/>
  <c r="I41" i="1"/>
  <c r="I38" i="1"/>
  <c r="D46" i="1"/>
  <c r="D45" i="1"/>
  <c r="D44" i="1"/>
  <c r="D47" i="1"/>
  <c r="D43" i="1"/>
  <c r="D48" i="1"/>
  <c r="D42" i="1"/>
  <c r="I50" i="1"/>
  <c r="I25" i="1"/>
  <c r="I33" i="1"/>
  <c r="I32" i="1"/>
  <c r="I24" i="1"/>
  <c r="I26" i="1"/>
  <c r="I11" i="1"/>
  <c r="I21" i="1" s="1"/>
  <c r="I62" i="1"/>
  <c r="I60" i="1"/>
  <c r="I59" i="1"/>
  <c r="D38" i="1"/>
  <c r="D34" i="1"/>
  <c r="D37" i="1"/>
  <c r="D36" i="1"/>
  <c r="D35" i="1"/>
  <c r="D33" i="1"/>
  <c r="D32" i="1"/>
  <c r="I48" i="1"/>
  <c r="I51" i="1"/>
  <c r="I55" i="1"/>
  <c r="I52" i="1"/>
  <c r="I49" i="1"/>
  <c r="D62" i="1"/>
  <c r="D61" i="1"/>
  <c r="D60" i="1"/>
  <c r="D59" i="1"/>
  <c r="D53" i="1"/>
  <c r="D54" i="1"/>
  <c r="D55" i="1"/>
  <c r="D52" i="1"/>
  <c r="D28" i="1"/>
  <c r="D17" i="1"/>
  <c r="D18" i="1"/>
  <c r="D19" i="1"/>
  <c r="D20" i="1"/>
  <c r="D21" i="1"/>
  <c r="D22" i="1"/>
  <c r="D23" i="1"/>
  <c r="D24" i="1"/>
  <c r="D26" i="1"/>
  <c r="D27" i="1"/>
  <c r="D16" i="1"/>
  <c r="I45" i="1" l="1"/>
  <c r="D63" i="1"/>
  <c r="I63" i="1"/>
  <c r="D49" i="1"/>
  <c r="I56" i="1"/>
  <c r="D39" i="1"/>
  <c r="D13" i="1"/>
  <c r="D29" i="1"/>
  <c r="I35" i="1"/>
  <c r="D56" i="1"/>
  <c r="H7" i="1"/>
  <c r="G7" i="1" l="1"/>
  <c r="I7" i="1" s="1"/>
</calcChain>
</file>

<file path=xl/sharedStrings.xml><?xml version="1.0" encoding="utf-8"?>
<sst xmlns="http://schemas.openxmlformats.org/spreadsheetml/2006/main" count="172" uniqueCount="119">
  <si>
    <t>Postage</t>
  </si>
  <si>
    <t>Actual</t>
  </si>
  <si>
    <t>INCOME</t>
  </si>
  <si>
    <t>Total Income</t>
  </si>
  <si>
    <t>Total Expenses</t>
  </si>
  <si>
    <t>NET</t>
  </si>
  <si>
    <t>Interest Income</t>
  </si>
  <si>
    <t>Dividends</t>
  </si>
  <si>
    <t>Clothing</t>
  </si>
  <si>
    <t>Groceries</t>
  </si>
  <si>
    <t>Gifts Given</t>
  </si>
  <si>
    <t>Gifts Received</t>
  </si>
  <si>
    <t>Wages &amp; Tips</t>
  </si>
  <si>
    <t>MISCELLANEOUS</t>
  </si>
  <si>
    <t>HOME EXPENSES</t>
  </si>
  <si>
    <t>Electricity</t>
  </si>
  <si>
    <t>Internet</t>
  </si>
  <si>
    <t>Other</t>
  </si>
  <si>
    <t>Improvements</t>
  </si>
  <si>
    <t>Phone</t>
  </si>
  <si>
    <t>TRANSPORTATION</t>
  </si>
  <si>
    <t>Vehicle Payments</t>
  </si>
  <si>
    <t>Fuel</t>
  </si>
  <si>
    <t>Repairs</t>
  </si>
  <si>
    <t>HEALTH</t>
  </si>
  <si>
    <t>Doctor/Dentist</t>
  </si>
  <si>
    <t>Medicine/Drugs</t>
  </si>
  <si>
    <t>Health Club Dues</t>
  </si>
  <si>
    <t>ENTERTAINMENT</t>
  </si>
  <si>
    <t>Books</t>
  </si>
  <si>
    <t>Newspaper</t>
  </si>
  <si>
    <t>Magazines</t>
  </si>
  <si>
    <t>Outdoor Recreation</t>
  </si>
  <si>
    <t>Hobbies</t>
  </si>
  <si>
    <t>Sports</t>
  </si>
  <si>
    <t>SUBSCRIPTIONS</t>
  </si>
  <si>
    <t>DAILY LIVING</t>
  </si>
  <si>
    <t>Personal Supplies</t>
  </si>
  <si>
    <t>Charitable Donations</t>
  </si>
  <si>
    <t>Religious Donations</t>
  </si>
  <si>
    <t>Bank Fees</t>
  </si>
  <si>
    <t>Emergency Fund</t>
  </si>
  <si>
    <t>Investments</t>
  </si>
  <si>
    <t>SAVINGS</t>
  </si>
  <si>
    <t>OBLIGATIONS</t>
  </si>
  <si>
    <t>Federal Taxes</t>
  </si>
  <si>
    <t>State/Local Taxes</t>
  </si>
  <si>
    <t>Bus/Taxi/Train Fare</t>
  </si>
  <si>
    <t>Registration/License</t>
  </si>
  <si>
    <t>Lawn/Garden</t>
  </si>
  <si>
    <t>Furnishings/Appliances</t>
  </si>
  <si>
    <t>Cable/Satellite</t>
  </si>
  <si>
    <t>Water/Sewer/Trash</t>
  </si>
  <si>
    <t>Gas/Oil</t>
  </si>
  <si>
    <t>Mortgage/Rent</t>
  </si>
  <si>
    <t>Dining/Eating Out</t>
  </si>
  <si>
    <t>Salon/Barber</t>
  </si>
  <si>
    <t>Games</t>
  </si>
  <si>
    <t>Toys/Gadgets</t>
  </si>
  <si>
    <t>CHARITY/GIFTS</t>
  </si>
  <si>
    <t>Difference</t>
  </si>
  <si>
    <t>Transfer from Savings</t>
  </si>
  <si>
    <t>Alimony/Child Support</t>
  </si>
  <si>
    <t>[42]</t>
  </si>
  <si>
    <t>Budget</t>
  </si>
  <si>
    <t>Refunds/Reimbursements</t>
  </si>
  <si>
    <t>BUDGET SUMMARY</t>
  </si>
  <si>
    <t>HELP</t>
  </si>
  <si>
    <t>The purpose of this template is to help you define a monthly budget and compare your budget to your actual income and expenses.</t>
  </si>
  <si>
    <t>The cells in the Difference column use conditional formatting to make negative numbers red. If you spend more than you budgeted, the Difference between the Projected and Actual values will be negative, and if your Actual income is less than your Projected income, the Difference will be a negative number.</t>
  </si>
  <si>
    <t>The Monthly Budget Summary table totals up all your income and expenses and calculates the Net as Income minus Expenses. If your Net is negative, that means you have overspent your monthly budget.</t>
  </si>
  <si>
    <t>Difference Column</t>
  </si>
  <si>
    <t>Budget Summary</t>
  </si>
  <si>
    <t>Step 1</t>
  </si>
  <si>
    <t>Update Budget Categories</t>
  </si>
  <si>
    <t>This worksheet uses a separate Excel Table for each major Budget category. This allows you to insert and delete sub-categories easily.</t>
  </si>
  <si>
    <t>Step 2</t>
  </si>
  <si>
    <t>You can modify the sub-categories within each table, but if you remove an entire major category, then you will need to modify the formulas in the Budget Summary table.</t>
  </si>
  <si>
    <t>Enter Budget Amounts</t>
  </si>
  <si>
    <t>If you are not sure how to set up your budget, read the article "How to Make a Budget with a Spreadsheet" listed below.</t>
  </si>
  <si>
    <t>Enter values in the Budget column within each table.</t>
  </si>
  <si>
    <t>Step 3</t>
  </si>
  <si>
    <t>Enter Actual Amounts</t>
  </si>
  <si>
    <t>You can either update the worksheet throughout the month, or wait until the end of the month to enter the actual income and expenses.</t>
  </si>
  <si>
    <t>Taking the Next Step</t>
  </si>
  <si>
    <t>This worksheet is a simple way to create a monthly budget, but when you are ready to move on to a more advanced budgeting tool, try our Money Management Template listed below.</t>
  </si>
  <si>
    <t>By Vertex42.com</t>
  </si>
  <si>
    <t>Do not submit copies or modifications of this template to any website or online template gallery.</t>
  </si>
  <si>
    <t>Please review the following license agreement to learn how you may or may not use this template. Thank you.</t>
  </si>
  <si>
    <t>Personal Monthly Budget</t>
  </si>
  <si>
    <t>Home/Rental Insurance</t>
  </si>
  <si>
    <t>Maintenance/Supplies</t>
  </si>
  <si>
    <t>Auto Insurance</t>
  </si>
  <si>
    <t>Health Insurance</t>
  </si>
  <si>
    <t>Life Insurance</t>
  </si>
  <si>
    <t>Veterinarian/Pet Care</t>
  </si>
  <si>
    <t>Dues/Memberships</t>
  </si>
  <si>
    <t>Cleaning</t>
  </si>
  <si>
    <t>Education/Lessons</t>
  </si>
  <si>
    <t>Pet Food</t>
  </si>
  <si>
    <t>Vacation/Travel</t>
  </si>
  <si>
    <t>Credit Cards</t>
  </si>
  <si>
    <t>https://www.vertex42.com/ExcelTemplates/personal-monthly-budget.html</t>
  </si>
  <si>
    <t>https://www.vertex42.com/licensing/EULA_privateuse.html</t>
  </si>
  <si>
    <t>Do not delete this worksheet</t>
  </si>
  <si>
    <t>This spreadsheet, including all worksheets and associated content is a copyrighted work under the United States and other copyright laws.</t>
  </si>
  <si>
    <t>© 2008-2019 Vertex42 LLC</t>
  </si>
  <si>
    <t>License Agreement</t>
  </si>
  <si>
    <t>© 2008 - 2019 Vertex42 LLC</t>
  </si>
  <si>
    <t>Introduction</t>
  </si>
  <si>
    <t>Related Templates and Resources</t>
  </si>
  <si>
    <t>Activities</t>
  </si>
  <si>
    <t>Fun Stuff</t>
  </si>
  <si>
    <t>Media</t>
  </si>
  <si>
    <t>Student Loans</t>
  </si>
  <si>
    <t>Other Loans</t>
  </si>
  <si>
    <t>Retirement Fund</t>
  </si>
  <si>
    <t>Education Fund</t>
  </si>
  <si>
    <t>Car Replacement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</si>
</sst>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43" formatCode="_(* #,##0.00_);_(* \(#,##0.00\);_(* &quot;-&quot;??_);_(@_)"/>
  </numFmts>
  <fonts count="32" x14ac:knownFonts="1">
    <font>
      <sz val="11"/>
      <name val="Arial"/>
      <family val="2"/>
    </font>
    <font>
      <sz val="10"/>
      <name val="Arial"/>
      <family val="2"/>
    </font>
    <font>
      <u/>
      <sz val="10"/>
      <color indexed="12"/>
      <name val="Arial"/>
      <family val="2"/>
    </font>
    <font>
      <sz val="10"/>
      <name val="Trebuchet MS"/>
      <family val="2"/>
      <scheme val="minor"/>
    </font>
    <font>
      <sz val="8"/>
      <name val="Trebuchet MS"/>
      <family val="2"/>
      <scheme val="minor"/>
    </font>
    <font>
      <b/>
      <sz val="8"/>
      <name val="Trebuchet MS"/>
      <family val="2"/>
      <scheme val="minor"/>
    </font>
    <font>
      <b/>
      <sz val="10"/>
      <name val="Trebuchet MS"/>
      <family val="2"/>
      <scheme val="minor"/>
    </font>
    <font>
      <b/>
      <sz val="11"/>
      <name val="Trebuchet MS"/>
      <family val="2"/>
      <scheme val="minor"/>
    </font>
    <font>
      <b/>
      <sz val="10"/>
      <name val="Arial"/>
      <family val="2"/>
      <scheme val="major"/>
    </font>
    <font>
      <sz val="9"/>
      <name val="Arial"/>
      <family val="2"/>
      <scheme val="major"/>
    </font>
    <font>
      <sz val="6"/>
      <color theme="0"/>
      <name val="Trebuchet MS"/>
      <family val="2"/>
      <scheme val="minor"/>
    </font>
    <font>
      <b/>
      <sz val="11"/>
      <color theme="1"/>
      <name val="Trebuchet MS"/>
      <family val="2"/>
      <scheme val="minor"/>
    </font>
    <font>
      <b/>
      <sz val="10"/>
      <color theme="0"/>
      <name val="Arial"/>
      <family val="2"/>
      <scheme val="major"/>
    </font>
    <font>
      <b/>
      <sz val="9"/>
      <color theme="1"/>
      <name val="Trebuchet MS"/>
      <family val="2"/>
      <scheme val="minor"/>
    </font>
    <font>
      <sz val="18"/>
      <color theme="4"/>
      <name val="Trebuchet MS"/>
      <family val="2"/>
      <scheme val="minor"/>
    </font>
    <font>
      <sz val="9"/>
      <color theme="0" tint="-0.499984740745262"/>
      <name val="Arial"/>
      <family val="2"/>
    </font>
    <font>
      <sz val="11"/>
      <name val="Arial"/>
      <family val="2"/>
    </font>
    <font>
      <u/>
      <sz val="11"/>
      <color indexed="12"/>
      <name val="Arial"/>
      <family val="2"/>
    </font>
    <font>
      <sz val="12"/>
      <name val="Arial"/>
      <family val="2"/>
    </font>
    <font>
      <b/>
      <sz val="12"/>
      <name val="Arial"/>
      <family val="2"/>
    </font>
    <font>
      <u/>
      <sz val="12"/>
      <color indexed="12"/>
      <name val="Arial"/>
      <family val="2"/>
    </font>
    <font>
      <u/>
      <sz val="8"/>
      <color indexed="12"/>
      <name val="Arial"/>
      <family val="2"/>
    </font>
    <font>
      <sz val="8"/>
      <name val="Arial"/>
      <family val="2"/>
    </font>
    <font>
      <sz val="8"/>
      <color theme="1" tint="0.34998626667073579"/>
      <name val="Arial"/>
      <family val="2"/>
    </font>
    <font>
      <sz val="10"/>
      <color theme="1" tint="0.34998626667073579"/>
      <name val="Arial"/>
      <family val="2"/>
    </font>
    <font>
      <b/>
      <sz val="18"/>
      <color theme="0"/>
      <name val="Arial"/>
      <family val="2"/>
    </font>
    <font>
      <sz val="18"/>
      <color theme="0"/>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1"/>
      <color theme="0"/>
      <name val="Trebuchet MS"/>
      <family val="2"/>
      <scheme val="minor"/>
    </font>
  </fonts>
  <fills count="7">
    <fill>
      <patternFill patternType="none"/>
    </fill>
    <fill>
      <patternFill patternType="gray125"/>
    </fill>
    <fill>
      <patternFill patternType="solid">
        <fgColor theme="1"/>
        <bgColor theme="1"/>
      </patternFill>
    </fill>
    <fill>
      <patternFill patternType="solid">
        <fgColor theme="0" tint="-4.9989318521683403E-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6">
    <border>
      <left/>
      <right/>
      <top/>
      <bottom/>
      <diagonal/>
    </border>
    <border>
      <left style="thin">
        <color indexed="55"/>
      </left>
      <right style="thin">
        <color indexed="55"/>
      </right>
      <top/>
      <bottom style="thin">
        <color indexed="55"/>
      </bottom>
      <diagonal/>
    </border>
    <border>
      <left style="thin">
        <color indexed="55"/>
      </left>
      <right style="thin">
        <color indexed="55"/>
      </right>
      <top/>
      <bottom/>
      <diagonal/>
    </border>
    <border>
      <left style="thin">
        <color indexed="55"/>
      </left>
      <right style="thin">
        <color indexed="55"/>
      </right>
      <top style="thin">
        <color indexed="55"/>
      </top>
      <bottom/>
      <diagonal/>
    </border>
    <border>
      <left/>
      <right/>
      <top style="double">
        <color indexed="64"/>
      </top>
      <bottom/>
      <diagonal/>
    </border>
    <border>
      <left/>
      <right/>
      <top/>
      <bottom style="thin">
        <color rgb="FF3464AB"/>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64">
    <xf numFmtId="0" fontId="0" fillId="0" borderId="0" xfId="0"/>
    <xf numFmtId="0" fontId="3" fillId="0" borderId="0" xfId="0" applyFont="1"/>
    <xf numFmtId="0" fontId="4" fillId="0" borderId="0" xfId="0" applyFont="1"/>
    <xf numFmtId="0" fontId="5" fillId="0" borderId="0" xfId="0" applyFont="1" applyAlignment="1">
      <alignment horizontal="right"/>
    </xf>
    <xf numFmtId="0" fontId="3" fillId="0" borderId="0" xfId="0" applyFont="1" applyFill="1" applyBorder="1"/>
    <xf numFmtId="0" fontId="6" fillId="0" borderId="0" xfId="0" applyFont="1"/>
    <xf numFmtId="0" fontId="3" fillId="0" borderId="0" xfId="0" applyFont="1" applyAlignment="1"/>
    <xf numFmtId="0" fontId="3" fillId="0" borderId="0" xfId="0" applyFont="1" applyAlignment="1">
      <alignment horizontal="left"/>
    </xf>
    <xf numFmtId="0" fontId="3" fillId="0" borderId="0" xfId="0" applyFont="1" applyFill="1"/>
    <xf numFmtId="4" fontId="3" fillId="0" borderId="1" xfId="1" applyNumberFormat="1" applyFont="1" applyFill="1" applyBorder="1"/>
    <xf numFmtId="43" fontId="3" fillId="0" borderId="0" xfId="1" applyNumberFormat="1" applyFont="1" applyFill="1" applyBorder="1"/>
    <xf numFmtId="0" fontId="4" fillId="0" borderId="0" xfId="0" applyFont="1" applyFill="1"/>
    <xf numFmtId="4" fontId="3" fillId="0" borderId="2" xfId="1" applyNumberFormat="1" applyFont="1" applyFill="1" applyBorder="1"/>
    <xf numFmtId="43" fontId="3" fillId="0" borderId="0" xfId="0" applyNumberFormat="1" applyFont="1" applyFill="1" applyBorder="1"/>
    <xf numFmtId="4" fontId="3" fillId="0" borderId="3" xfId="1" applyNumberFormat="1" applyFont="1" applyFill="1" applyBorder="1"/>
    <xf numFmtId="0" fontId="3" fillId="0" borderId="0" xfId="0" applyFont="1" applyFill="1" applyAlignment="1"/>
    <xf numFmtId="0" fontId="3" fillId="0" borderId="0" xfId="0" applyFont="1" applyFill="1" applyAlignment="1">
      <alignment horizontal="left"/>
    </xf>
    <xf numFmtId="0" fontId="3" fillId="0" borderId="0" xfId="0" applyFont="1" applyFill="1" applyAlignment="1">
      <alignment horizontal="right"/>
    </xf>
    <xf numFmtId="4" fontId="3" fillId="0" borderId="0" xfId="0" applyNumberFormat="1" applyFont="1" applyFill="1" applyBorder="1"/>
    <xf numFmtId="0" fontId="10" fillId="0" borderId="0" xfId="0" applyFont="1" applyFill="1" applyAlignment="1">
      <alignment horizontal="left"/>
    </xf>
    <xf numFmtId="0" fontId="8" fillId="0" borderId="0" xfId="0" applyFont="1" applyFill="1" applyBorder="1"/>
    <xf numFmtId="43" fontId="9" fillId="0" borderId="0" xfId="0" applyNumberFormat="1" applyFont="1" applyFill="1" applyBorder="1" applyAlignment="1">
      <alignment horizontal="center"/>
    </xf>
    <xf numFmtId="0" fontId="9" fillId="0" borderId="0" xfId="0" applyFont="1" applyFill="1" applyBorder="1" applyAlignment="1">
      <alignment horizontal="center"/>
    </xf>
    <xf numFmtId="0" fontId="3" fillId="0" borderId="0" xfId="0" applyFont="1" applyFill="1" applyBorder="1" applyAlignment="1">
      <alignment horizontal="right" indent="1"/>
    </xf>
    <xf numFmtId="40" fontId="13" fillId="0" borderId="0" xfId="2" applyNumberFormat="1" applyFont="1" applyBorder="1" applyAlignment="1">
      <alignment horizontal="right" vertical="center"/>
    </xf>
    <xf numFmtId="0" fontId="12" fillId="2" borderId="0" xfId="0" applyFont="1" applyFill="1" applyBorder="1"/>
    <xf numFmtId="0" fontId="12" fillId="2" borderId="0" xfId="0" applyFont="1" applyFill="1" applyBorder="1" applyAlignment="1">
      <alignment horizontal="center"/>
    </xf>
    <xf numFmtId="0" fontId="11" fillId="0" borderId="0" xfId="0" applyFont="1" applyBorder="1" applyAlignment="1">
      <alignment horizontal="right" vertical="center"/>
    </xf>
    <xf numFmtId="0" fontId="11" fillId="3" borderId="4" xfId="0" applyFont="1" applyFill="1" applyBorder="1" applyAlignment="1">
      <alignment horizontal="right" vertical="center"/>
    </xf>
    <xf numFmtId="40" fontId="13" fillId="3" borderId="4" xfId="2" applyNumberFormat="1" applyFont="1" applyFill="1" applyBorder="1" applyAlignment="1">
      <alignment horizontal="right" vertical="center"/>
    </xf>
    <xf numFmtId="0" fontId="14" fillId="0" borderId="0" xfId="0" applyFont="1" applyFill="1" applyBorder="1" applyAlignment="1">
      <alignment vertical="center"/>
    </xf>
    <xf numFmtId="0" fontId="15" fillId="0" borderId="0" xfId="0" applyNumberFormat="1" applyFont="1" applyAlignment="1">
      <alignment horizontal="right" vertical="center"/>
    </xf>
    <xf numFmtId="0" fontId="0" fillId="0" borderId="0" xfId="0" applyFont="1" applyAlignment="1">
      <alignment vertical="top"/>
    </xf>
    <xf numFmtId="0" fontId="7" fillId="0" borderId="0" xfId="0" applyFont="1"/>
    <xf numFmtId="0" fontId="0" fillId="0" borderId="0" xfId="0" applyFont="1" applyAlignment="1">
      <alignment vertical="top" wrapText="1"/>
    </xf>
    <xf numFmtId="0" fontId="16" fillId="0" borderId="0" xfId="0" applyFont="1"/>
    <xf numFmtId="0" fontId="2" fillId="0" borderId="0" xfId="3" applyAlignment="1" applyProtection="1">
      <alignment horizontal="left" vertical="top"/>
    </xf>
    <xf numFmtId="0" fontId="1" fillId="0" borderId="0" xfId="0" applyFont="1"/>
    <xf numFmtId="0" fontId="21" fillId="0" borderId="0" xfId="3" applyFont="1" applyFill="1" applyBorder="1" applyAlignment="1" applyProtection="1"/>
    <xf numFmtId="0" fontId="21" fillId="0" borderId="0" xfId="3" applyFont="1" applyFill="1" applyBorder="1" applyAlignment="1" applyProtection="1">
      <alignment horizontal="left"/>
    </xf>
    <xf numFmtId="0" fontId="22" fillId="0" borderId="0" xfId="0" applyFont="1" applyFill="1" applyBorder="1"/>
    <xf numFmtId="0" fontId="24" fillId="0" borderId="0" xfId="3" applyFont="1" applyFill="1" applyBorder="1" applyAlignment="1" applyProtection="1"/>
    <xf numFmtId="0" fontId="25" fillId="4" borderId="5" xfId="0" applyFont="1" applyFill="1" applyBorder="1" applyAlignment="1">
      <alignment horizontal="left" vertical="center" indent="1"/>
    </xf>
    <xf numFmtId="0" fontId="25" fillId="4" borderId="5" xfId="0" applyFont="1" applyFill="1" applyBorder="1" applyAlignment="1">
      <alignment horizontal="left" vertical="center"/>
    </xf>
    <xf numFmtId="0" fontId="26" fillId="4" borderId="5" xfId="0" applyFont="1" applyFill="1" applyBorder="1" applyAlignment="1">
      <alignment vertical="center"/>
    </xf>
    <xf numFmtId="0" fontId="0" fillId="0" borderId="0" xfId="0"/>
    <xf numFmtId="0" fontId="1" fillId="5" borderId="0" xfId="0" applyFont="1" applyFill="1"/>
    <xf numFmtId="0" fontId="18" fillId="5" borderId="0" xfId="0" applyFont="1" applyFill="1" applyAlignment="1">
      <alignment horizontal="left" wrapText="1" indent="1"/>
    </xf>
    <xf numFmtId="0" fontId="16" fillId="5" borderId="0" xfId="0" applyFont="1" applyFill="1"/>
    <xf numFmtId="0" fontId="18" fillId="5" borderId="0" xfId="0" applyFont="1" applyFill="1"/>
    <xf numFmtId="0" fontId="2" fillId="5" borderId="0" xfId="3" applyFill="1" applyAlignment="1" applyProtection="1">
      <alignment horizontal="left" wrapText="1"/>
    </xf>
    <xf numFmtId="0" fontId="18" fillId="5" borderId="0" xfId="0" applyFont="1" applyFill="1" applyAlignment="1">
      <alignment horizontal="left" wrapText="1"/>
    </xf>
    <xf numFmtId="0" fontId="19" fillId="5" borderId="0" xfId="0" applyFont="1" applyFill="1" applyAlignment="1">
      <alignment horizontal="left" wrapText="1"/>
    </xf>
    <xf numFmtId="0" fontId="20" fillId="5" borderId="0" xfId="0" applyFont="1" applyFill="1" applyAlignment="1">
      <alignment horizontal="left" wrapText="1"/>
    </xf>
    <xf numFmtId="0" fontId="18" fillId="5" borderId="0" xfId="0" applyFont="1" applyFill="1" applyAlignment="1">
      <alignment horizontal="left"/>
    </xf>
    <xf numFmtId="0" fontId="27" fillId="5" borderId="0" xfId="0" applyFont="1" applyFill="1" applyAlignment="1">
      <alignment horizontal="left" wrapText="1"/>
    </xf>
    <xf numFmtId="0" fontId="1" fillId="0" borderId="0" xfId="0" applyFont="1"/>
    <xf numFmtId="0" fontId="25" fillId="4" borderId="5" xfId="0" applyFont="1" applyFill="1" applyBorder="1" applyAlignment="1">
      <alignment horizontal="left" vertical="center"/>
    </xf>
    <xf numFmtId="0" fontId="28" fillId="6" borderId="0" xfId="0" applyFont="1" applyFill="1" applyAlignment="1">
      <alignment vertical="center"/>
    </xf>
    <xf numFmtId="0" fontId="29" fillId="6" borderId="0" xfId="0" applyFont="1" applyFill="1" applyAlignment="1">
      <alignment vertical="center"/>
    </xf>
    <xf numFmtId="0" fontId="30" fillId="6" borderId="0" xfId="0" applyFont="1" applyFill="1" applyAlignment="1">
      <alignment vertical="center"/>
    </xf>
    <xf numFmtId="0" fontId="17" fillId="0" borderId="0" xfId="3" applyFont="1" applyAlignment="1" applyProtection="1"/>
    <xf numFmtId="0" fontId="31" fillId="0" borderId="0" xfId="0" applyFont="1" applyFill="1"/>
    <xf numFmtId="0" fontId="23" fillId="0" borderId="0" xfId="0" applyFont="1" applyFill="1" applyBorder="1" applyAlignment="1">
      <alignment horizontal="right"/>
    </xf>
  </cellXfs>
  <cellStyles count="4">
    <cellStyle name="Comma" xfId="1" builtinId="3"/>
    <cellStyle name="Currency" xfId="2" builtinId="4"/>
    <cellStyle name="Hyperlink" xfId="3" builtinId="8"/>
    <cellStyle name="Normal" xfId="0" builtinId="0" customBuiltin="1"/>
  </cellStyles>
  <dxfs count="140">
    <dxf>
      <font>
        <b val="0"/>
        <i val="0"/>
        <strike val="0"/>
        <condense val="0"/>
        <extend val="0"/>
        <outline val="0"/>
        <shadow val="0"/>
        <u val="none"/>
        <vertAlign val="baseline"/>
        <sz val="10"/>
        <color auto="1"/>
        <name val="Trebuchet MS"/>
        <family val="2"/>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condense val="0"/>
        <extend val="0"/>
        <color indexed="10"/>
      </font>
    </dxf>
    <dxf>
      <font>
        <condense val="0"/>
        <extend val="0"/>
        <color indexed="10"/>
      </font>
    </dxf>
    <dxf>
      <font>
        <condense val="0"/>
        <extend val="0"/>
        <color indexed="10"/>
      </font>
    </dxf>
    <dxf>
      <font>
        <b val="0"/>
        <i val="0"/>
        <strike val="0"/>
        <condense val="0"/>
        <extend val="0"/>
        <outline val="0"/>
        <shadow val="0"/>
        <u val="none"/>
        <vertAlign val="baseline"/>
        <sz val="10"/>
        <color auto="1"/>
        <name val="Trebuchet MS"/>
        <family val="2"/>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outline="0">
        <top style="thin">
          <color indexed="55"/>
        </top>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strike val="0"/>
        <outline val="0"/>
        <shadow val="0"/>
        <u val="none"/>
        <vertAlign val="baseline"/>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strike val="0"/>
        <outline val="0"/>
        <shadow val="0"/>
        <u val="none"/>
        <vertAlign val="baseline"/>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family val="2"/>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family val="2"/>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family val="2"/>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family val="2"/>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border outline="0">
        <left style="thin">
          <color indexed="55"/>
        </left>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outline="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border outline="0">
        <right style="thin">
          <color indexed="55"/>
        </right>
      </border>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ill>
        <patternFill>
          <bgColor theme="0" tint="-4.9989318521683403E-2"/>
        </patternFill>
      </fill>
      <border diagonalUp="0" diagonalDown="0">
        <left/>
        <right/>
        <top/>
        <bottom/>
        <vertical/>
        <horizontal/>
      </border>
    </dxf>
    <dxf>
      <font>
        <b/>
        <color theme="1"/>
      </font>
    </dxf>
    <dxf>
      <font>
        <b/>
        <color theme="1"/>
      </font>
      <fill>
        <patternFill>
          <bgColor theme="0" tint="-4.9989318521683403E-2"/>
        </patternFill>
      </fill>
      <border diagonalUp="0" diagonalDown="0">
        <left/>
        <right/>
        <top style="double">
          <color theme="6"/>
        </top>
        <bottom/>
        <vertical/>
        <horizontal/>
      </border>
    </dxf>
    <dxf>
      <font>
        <b/>
        <color theme="0"/>
      </font>
      <fill>
        <patternFill patternType="solid">
          <fgColor theme="6"/>
          <bgColor theme="6"/>
        </patternFill>
      </fill>
      <border>
        <bottom style="thin">
          <color theme="0" tint="-0.24994659260841701"/>
        </bottom>
      </border>
    </dxf>
    <dxf>
      <font>
        <color theme="1"/>
      </font>
      <border>
        <left/>
        <right/>
        <top/>
        <bottom/>
      </border>
    </dxf>
    <dxf>
      <fill>
        <patternFill>
          <bgColor theme="0" tint="-4.9989318521683403E-2"/>
        </patternFill>
      </fill>
      <border diagonalUp="0" diagonalDown="0">
        <left/>
        <right/>
        <top/>
        <bottom/>
        <vertical/>
        <horizontal/>
      </border>
    </dxf>
    <dxf>
      <font>
        <b/>
        <color theme="1"/>
      </font>
    </dxf>
    <dxf>
      <font>
        <b/>
        <color theme="1"/>
      </font>
      <fill>
        <patternFill>
          <bgColor theme="0" tint="-4.9989318521683403E-2"/>
        </patternFill>
      </fill>
      <border diagonalUp="0" diagonalDown="0">
        <left/>
        <right/>
        <top style="double">
          <color theme="4"/>
        </top>
        <bottom/>
        <vertical/>
        <horizontal/>
      </border>
    </dxf>
    <dxf>
      <font>
        <b/>
        <color theme="0"/>
      </font>
      <fill>
        <patternFill patternType="solid">
          <fgColor auto="1"/>
          <bgColor theme="4"/>
        </patternFill>
      </fill>
      <border>
        <bottom style="thin">
          <color theme="0" tint="-0.24994659260841701"/>
        </bottom>
      </border>
    </dxf>
    <dxf>
      <font>
        <color theme="1"/>
      </font>
      <border>
        <left/>
        <right/>
        <top/>
        <bottom/>
      </border>
    </dxf>
  </dxfs>
  <tableStyles count="2" defaultTableStyle="TableStyleMedium2" defaultPivotStyle="PivotStyleLight16">
    <tableStyle name="V42_ExpenseTable" pivot="0" count="5" xr9:uid="{00000000-0011-0000-FFFF-FFFF00000000}">
      <tableStyleElement type="wholeTable" dxfId="139"/>
      <tableStyleElement type="headerRow" dxfId="138"/>
      <tableStyleElement type="totalRow" dxfId="137"/>
      <tableStyleElement type="firstColumn" dxfId="136"/>
      <tableStyleElement type="lastColumn" dxfId="135"/>
    </tableStyle>
    <tableStyle name="V42_IncomeTable" pivot="0" count="5" xr9:uid="{00000000-0011-0000-FFFF-FFFF01000000}">
      <tableStyleElement type="wholeTable" dxfId="134"/>
      <tableStyleElement type="headerRow" dxfId="133"/>
      <tableStyleElement type="totalRow" dxfId="132"/>
      <tableStyleElement type="firstColumn" dxfId="131"/>
      <tableStyleElement type="lastColumn" dxfId="1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vertex42.com/ExcelTemplates/personal-budget-spreadsheet.html?utm_source=personal-monthly-budget&amp;utm_campaign=templates&amp;utm_content=social" TargetMode="External"/><Relationship Id="rId2" Type="http://schemas.openxmlformats.org/officeDocument/2006/relationships/image" Target="../media/image1.png"/><Relationship Id="rId1" Type="http://schemas.openxmlformats.org/officeDocument/2006/relationships/hyperlink" Target="https://www.vertex42.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123825</xdr:colOff>
      <xdr:row>0</xdr:row>
      <xdr:rowOff>0</xdr:rowOff>
    </xdr:from>
    <xdr:to>
      <xdr:col>9</xdr:col>
      <xdr:colOff>47625</xdr:colOff>
      <xdr:row>0</xdr:row>
      <xdr:rowOff>312896</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4175" y="0"/>
          <a:ext cx="1390650" cy="312896"/>
        </a:xfrm>
        <a:prstGeom prst="rect">
          <a:avLst/>
        </a:prstGeom>
      </xdr:spPr>
    </xdr:pic>
    <xdr:clientData/>
  </xdr:twoCellAnchor>
  <xdr:twoCellAnchor editAs="oneCell">
    <xdr:from>
      <xdr:col>9</xdr:col>
      <xdr:colOff>409575</xdr:colOff>
      <xdr:row>0</xdr:row>
      <xdr:rowOff>228600</xdr:rowOff>
    </xdr:from>
    <xdr:to>
      <xdr:col>13</xdr:col>
      <xdr:colOff>460611</xdr:colOff>
      <xdr:row>5</xdr:row>
      <xdr:rowOff>180975</xdr:rowOff>
    </xdr:to>
    <xdr:pic>
      <xdr:nvPicPr>
        <xdr:cNvPr id="3" name="Picture 2">
          <a:hlinkClick xmlns:r="http://schemas.openxmlformats.org/officeDocument/2006/relationships" r:id="rId3"/>
          <a:extLst>
            <a:ext uri="{FF2B5EF4-FFF2-40B4-BE49-F238E27FC236}">
              <a16:creationId xmlns:a16="http://schemas.microsoft.com/office/drawing/2014/main" id="{329E3B04-0197-4324-B44B-91BB723C45E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534400" y="228600"/>
          <a:ext cx="2794236" cy="1028700"/>
        </a:xfrm>
        <a:prstGeom prst="rect">
          <a:avLst/>
        </a:prstGeom>
        <a:ln w="3175">
          <a:solidFill>
            <a:schemeClr val="bg1">
              <a:lumMod val="85000"/>
            </a:schemeClr>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4191000</xdr:colOff>
      <xdr:row>0</xdr:row>
      <xdr:rowOff>0</xdr:rowOff>
    </xdr:from>
    <xdr:to>
      <xdr:col>1</xdr:col>
      <xdr:colOff>4191000</xdr:colOff>
      <xdr:row>0</xdr:row>
      <xdr:rowOff>179546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76800" y="0"/>
          <a:ext cx="1390650" cy="312896"/>
        </a:xfrm>
        <a:prstGeom prst="rect">
          <a:avLst/>
        </a:prstGeom>
      </xdr:spPr>
    </xdr:pic>
    <xdr:clientData/>
  </xdr:twoCellAnchor>
  <xdr:twoCellAnchor editAs="oneCell">
    <xdr:from>
      <xdr:col>2</xdr:col>
      <xdr:colOff>28575</xdr:colOff>
      <xdr:row>0</xdr:row>
      <xdr:rowOff>47625</xdr:rowOff>
    </xdr:from>
    <xdr:to>
      <xdr:col>2</xdr:col>
      <xdr:colOff>1247775</xdr:colOff>
      <xdr:row>0</xdr:row>
      <xdr:rowOff>352425</xdr:rowOff>
    </xdr:to>
    <xdr:pic>
      <xdr:nvPicPr>
        <xdr:cNvPr id="6" name="Picture 5">
          <a:extLst>
            <a:ext uri="{FF2B5EF4-FFF2-40B4-BE49-F238E27FC236}">
              <a16:creationId xmlns:a16="http://schemas.microsoft.com/office/drawing/2014/main" id="{0EFAF439-99F2-43E8-893D-A3FE9D2194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72125" y="47625"/>
          <a:ext cx="12192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91FA50D5-A4BF-4473-B9FA-0ECDF54E933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3" totalsRowCount="1" headerRowDxfId="129" dataDxfId="127" headerRowBorderDxfId="128" tableBorderDxfId="126">
  <tableColumns count="4">
    <tableColumn id="1" xr3:uid="{00000000-0010-0000-0000-000001000000}" name="INCOME" totalsRowFunction="custom" totalsRowDxfId="125">
      <totalsRowFormula>"Total " &amp; Table2[[#Headers],[INCOME]]</totalsRowFormula>
    </tableColumn>
    <tableColumn id="2" xr3:uid="{00000000-0010-0000-0000-000002000000}" name="Budget" totalsRowFunction="custom" totalsRowDxfId="124" dataCellStyle="Comma">
      <totalsRowFormula>SUBTOTAL(9,Table2[Budget])</totalsRowFormula>
    </tableColumn>
    <tableColumn id="3" xr3:uid="{00000000-0010-0000-0000-000003000000}" name="Actual" totalsRowFunction="custom" totalsRowDxfId="123" dataCellStyle="Comma">
      <totalsRowFormula>SUBTOTAL(9,Table2[Actual])</totalsRowFormula>
    </tableColumn>
    <tableColumn id="4" xr3:uid="{00000000-0010-0000-0000-000004000000}" name="Difference" totalsRowFunction="custom" totalsRowDxfId="122" dataCellStyle="Comma">
      <calculatedColumnFormula>C5-B5</calculatedColumnFormula>
      <totalsRowFormula>SUBTOTAL(9,Table2[Difference])</totalsRowFormula>
    </tableColumn>
  </tableColumns>
  <tableStyleInfo name="V42_IncomeTable" showFirstColumn="0" showLastColumn="1"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9000000}" name="Table20" displayName="Table20" ref="A31:D39" totalsRowCount="1" headerRowDxfId="34" dataDxfId="32" headerRowBorderDxfId="33" tableBorderDxfId="31">
  <tableColumns count="4">
    <tableColumn id="1" xr3:uid="{00000000-0010-0000-0900-000001000000}" name="TRANSPORTATION" totalsRowFunction="custom" dataDxfId="30" totalsRowDxfId="29">
      <totalsRowFormula>"Total " &amp; Table20[[#Headers],[TRANSPORTATION]]</totalsRowFormula>
    </tableColumn>
    <tableColumn id="2" xr3:uid="{00000000-0010-0000-0900-000002000000}" name="Budget" totalsRowFunction="custom" dataDxfId="28" totalsRowDxfId="27" dataCellStyle="Comma">
      <totalsRowFormula>SUBTOTAL(9,Table20[Budget])</totalsRowFormula>
    </tableColumn>
    <tableColumn id="3" xr3:uid="{00000000-0010-0000-0900-000003000000}" name="Actual" totalsRowFunction="custom" dataDxfId="26" totalsRowDxfId="25" dataCellStyle="Comma">
      <totalsRowFormula>SUBTOTAL(9,Table20[Actual])</totalsRowFormula>
    </tableColumn>
    <tableColumn id="4" xr3:uid="{00000000-0010-0000-0900-000004000000}" name="Difference" totalsRowFunction="custom" dataDxfId="24" totalsRowDxfId="23" dataCellStyle="Comma">
      <calculatedColumnFormula>B32-C32</calculatedColumnFormula>
      <totalsRowFormula>SUBTOTAL(9,Table20[Difference])</totalsRowFormula>
    </tableColumn>
  </tableColumns>
  <tableStyleInfo name="V42_ExpenseTable" showFirstColumn="0" showLastColumn="1"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A000000}" name="Table21" displayName="Table21" ref="A41:D49" totalsRowCount="1" headerRowDxfId="22" dataDxfId="20" headerRowBorderDxfId="21" tableBorderDxfId="19">
  <tableColumns count="4">
    <tableColumn id="1" xr3:uid="{00000000-0010-0000-0A00-000001000000}" name="HEALTH" totalsRowFunction="custom" dataDxfId="18" totalsRowDxfId="17">
      <totalsRowFormula>"Total " &amp; Table21[[#Headers],[HEALTH]]</totalsRowFormula>
    </tableColumn>
    <tableColumn id="2" xr3:uid="{00000000-0010-0000-0A00-000002000000}" name="Budget" totalsRowFunction="custom" dataDxfId="16" totalsRowDxfId="15" dataCellStyle="Comma">
      <totalsRowFormula>SUBTOTAL(9,Table21[Budget])</totalsRowFormula>
    </tableColumn>
    <tableColumn id="3" xr3:uid="{00000000-0010-0000-0A00-000003000000}" name="Actual" totalsRowFunction="custom" dataDxfId="14" totalsRowDxfId="13" dataCellStyle="Comma">
      <totalsRowFormula>SUBTOTAL(9,Table21[Actual])</totalsRowFormula>
    </tableColumn>
    <tableColumn id="4" xr3:uid="{00000000-0010-0000-0A00-000004000000}" name="Difference" totalsRowFunction="custom" dataDxfId="12" totalsRowDxfId="11" dataCellStyle="Comma">
      <calculatedColumnFormula>B42-C42</calculatedColumnFormula>
      <totalsRowFormula>SUBTOTAL(9,Table21[Difference])</totalsRowFormula>
    </tableColumn>
  </tableColumns>
  <tableStyleInfo name="V42_ExpenseTable" showFirstColumn="0" showLastColumn="1"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5:D29" totalsRowCount="1" headerRowDxfId="121" dataDxfId="119" headerRowBorderDxfId="120" tableBorderDxfId="118">
  <tableColumns count="4">
    <tableColumn id="1" xr3:uid="{00000000-0010-0000-0100-000001000000}" name="HOME EXPENSES" totalsRowFunction="custom" dataDxfId="117" totalsRowDxfId="116">
      <totalsRowFormula>"Total " &amp; Table5[[#Headers],[HOME EXPENSES]]</totalsRowFormula>
    </tableColumn>
    <tableColumn id="2" xr3:uid="{00000000-0010-0000-0100-000002000000}" name="Budget" totalsRowFunction="custom" dataDxfId="115" totalsRowDxfId="114" dataCellStyle="Comma">
      <totalsRowFormula>SUBTOTAL(9,Table5[Budget])</totalsRowFormula>
    </tableColumn>
    <tableColumn id="3" xr3:uid="{00000000-0010-0000-0100-000003000000}" name="Actual" totalsRowFunction="custom" dataDxfId="113" totalsRowDxfId="112" dataCellStyle="Comma">
      <totalsRowFormula>SUBTOTAL(9,Table5[Actual])</totalsRowFormula>
    </tableColumn>
    <tableColumn id="4" xr3:uid="{00000000-0010-0000-0100-000004000000}" name="Difference" totalsRowFunction="custom" dataDxfId="111" totalsRowDxfId="110" dataCellStyle="Comma">
      <calculatedColumnFormula>B16-C16</calculatedColumnFormula>
      <totalsRowFormula>SUBTOTAL(9,Table5[Difference])</totalsRowFormula>
    </tableColumn>
  </tableColumns>
  <tableStyleInfo name="V42_ExpenseTable" showFirstColumn="0" showLastColumn="1"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F10:I21" totalsRowCount="1" headerRowDxfId="109" dataDxfId="107" headerRowBorderDxfId="108" tableBorderDxfId="106">
  <tableColumns count="4">
    <tableColumn id="1" xr3:uid="{00000000-0010-0000-0200-000001000000}" name="DAILY LIVING" totalsRowFunction="custom" dataDxfId="105" totalsRowDxfId="104">
      <totalsRowFormula>"Total " &amp; Table6[[#Headers],[DAILY LIVING]]</totalsRowFormula>
    </tableColumn>
    <tableColumn id="2" xr3:uid="{00000000-0010-0000-0200-000002000000}" name="Budget" totalsRowFunction="custom" dataDxfId="103" totalsRowDxfId="102" dataCellStyle="Comma">
      <totalsRowFormula>SUBTOTAL(9,Table6[Budget])</totalsRowFormula>
    </tableColumn>
    <tableColumn id="3" xr3:uid="{00000000-0010-0000-0200-000003000000}" name="Actual" totalsRowFunction="custom" dataDxfId="101" totalsRowDxfId="100" dataCellStyle="Comma">
      <totalsRowFormula>SUBTOTAL(9,Table6[Actual])</totalsRowFormula>
    </tableColumn>
    <tableColumn id="4" xr3:uid="{00000000-0010-0000-0200-000004000000}" name="Difference" totalsRowFunction="custom" dataDxfId="99" totalsRowDxfId="98" dataCellStyle="Comma">
      <calculatedColumnFormula>G11-H11</calculatedColumnFormula>
      <totalsRowFormula>SUBTOTAL(9,Table6[Difference])</totalsRowFormula>
    </tableColumn>
  </tableColumns>
  <tableStyleInfo name="V42_ExpenseTable" showFirstColumn="0" showLastColumn="1"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F23:I35" totalsRowCount="1" headerRowDxfId="97" dataDxfId="95" headerRowBorderDxfId="96" tableBorderDxfId="94">
  <tableColumns count="4">
    <tableColumn id="1" xr3:uid="{00000000-0010-0000-0300-000001000000}" name="ENTERTAINMENT" totalsRowFunction="custom" dataDxfId="93" totalsRowDxfId="10">
      <totalsRowFormula>"Total " &amp; Table7[[#Headers],[ENTERTAINMENT]]</totalsRowFormula>
    </tableColumn>
    <tableColumn id="2" xr3:uid="{00000000-0010-0000-0300-000002000000}" name="Budget" totalsRowFunction="custom" dataDxfId="92" totalsRowDxfId="9" dataCellStyle="Comma">
      <totalsRowFormula>SUBTOTAL(9,Table7[Budget])</totalsRowFormula>
    </tableColumn>
    <tableColumn id="3" xr3:uid="{00000000-0010-0000-0300-000003000000}" name="Actual" totalsRowFunction="custom" dataDxfId="91" totalsRowDxfId="8" dataCellStyle="Comma">
      <totalsRowFormula>SUBTOTAL(9,Table7[Actual])</totalsRowFormula>
    </tableColumn>
    <tableColumn id="4" xr3:uid="{00000000-0010-0000-0300-000004000000}" name="Difference" totalsRowFunction="custom" dataDxfId="90" totalsRowDxfId="7" dataCellStyle="Comma">
      <calculatedColumnFormula>G24-H24</calculatedColumnFormula>
      <totalsRowFormula>SUBTOTAL(9,Table7[Difference])</totalsRowFormula>
    </tableColumn>
  </tableColumns>
  <tableStyleInfo name="V42_ExpenseTable" showFirstColumn="0" showLastColumn="1"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8" displayName="Table8" ref="F37:I45" totalsRowCount="1" headerRowDxfId="89" dataDxfId="87" headerRowBorderDxfId="88" tableBorderDxfId="86">
  <tableColumns count="4">
    <tableColumn id="1" xr3:uid="{00000000-0010-0000-0400-000001000000}" name="SAVINGS" totalsRowFunction="custom" dataDxfId="85" totalsRowDxfId="84">
      <totalsRowFormula>"Total " &amp; Table8[[#Headers],[SAVINGS]]</totalsRowFormula>
    </tableColumn>
    <tableColumn id="2" xr3:uid="{00000000-0010-0000-0400-000002000000}" name="Budget" totalsRowFunction="custom" dataDxfId="83" totalsRowDxfId="82">
      <totalsRowFormula>SUBTOTAL(9,Table8[Budget])</totalsRowFormula>
    </tableColumn>
    <tableColumn id="3" xr3:uid="{00000000-0010-0000-0400-000003000000}" name="Actual" totalsRowFunction="custom" dataDxfId="81" totalsRowDxfId="80">
      <totalsRowFormula>SUBTOTAL(9,Table8[Actual])</totalsRowFormula>
    </tableColumn>
    <tableColumn id="4" xr3:uid="{00000000-0010-0000-0400-000004000000}" name="Difference" totalsRowFunction="custom" dataDxfId="79" totalsRowDxfId="78" dataCellStyle="Comma">
      <calculatedColumnFormula>G38-H38</calculatedColumnFormula>
      <totalsRowFormula>SUBTOTAL(9,Table8[Difference])</totalsRowFormula>
    </tableColumn>
  </tableColumns>
  <tableStyleInfo name="V42_ExpenseTable" showFirstColumn="0" showLastColumn="1"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5000000}" name="Table10" displayName="Table10" ref="F47:I56" totalsRowCount="1" headerRowDxfId="77" dataDxfId="75" headerRowBorderDxfId="76">
  <tableColumns count="4">
    <tableColumn id="1" xr3:uid="{00000000-0010-0000-0500-000001000000}" name="OBLIGATIONS" totalsRowFunction="custom" dataDxfId="74" totalsRowDxfId="3">
      <totalsRowFormula>"Total " &amp; Table10[[#Headers],[OBLIGATIONS]]</totalsRowFormula>
    </tableColumn>
    <tableColumn id="2" xr3:uid="{00000000-0010-0000-0500-000002000000}" name="Budget" totalsRowFunction="custom" dataDxfId="73" totalsRowDxfId="2" dataCellStyle="Comma">
      <totalsRowFormula>SUBTOTAL(9,Table10[Budget])</totalsRowFormula>
    </tableColumn>
    <tableColumn id="3" xr3:uid="{00000000-0010-0000-0500-000003000000}" name="Actual" totalsRowFunction="custom" dataDxfId="72" totalsRowDxfId="1" dataCellStyle="Comma">
      <totalsRowFormula>SUBTOTAL(9,Table10[Actual])</totalsRowFormula>
    </tableColumn>
    <tableColumn id="4" xr3:uid="{00000000-0010-0000-0500-000004000000}" name="Difference" totalsRowFunction="custom" dataDxfId="71" totalsRowDxfId="0" dataCellStyle="Comma">
      <calculatedColumnFormula>G48-H48</calculatedColumnFormula>
      <totalsRowFormula>SUBTOTAL(9,Table10[Difference])</totalsRowFormula>
    </tableColumn>
  </tableColumns>
  <tableStyleInfo name="V42_ExpenseTable" showFirstColumn="0" showLastColumn="1"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Table14" displayName="Table14" ref="F58:I63" totalsRowCount="1" headerRowDxfId="70" dataDxfId="68" headerRowBorderDxfId="69" tableBorderDxfId="67">
  <tableColumns count="4">
    <tableColumn id="1" xr3:uid="{00000000-0010-0000-0600-000001000000}" name="MISCELLANEOUS" totalsRowFunction="custom" dataDxfId="66" totalsRowDxfId="65">
      <totalsRowFormula>"Total " &amp; Table14[[#Headers],[MISCELLANEOUS]]</totalsRowFormula>
    </tableColumn>
    <tableColumn id="2" xr3:uid="{00000000-0010-0000-0600-000002000000}" name="Budget" totalsRowFunction="custom" dataDxfId="64" totalsRowDxfId="63" dataCellStyle="Comma">
      <totalsRowFormula>SUBTOTAL(9,Table14[Budget])</totalsRowFormula>
    </tableColumn>
    <tableColumn id="3" xr3:uid="{00000000-0010-0000-0600-000003000000}" name="Actual" totalsRowFunction="custom" dataDxfId="62" totalsRowDxfId="61" dataCellStyle="Comma">
      <totalsRowFormula>SUBTOTAL(9,Table14[Actual])</totalsRowFormula>
    </tableColumn>
    <tableColumn id="4" xr3:uid="{00000000-0010-0000-0600-000004000000}" name="Difference" totalsRowFunction="custom" dataDxfId="60" totalsRowDxfId="59" dataCellStyle="Comma">
      <calculatedColumnFormula>G59-H59</calculatedColumnFormula>
      <totalsRowFormula>SUBTOTAL(9,Table14[Difference])</totalsRowFormula>
    </tableColumn>
  </tableColumns>
  <tableStyleInfo name="V42_ExpenseTable" showFirstColumn="0" showLastColumn="1"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7000000}" name="Table15" displayName="Table15" ref="A58:D63" totalsRowCount="1" headerRowDxfId="58" dataDxfId="56" headerRowBorderDxfId="57" tableBorderDxfId="55">
  <tableColumns count="4">
    <tableColumn id="1" xr3:uid="{00000000-0010-0000-0700-000001000000}" name="SUBSCRIPTIONS" totalsRowFunction="custom" dataDxfId="54" totalsRowDxfId="53">
      <totalsRowFormula>"Total " &amp; Table15[[#Headers],[SUBSCRIPTIONS]]</totalsRowFormula>
    </tableColumn>
    <tableColumn id="2" xr3:uid="{00000000-0010-0000-0700-000002000000}" name="Budget" totalsRowFunction="custom" dataDxfId="52" totalsRowDxfId="51" dataCellStyle="Comma">
      <totalsRowFormula>SUBTOTAL(9,Table15[Budget])</totalsRowFormula>
    </tableColumn>
    <tableColumn id="3" xr3:uid="{00000000-0010-0000-0700-000003000000}" name="Actual" totalsRowFunction="custom" dataDxfId="50" totalsRowDxfId="49" dataCellStyle="Comma">
      <totalsRowFormula>SUBTOTAL(9,Table15[Actual])</totalsRowFormula>
    </tableColumn>
    <tableColumn id="4" xr3:uid="{00000000-0010-0000-0700-000004000000}" name="Difference" totalsRowFunction="custom" dataDxfId="48" totalsRowDxfId="47" dataCellStyle="Comma">
      <calculatedColumnFormula>B59-C59</calculatedColumnFormula>
      <totalsRowFormula>SUBTOTAL(9,Table15[Difference])</totalsRowFormula>
    </tableColumn>
  </tableColumns>
  <tableStyleInfo name="V42_ExpenseTable" showFirstColumn="0" showLastColumn="1"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8000000}" name="Table19" displayName="Table19" ref="A51:D56" totalsRowCount="1" headerRowDxfId="46" dataDxfId="44" headerRowBorderDxfId="45" tableBorderDxfId="43">
  <tableColumns count="4">
    <tableColumn id="1" xr3:uid="{00000000-0010-0000-0800-000001000000}" name="CHARITY/GIFTS" totalsRowFunction="custom" dataDxfId="42" totalsRowDxfId="41">
      <totalsRowFormula>"Total " &amp; Table19[[#Headers],[CHARITY/GIFTS]]</totalsRowFormula>
    </tableColumn>
    <tableColumn id="2" xr3:uid="{00000000-0010-0000-0800-000002000000}" name="Budget" totalsRowFunction="custom" dataDxfId="40" totalsRowDxfId="39" dataCellStyle="Comma">
      <totalsRowFormula>SUBTOTAL(9,Table19[Budget])</totalsRowFormula>
    </tableColumn>
    <tableColumn id="3" xr3:uid="{00000000-0010-0000-0800-000003000000}" name="Actual" totalsRowFunction="custom" dataDxfId="38" totalsRowDxfId="37" dataCellStyle="Comma">
      <totalsRowFormula>SUBTOTAL(9,Table19[Actual])</totalsRowFormula>
    </tableColumn>
    <tableColumn id="4" xr3:uid="{00000000-0010-0000-0800-000004000000}" name="Difference" totalsRowFunction="custom" dataDxfId="36" totalsRowDxfId="35" dataCellStyle="Comma">
      <calculatedColumnFormula>B52-C52</calculatedColumnFormula>
      <totalsRowFormula>SUBTOTAL(9,Table19[Difference])</totalsRowFormula>
    </tableColumn>
  </tableColumns>
  <tableStyleInfo name="V42_ExpenseTable" showFirstColumn="0" showLastColumn="1" showRowStripes="0" showColumnStripes="0"/>
</table>
</file>

<file path=xl/theme/theme1.xml><?xml version="1.0" encoding="utf-8"?>
<a:theme xmlns:a="http://schemas.openxmlformats.org/drawingml/2006/main" name="Vertex42">
  <a:themeElements>
    <a:clrScheme name="V42-Blue2">
      <a:dk1>
        <a:sysClr val="windowText" lastClr="000000"/>
      </a:dk1>
      <a:lt1>
        <a:sysClr val="window" lastClr="FFFFFF"/>
      </a:lt1>
      <a:dk2>
        <a:srgbClr val="5E8BCE"/>
      </a:dk2>
      <a:lt2>
        <a:srgbClr val="EEECE2"/>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printerSettings" Target="../printerSettings/printerSettings1.bin"/><Relationship Id="rId7" Type="http://schemas.openxmlformats.org/officeDocument/2006/relationships/table" Target="../tables/table3.xml"/><Relationship Id="rId12" Type="http://schemas.openxmlformats.org/officeDocument/2006/relationships/table" Target="../tables/table8.xml"/><Relationship Id="rId2" Type="http://schemas.openxmlformats.org/officeDocument/2006/relationships/hyperlink" Target="https://www.vertex42.com/ExcelTemplates/monthly-household-budget.html" TargetMode="External"/><Relationship Id="rId1" Type="http://schemas.openxmlformats.org/officeDocument/2006/relationships/hyperlink" Target="https://www.vertex42.com/ExcelTemplates/personal-monthly-budget.html"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table" Target="../tables/table1.xml"/><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drawing" Target="../drawings/drawing1.xml"/><Relationship Id="rId9" Type="http://schemas.openxmlformats.org/officeDocument/2006/relationships/table" Target="../tables/table5.xml"/><Relationship Id="rId1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personal-monthly-budge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personal-monthly-budget.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57"/>
  <sheetViews>
    <sheetView showGridLines="0" tabSelected="1" workbookViewId="0">
      <selection activeCell="B5" sqref="B5"/>
    </sheetView>
  </sheetViews>
  <sheetFormatPr defaultRowHeight="15" x14ac:dyDescent="0.3"/>
  <cols>
    <col min="1" max="1" width="23.125" style="1" customWidth="1"/>
    <col min="2" max="4" width="9.625" style="1" customWidth="1"/>
    <col min="5" max="5" width="2.625" style="1" customWidth="1"/>
    <col min="6" max="6" width="23.125" style="1" customWidth="1"/>
    <col min="7" max="9" width="9.625" style="1" customWidth="1"/>
    <col min="10" max="16384" width="9" style="1"/>
  </cols>
  <sheetData>
    <row r="1" spans="1:9" ht="26.1" customHeight="1" x14ac:dyDescent="0.3">
      <c r="A1" s="30" t="s">
        <v>89</v>
      </c>
      <c r="B1" s="30"/>
      <c r="C1" s="30"/>
      <c r="D1" s="30"/>
      <c r="E1" s="30"/>
      <c r="F1" s="30"/>
      <c r="G1" s="30"/>
      <c r="H1" s="30"/>
      <c r="I1" s="30"/>
    </row>
    <row r="2" spans="1:9" s="2" customFormat="1" ht="14.25" x14ac:dyDescent="0.3">
      <c r="A2" s="41" t="s">
        <v>102</v>
      </c>
      <c r="B2" s="38"/>
      <c r="C2" s="38"/>
      <c r="D2" s="38"/>
      <c r="E2" s="39"/>
      <c r="F2" s="39"/>
      <c r="G2" s="40"/>
      <c r="H2" s="63" t="s">
        <v>106</v>
      </c>
      <c r="I2" s="63"/>
    </row>
    <row r="3" spans="1:9" s="2" customFormat="1" ht="13.5" x14ac:dyDescent="0.3">
      <c r="E3" s="3"/>
    </row>
    <row r="4" spans="1:9" x14ac:dyDescent="0.3">
      <c r="A4" s="20" t="s">
        <v>2</v>
      </c>
      <c r="B4" s="21" t="s">
        <v>64</v>
      </c>
      <c r="C4" s="22" t="s">
        <v>1</v>
      </c>
      <c r="D4" s="22" t="s">
        <v>60</v>
      </c>
      <c r="E4" s="62" t="s">
        <v>63</v>
      </c>
      <c r="F4" s="25" t="s">
        <v>66</v>
      </c>
      <c r="G4" s="26" t="s">
        <v>64</v>
      </c>
      <c r="H4" s="26" t="s">
        <v>1</v>
      </c>
      <c r="I4" s="26" t="s">
        <v>60</v>
      </c>
    </row>
    <row r="5" spans="1:9" ht="16.5" x14ac:dyDescent="0.3">
      <c r="A5" s="4" t="s">
        <v>12</v>
      </c>
      <c r="B5" s="9">
        <v>2000</v>
      </c>
      <c r="C5" s="9">
        <v>2000</v>
      </c>
      <c r="D5" s="10">
        <f t="shared" ref="D5:D11" si="0">C5-B5</f>
        <v>0</v>
      </c>
      <c r="E5" s="8"/>
      <c r="F5" s="27" t="s">
        <v>3</v>
      </c>
      <c r="G5" s="24">
        <f>Table2[[#Totals],[Budget]]</f>
        <v>2000</v>
      </c>
      <c r="H5" s="24">
        <f>Table2[[#Totals],[Actual]]</f>
        <v>2000</v>
      </c>
      <c r="I5" s="24">
        <f>G5-H5</f>
        <v>0</v>
      </c>
    </row>
    <row r="6" spans="1:9" ht="17.25" thickBot="1" x14ac:dyDescent="0.35">
      <c r="A6" s="4" t="s">
        <v>6</v>
      </c>
      <c r="B6" s="9"/>
      <c r="C6" s="9"/>
      <c r="D6" s="10">
        <f t="shared" si="0"/>
        <v>0</v>
      </c>
      <c r="E6" s="8"/>
      <c r="F6" s="27" t="s">
        <v>4</v>
      </c>
      <c r="G6" s="24">
        <f>SUM(,Table5[[#Totals],[Budget]],Table20[[#Totals],[Budget]],Table21[[#Totals],[Budget]],Table19[[#Totals],[Budget]],Table15[[#Totals],[Budget]],Table14[[#Totals],[Budget]],Table10[[#Totals],[Budget]],Table8[[#Totals],[Budget]],Table7[[#Totals],[Budget]],Table6[[#Totals],[Budget]])</f>
        <v>1345</v>
      </c>
      <c r="H6" s="24">
        <f>SUM(Table5[[#Totals],[Actual]],Table20[[#Totals],[Actual]],Table21[[#Totals],[Actual]],Table19[[#Totals],[Actual]],Table15[[#Totals],[Actual]],Table14[[#Totals],[Actual]],Table10[[#Totals],[Actual]],Table8[[#Totals],[Actual]],Table7[[#Totals],[Actual]],Table6[[#Totals],[Actual]])</f>
        <v>1486</v>
      </c>
      <c r="I6" s="24">
        <f>G6-H6</f>
        <v>-141</v>
      </c>
    </row>
    <row r="7" spans="1:9" ht="17.25" thickTop="1" x14ac:dyDescent="0.3">
      <c r="A7" s="4" t="s">
        <v>7</v>
      </c>
      <c r="B7" s="9"/>
      <c r="C7" s="9"/>
      <c r="D7" s="10">
        <f t="shared" si="0"/>
        <v>0</v>
      </c>
      <c r="E7" s="8"/>
      <c r="F7" s="28" t="s">
        <v>5</v>
      </c>
      <c r="G7" s="29">
        <f>G5-G6</f>
        <v>655</v>
      </c>
      <c r="H7" s="29">
        <f>H5-H6</f>
        <v>514</v>
      </c>
      <c r="I7" s="29">
        <f>H7-G7</f>
        <v>-141</v>
      </c>
    </row>
    <row r="8" spans="1:9" s="2" customFormat="1" x14ac:dyDescent="0.3">
      <c r="A8" s="4" t="s">
        <v>11</v>
      </c>
      <c r="B8" s="9"/>
      <c r="C8" s="9"/>
      <c r="D8" s="10">
        <f t="shared" si="0"/>
        <v>0</v>
      </c>
      <c r="E8" s="11"/>
      <c r="F8" s="11"/>
      <c r="G8" s="11"/>
      <c r="H8" s="11"/>
      <c r="I8" s="11"/>
    </row>
    <row r="9" spans="1:9" x14ac:dyDescent="0.3">
      <c r="A9" s="4" t="s">
        <v>65</v>
      </c>
      <c r="B9" s="9"/>
      <c r="C9" s="9"/>
      <c r="D9" s="10">
        <f t="shared" si="0"/>
        <v>0</v>
      </c>
      <c r="E9" s="8"/>
      <c r="F9" s="11"/>
      <c r="G9" s="11"/>
      <c r="H9" s="11"/>
      <c r="I9" s="11"/>
    </row>
    <row r="10" spans="1:9" x14ac:dyDescent="0.3">
      <c r="A10" s="4" t="s">
        <v>61</v>
      </c>
      <c r="B10" s="9"/>
      <c r="C10" s="9"/>
      <c r="D10" s="10">
        <f t="shared" si="0"/>
        <v>0</v>
      </c>
      <c r="E10" s="8"/>
      <c r="F10" s="20" t="s">
        <v>36</v>
      </c>
      <c r="G10" s="21" t="s">
        <v>64</v>
      </c>
      <c r="H10" s="22" t="s">
        <v>1</v>
      </c>
      <c r="I10" s="22" t="s">
        <v>60</v>
      </c>
    </row>
    <row r="11" spans="1:9" x14ac:dyDescent="0.3">
      <c r="A11" s="4" t="s">
        <v>17</v>
      </c>
      <c r="B11" s="9"/>
      <c r="C11" s="9"/>
      <c r="D11" s="10">
        <f t="shared" si="0"/>
        <v>0</v>
      </c>
      <c r="E11" s="8"/>
      <c r="F11" s="4" t="s">
        <v>9</v>
      </c>
      <c r="G11" s="14"/>
      <c r="H11" s="14"/>
      <c r="I11" s="10">
        <f t="shared" ref="I11" si="1">G11-H11</f>
        <v>0</v>
      </c>
    </row>
    <row r="12" spans="1:9" x14ac:dyDescent="0.3">
      <c r="A12" s="4" t="s">
        <v>17</v>
      </c>
      <c r="B12" s="12"/>
      <c r="C12" s="12"/>
      <c r="D12" s="10">
        <f>C12-B12</f>
        <v>0</v>
      </c>
      <c r="E12" s="8"/>
      <c r="F12" s="4" t="s">
        <v>37</v>
      </c>
      <c r="G12" s="14"/>
      <c r="H12" s="14"/>
      <c r="I12" s="10">
        <f t="shared" ref="I12:I15" si="2">G12-H12</f>
        <v>0</v>
      </c>
    </row>
    <row r="13" spans="1:9" x14ac:dyDescent="0.3">
      <c r="A13" s="23" t="str">
        <f>"Total " &amp; Table2[[#Headers],[INCOME]]</f>
        <v>Total INCOME</v>
      </c>
      <c r="B13" s="18">
        <f>SUBTOTAL(9,Table2[Budget])</f>
        <v>2000</v>
      </c>
      <c r="C13" s="18">
        <f>SUBTOTAL(9,Table2[Actual])</f>
        <v>2000</v>
      </c>
      <c r="D13" s="13">
        <f>SUBTOTAL(9,Table2[Difference])</f>
        <v>0</v>
      </c>
      <c r="E13" s="8"/>
      <c r="F13" s="4" t="s">
        <v>8</v>
      </c>
      <c r="G13" s="14"/>
      <c r="H13" s="14"/>
      <c r="I13" s="10">
        <f t="shared" si="2"/>
        <v>0</v>
      </c>
    </row>
    <row r="14" spans="1:9" x14ac:dyDescent="0.3">
      <c r="A14" s="8"/>
      <c r="B14" s="8"/>
      <c r="C14" s="8"/>
      <c r="D14" s="8"/>
      <c r="E14" s="8"/>
      <c r="F14" s="4" t="s">
        <v>97</v>
      </c>
      <c r="G14" s="14"/>
      <c r="H14" s="14"/>
      <c r="I14" s="10">
        <f t="shared" si="2"/>
        <v>0</v>
      </c>
    </row>
    <row r="15" spans="1:9" x14ac:dyDescent="0.3">
      <c r="A15" s="20" t="s">
        <v>14</v>
      </c>
      <c r="B15" s="21" t="s">
        <v>64</v>
      </c>
      <c r="C15" s="22" t="s">
        <v>1</v>
      </c>
      <c r="D15" s="22" t="s">
        <v>60</v>
      </c>
      <c r="E15" s="8"/>
      <c r="F15" s="4" t="s">
        <v>98</v>
      </c>
      <c r="G15" s="14"/>
      <c r="H15" s="14"/>
      <c r="I15" s="10">
        <f t="shared" si="2"/>
        <v>0</v>
      </c>
    </row>
    <row r="16" spans="1:9" x14ac:dyDescent="0.3">
      <c r="A16" s="4" t="s">
        <v>54</v>
      </c>
      <c r="B16" s="9">
        <v>1100</v>
      </c>
      <c r="C16" s="9">
        <v>1100</v>
      </c>
      <c r="D16" s="10">
        <f>B16-C16</f>
        <v>0</v>
      </c>
      <c r="E16" s="8"/>
      <c r="F16" s="4" t="s">
        <v>55</v>
      </c>
      <c r="G16" s="14"/>
      <c r="H16" s="14"/>
      <c r="I16" s="10">
        <f t="shared" ref="I16:I20" si="3">G16-H16</f>
        <v>0</v>
      </c>
    </row>
    <row r="17" spans="1:9" x14ac:dyDescent="0.3">
      <c r="A17" s="4" t="s">
        <v>90</v>
      </c>
      <c r="B17" s="9">
        <v>50</v>
      </c>
      <c r="C17" s="9">
        <v>67</v>
      </c>
      <c r="D17" s="10">
        <f t="shared" ref="D17:D28" si="4">B17-C17</f>
        <v>-17</v>
      </c>
      <c r="E17" s="8"/>
      <c r="F17" s="4" t="s">
        <v>56</v>
      </c>
      <c r="G17" s="14"/>
      <c r="H17" s="14"/>
      <c r="I17" s="10">
        <f t="shared" ref="I17:I18" si="5">G17-H17</f>
        <v>0</v>
      </c>
    </row>
    <row r="18" spans="1:9" x14ac:dyDescent="0.3">
      <c r="A18" s="4" t="s">
        <v>15</v>
      </c>
      <c r="B18" s="9">
        <v>43</v>
      </c>
      <c r="C18" s="9">
        <v>52</v>
      </c>
      <c r="D18" s="10">
        <f t="shared" si="4"/>
        <v>-9</v>
      </c>
      <c r="E18" s="8"/>
      <c r="F18" s="4" t="s">
        <v>99</v>
      </c>
      <c r="G18" s="14"/>
      <c r="H18" s="14"/>
      <c r="I18" s="10">
        <f t="shared" si="5"/>
        <v>0</v>
      </c>
    </row>
    <row r="19" spans="1:9" x14ac:dyDescent="0.3">
      <c r="A19" s="4" t="s">
        <v>53</v>
      </c>
      <c r="B19" s="9">
        <v>7</v>
      </c>
      <c r="C19" s="9">
        <v>7</v>
      </c>
      <c r="D19" s="10">
        <f t="shared" si="4"/>
        <v>0</v>
      </c>
      <c r="E19" s="8"/>
      <c r="F19" s="4" t="s">
        <v>17</v>
      </c>
      <c r="G19" s="14"/>
      <c r="H19" s="14"/>
      <c r="I19" s="10">
        <f t="shared" si="3"/>
        <v>0</v>
      </c>
    </row>
    <row r="20" spans="1:9" s="5" customFormat="1" x14ac:dyDescent="0.3">
      <c r="A20" s="4" t="s">
        <v>52</v>
      </c>
      <c r="B20" s="9">
        <v>25</v>
      </c>
      <c r="C20" s="9">
        <v>25</v>
      </c>
      <c r="D20" s="10">
        <f t="shared" si="4"/>
        <v>0</v>
      </c>
      <c r="E20" s="8"/>
      <c r="F20" s="4" t="s">
        <v>17</v>
      </c>
      <c r="G20" s="14"/>
      <c r="H20" s="14"/>
      <c r="I20" s="10">
        <f t="shared" si="3"/>
        <v>0</v>
      </c>
    </row>
    <row r="21" spans="1:9" x14ac:dyDescent="0.3">
      <c r="A21" s="4" t="s">
        <v>19</v>
      </c>
      <c r="B21" s="9">
        <v>35</v>
      </c>
      <c r="C21" s="9">
        <v>35</v>
      </c>
      <c r="D21" s="10">
        <f t="shared" si="4"/>
        <v>0</v>
      </c>
      <c r="E21" s="8"/>
      <c r="F21" s="23" t="str">
        <f>"Total " &amp; Table6[[#Headers],[DAILY LIVING]]</f>
        <v>Total DAILY LIVING</v>
      </c>
      <c r="G21" s="18">
        <f>SUBTOTAL(9,Table6[Budget])</f>
        <v>0</v>
      </c>
      <c r="H21" s="18">
        <f>SUBTOTAL(9,Table6[Actual])</f>
        <v>0</v>
      </c>
      <c r="I21" s="13">
        <f>SUBTOTAL(9,Table6[Difference])</f>
        <v>0</v>
      </c>
    </row>
    <row r="22" spans="1:9" x14ac:dyDescent="0.3">
      <c r="A22" s="4" t="s">
        <v>51</v>
      </c>
      <c r="B22" s="9">
        <v>15</v>
      </c>
      <c r="C22" s="9">
        <v>15</v>
      </c>
      <c r="D22" s="10">
        <f t="shared" si="4"/>
        <v>0</v>
      </c>
      <c r="E22" s="8"/>
      <c r="F22" s="8"/>
      <c r="G22" s="17"/>
      <c r="H22" s="17"/>
      <c r="I22" s="17"/>
    </row>
    <row r="23" spans="1:9" x14ac:dyDescent="0.3">
      <c r="A23" s="4" t="s">
        <v>16</v>
      </c>
      <c r="B23" s="9">
        <v>0</v>
      </c>
      <c r="C23" s="9">
        <v>150</v>
      </c>
      <c r="D23" s="10">
        <f t="shared" si="4"/>
        <v>-150</v>
      </c>
      <c r="E23" s="8"/>
      <c r="F23" s="20" t="s">
        <v>28</v>
      </c>
      <c r="G23" s="21" t="s">
        <v>64</v>
      </c>
      <c r="H23" s="22" t="s">
        <v>1</v>
      </c>
      <c r="I23" s="22" t="s">
        <v>60</v>
      </c>
    </row>
    <row r="24" spans="1:9" x14ac:dyDescent="0.3">
      <c r="A24" s="4" t="s">
        <v>50</v>
      </c>
      <c r="B24" s="9">
        <v>0</v>
      </c>
      <c r="C24" s="9">
        <v>0</v>
      </c>
      <c r="D24" s="10">
        <f t="shared" si="4"/>
        <v>0</v>
      </c>
      <c r="E24" s="8"/>
      <c r="F24" s="4" t="s">
        <v>111</v>
      </c>
      <c r="G24" s="14"/>
      <c r="H24" s="14"/>
      <c r="I24" s="10">
        <f t="shared" ref="I24:I34" si="6">G24-H24</f>
        <v>0</v>
      </c>
    </row>
    <row r="25" spans="1:9" x14ac:dyDescent="0.3">
      <c r="A25" s="4" t="s">
        <v>49</v>
      </c>
      <c r="B25" s="9">
        <v>20</v>
      </c>
      <c r="C25" s="9">
        <v>15</v>
      </c>
      <c r="D25" s="10">
        <f>B25-C25</f>
        <v>5</v>
      </c>
      <c r="E25" s="8"/>
      <c r="F25" s="4" t="s">
        <v>29</v>
      </c>
      <c r="G25" s="14"/>
      <c r="H25" s="14"/>
      <c r="I25" s="10">
        <f t="shared" si="6"/>
        <v>0</v>
      </c>
    </row>
    <row r="26" spans="1:9" x14ac:dyDescent="0.3">
      <c r="A26" s="4" t="s">
        <v>91</v>
      </c>
      <c r="B26" s="9">
        <v>50</v>
      </c>
      <c r="C26" s="9">
        <v>20</v>
      </c>
      <c r="D26" s="10">
        <f t="shared" si="4"/>
        <v>30</v>
      </c>
      <c r="E26" s="8"/>
      <c r="F26" s="4" t="s">
        <v>57</v>
      </c>
      <c r="G26" s="14"/>
      <c r="H26" s="14"/>
      <c r="I26" s="10">
        <f t="shared" si="6"/>
        <v>0</v>
      </c>
    </row>
    <row r="27" spans="1:9" x14ac:dyDescent="0.3">
      <c r="A27" s="4" t="s">
        <v>18</v>
      </c>
      <c r="B27" s="9">
        <v>0</v>
      </c>
      <c r="C27" s="9">
        <v>0</v>
      </c>
      <c r="D27" s="10">
        <f t="shared" si="4"/>
        <v>0</v>
      </c>
      <c r="E27" s="8"/>
      <c r="F27" s="4" t="s">
        <v>112</v>
      </c>
      <c r="G27" s="14"/>
      <c r="H27" s="14"/>
      <c r="I27" s="10">
        <f t="shared" ref="I27:I31" si="7">G27-H27</f>
        <v>0</v>
      </c>
    </row>
    <row r="28" spans="1:9" x14ac:dyDescent="0.3">
      <c r="A28" s="4" t="s">
        <v>17</v>
      </c>
      <c r="B28" s="14">
        <v>0</v>
      </c>
      <c r="C28" s="14">
        <v>0</v>
      </c>
      <c r="D28" s="10">
        <f t="shared" si="4"/>
        <v>0</v>
      </c>
      <c r="E28" s="8"/>
      <c r="F28" s="4" t="s">
        <v>33</v>
      </c>
      <c r="G28" s="14"/>
      <c r="H28" s="14"/>
      <c r="I28" s="10">
        <f t="shared" si="7"/>
        <v>0</v>
      </c>
    </row>
    <row r="29" spans="1:9" x14ac:dyDescent="0.3">
      <c r="A29" s="23" t="str">
        <f>"Total " &amp; Table5[[#Headers],[HOME EXPENSES]]</f>
        <v>Total HOME EXPENSES</v>
      </c>
      <c r="B29" s="18">
        <f>SUBTOTAL(9,Table5[Budget])</f>
        <v>1345</v>
      </c>
      <c r="C29" s="18">
        <f>SUBTOTAL(9,Table5[Actual])</f>
        <v>1486</v>
      </c>
      <c r="D29" s="13">
        <f>SUBTOTAL(9,Table5[Difference])</f>
        <v>-141</v>
      </c>
      <c r="E29" s="8"/>
      <c r="F29" s="4" t="s">
        <v>113</v>
      </c>
      <c r="G29" s="14"/>
      <c r="H29" s="14"/>
      <c r="I29" s="10">
        <f t="shared" si="7"/>
        <v>0</v>
      </c>
    </row>
    <row r="30" spans="1:9" x14ac:dyDescent="0.3">
      <c r="A30" s="8"/>
      <c r="B30" s="17"/>
      <c r="C30" s="17"/>
      <c r="D30" s="17"/>
      <c r="E30" s="8"/>
      <c r="F30" s="4" t="s">
        <v>32</v>
      </c>
      <c r="G30" s="14"/>
      <c r="H30" s="14"/>
      <c r="I30" s="10">
        <f t="shared" si="7"/>
        <v>0</v>
      </c>
    </row>
    <row r="31" spans="1:9" x14ac:dyDescent="0.3">
      <c r="A31" s="20" t="s">
        <v>20</v>
      </c>
      <c r="B31" s="21" t="s">
        <v>64</v>
      </c>
      <c r="C31" s="22" t="s">
        <v>1</v>
      </c>
      <c r="D31" s="22" t="s">
        <v>60</v>
      </c>
      <c r="E31" s="8"/>
      <c r="F31" s="4" t="s">
        <v>34</v>
      </c>
      <c r="G31" s="14"/>
      <c r="H31" s="14"/>
      <c r="I31" s="10">
        <f t="shared" si="7"/>
        <v>0</v>
      </c>
    </row>
    <row r="32" spans="1:9" x14ac:dyDescent="0.3">
      <c r="A32" s="4" t="s">
        <v>21</v>
      </c>
      <c r="B32" s="14"/>
      <c r="C32" s="14"/>
      <c r="D32" s="10">
        <f>B32-C32</f>
        <v>0</v>
      </c>
      <c r="E32" s="8"/>
      <c r="F32" s="4" t="s">
        <v>58</v>
      </c>
      <c r="G32" s="14"/>
      <c r="H32" s="14"/>
      <c r="I32" s="10">
        <f t="shared" si="6"/>
        <v>0</v>
      </c>
    </row>
    <row r="33" spans="1:9" x14ac:dyDescent="0.3">
      <c r="A33" s="4" t="s">
        <v>92</v>
      </c>
      <c r="B33" s="14"/>
      <c r="C33" s="14"/>
      <c r="D33" s="10">
        <f t="shared" ref="D33:D38" si="8">B33-C33</f>
        <v>0</v>
      </c>
      <c r="E33" s="8"/>
      <c r="F33" s="4" t="s">
        <v>100</v>
      </c>
      <c r="G33" s="14"/>
      <c r="H33" s="14"/>
      <c r="I33" s="10">
        <f t="shared" si="6"/>
        <v>0</v>
      </c>
    </row>
    <row r="34" spans="1:9" x14ac:dyDescent="0.3">
      <c r="A34" s="4" t="s">
        <v>22</v>
      </c>
      <c r="B34" s="14"/>
      <c r="C34" s="14"/>
      <c r="D34" s="10">
        <f>B34-C34</f>
        <v>0</v>
      </c>
      <c r="E34" s="8"/>
      <c r="F34" s="4" t="s">
        <v>17</v>
      </c>
      <c r="G34" s="14"/>
      <c r="H34" s="14"/>
      <c r="I34" s="10">
        <f t="shared" si="6"/>
        <v>0</v>
      </c>
    </row>
    <row r="35" spans="1:9" x14ac:dyDescent="0.3">
      <c r="A35" s="4" t="s">
        <v>47</v>
      </c>
      <c r="B35" s="14"/>
      <c r="C35" s="14"/>
      <c r="D35" s="10">
        <f t="shared" si="8"/>
        <v>0</v>
      </c>
      <c r="E35" s="8"/>
      <c r="F35" s="23" t="str">
        <f>"Total " &amp; Table7[[#Headers],[ENTERTAINMENT]]</f>
        <v>Total ENTERTAINMENT</v>
      </c>
      <c r="G35" s="18">
        <f>SUBTOTAL(9,Table7[Budget])</f>
        <v>0</v>
      </c>
      <c r="H35" s="18">
        <f>SUBTOTAL(9,Table7[Actual])</f>
        <v>0</v>
      </c>
      <c r="I35" s="13">
        <f>SUBTOTAL(9,Table7[Difference])</f>
        <v>0</v>
      </c>
    </row>
    <row r="36" spans="1:9" x14ac:dyDescent="0.3">
      <c r="A36" s="4" t="s">
        <v>23</v>
      </c>
      <c r="B36" s="14"/>
      <c r="C36" s="14"/>
      <c r="D36" s="10">
        <f t="shared" si="8"/>
        <v>0</v>
      </c>
      <c r="E36" s="8"/>
      <c r="F36" s="8"/>
      <c r="G36" s="17"/>
      <c r="H36" s="17"/>
      <c r="I36" s="17"/>
    </row>
    <row r="37" spans="1:9" x14ac:dyDescent="0.3">
      <c r="A37" s="4" t="s">
        <v>48</v>
      </c>
      <c r="B37" s="14"/>
      <c r="C37" s="14"/>
      <c r="D37" s="10">
        <f t="shared" si="8"/>
        <v>0</v>
      </c>
      <c r="E37" s="8"/>
      <c r="F37" s="20" t="s">
        <v>43</v>
      </c>
      <c r="G37" s="21" t="s">
        <v>64</v>
      </c>
      <c r="H37" s="22" t="s">
        <v>1</v>
      </c>
      <c r="I37" s="22" t="s">
        <v>60</v>
      </c>
    </row>
    <row r="38" spans="1:9" x14ac:dyDescent="0.3">
      <c r="A38" s="4" t="s">
        <v>17</v>
      </c>
      <c r="B38" s="14"/>
      <c r="C38" s="14"/>
      <c r="D38" s="10">
        <f t="shared" si="8"/>
        <v>0</v>
      </c>
      <c r="E38" s="8"/>
      <c r="F38" s="4" t="s">
        <v>41</v>
      </c>
      <c r="G38" s="14"/>
      <c r="H38" s="14"/>
      <c r="I38" s="10">
        <f>G38-H38</f>
        <v>0</v>
      </c>
    </row>
    <row r="39" spans="1:9" x14ac:dyDescent="0.3">
      <c r="A39" s="23" t="str">
        <f>"Total " &amp; Table20[[#Headers],[TRANSPORTATION]]</f>
        <v>Total TRANSPORTATION</v>
      </c>
      <c r="B39" s="18">
        <f>SUBTOTAL(9,Table20[Budget])</f>
        <v>0</v>
      </c>
      <c r="C39" s="18">
        <f>SUBTOTAL(9,Table20[Actual])</f>
        <v>0</v>
      </c>
      <c r="D39" s="13">
        <f>SUBTOTAL(9,Table20[Difference])</f>
        <v>0</v>
      </c>
      <c r="E39" s="8"/>
      <c r="F39" s="4" t="s">
        <v>118</v>
      </c>
      <c r="G39" s="14"/>
      <c r="H39" s="14"/>
      <c r="I39" s="10">
        <f t="shared" ref="I39:I40" si="9">G39-H39</f>
        <v>0</v>
      </c>
    </row>
    <row r="40" spans="1:9" x14ac:dyDescent="0.3">
      <c r="A40" s="8"/>
      <c r="B40" s="17"/>
      <c r="C40" s="17"/>
      <c r="D40" s="17"/>
      <c r="E40" s="8"/>
      <c r="F40" s="4" t="s">
        <v>116</v>
      </c>
      <c r="G40" s="14"/>
      <c r="H40" s="14"/>
      <c r="I40" s="10">
        <f t="shared" si="9"/>
        <v>0</v>
      </c>
    </row>
    <row r="41" spans="1:9" x14ac:dyDescent="0.3">
      <c r="A41" s="20" t="s">
        <v>24</v>
      </c>
      <c r="B41" s="21" t="s">
        <v>64</v>
      </c>
      <c r="C41" s="22" t="s">
        <v>1</v>
      </c>
      <c r="D41" s="22" t="s">
        <v>60</v>
      </c>
      <c r="E41" s="8"/>
      <c r="F41" s="4" t="s">
        <v>42</v>
      </c>
      <c r="G41" s="14"/>
      <c r="H41" s="14"/>
      <c r="I41" s="10">
        <f>G41-H41</f>
        <v>0</v>
      </c>
    </row>
    <row r="42" spans="1:9" x14ac:dyDescent="0.3">
      <c r="A42" s="4" t="s">
        <v>93</v>
      </c>
      <c r="B42" s="14"/>
      <c r="C42" s="14"/>
      <c r="D42" s="10">
        <f t="shared" ref="D42:D48" si="10">B42-C42</f>
        <v>0</v>
      </c>
      <c r="E42" s="8"/>
      <c r="F42" s="4" t="s">
        <v>117</v>
      </c>
      <c r="G42" s="14"/>
      <c r="H42" s="14"/>
      <c r="I42" s="10">
        <f>G42-H42</f>
        <v>0</v>
      </c>
    </row>
    <row r="43" spans="1:9" x14ac:dyDescent="0.3">
      <c r="A43" s="4" t="s">
        <v>25</v>
      </c>
      <c r="B43" s="14"/>
      <c r="C43" s="14"/>
      <c r="D43" s="10">
        <f t="shared" si="10"/>
        <v>0</v>
      </c>
      <c r="E43" s="8"/>
      <c r="F43" s="4" t="s">
        <v>17</v>
      </c>
      <c r="G43" s="14"/>
      <c r="H43" s="14"/>
      <c r="I43" s="10">
        <f>G43-H43</f>
        <v>0</v>
      </c>
    </row>
    <row r="44" spans="1:9" x14ac:dyDescent="0.3">
      <c r="A44" s="4" t="s">
        <v>26</v>
      </c>
      <c r="B44" s="14"/>
      <c r="C44" s="14"/>
      <c r="D44" s="10">
        <f t="shared" si="10"/>
        <v>0</v>
      </c>
      <c r="E44" s="8"/>
      <c r="F44" s="4" t="s">
        <v>17</v>
      </c>
      <c r="G44" s="14"/>
      <c r="H44" s="14"/>
      <c r="I44" s="10">
        <f>G44-H44</f>
        <v>0</v>
      </c>
    </row>
    <row r="45" spans="1:9" x14ac:dyDescent="0.3">
      <c r="A45" s="4" t="s">
        <v>27</v>
      </c>
      <c r="B45" s="14"/>
      <c r="C45" s="14"/>
      <c r="D45" s="10">
        <f t="shared" si="10"/>
        <v>0</v>
      </c>
      <c r="E45" s="8"/>
      <c r="F45" s="23" t="str">
        <f>"Total " &amp; Table8[[#Headers],[SAVINGS]]</f>
        <v>Total SAVINGS</v>
      </c>
      <c r="G45" s="18">
        <f>SUBTOTAL(9,Table8[Budget])</f>
        <v>0</v>
      </c>
      <c r="H45" s="18">
        <f>SUBTOTAL(9,Table8[Actual])</f>
        <v>0</v>
      </c>
      <c r="I45" s="13">
        <f>SUBTOTAL(9,Table8[Difference])</f>
        <v>0</v>
      </c>
    </row>
    <row r="46" spans="1:9" x14ac:dyDescent="0.3">
      <c r="A46" s="4" t="s">
        <v>94</v>
      </c>
      <c r="B46" s="14"/>
      <c r="C46" s="14"/>
      <c r="D46" s="10">
        <f t="shared" si="10"/>
        <v>0</v>
      </c>
      <c r="E46" s="8"/>
      <c r="F46" s="8"/>
      <c r="G46" s="17"/>
      <c r="H46" s="17"/>
      <c r="I46" s="17"/>
    </row>
    <row r="47" spans="1:9" x14ac:dyDescent="0.3">
      <c r="A47" s="4" t="s">
        <v>95</v>
      </c>
      <c r="B47" s="14"/>
      <c r="C47" s="14"/>
      <c r="D47" s="10">
        <f t="shared" si="10"/>
        <v>0</v>
      </c>
      <c r="E47" s="8"/>
      <c r="F47" s="20" t="s">
        <v>44</v>
      </c>
      <c r="G47" s="21" t="s">
        <v>64</v>
      </c>
      <c r="H47" s="22" t="s">
        <v>1</v>
      </c>
      <c r="I47" s="22" t="s">
        <v>60</v>
      </c>
    </row>
    <row r="48" spans="1:9" x14ac:dyDescent="0.3">
      <c r="A48" s="4" t="s">
        <v>17</v>
      </c>
      <c r="B48" s="14"/>
      <c r="C48" s="14"/>
      <c r="D48" s="10">
        <f t="shared" si="10"/>
        <v>0</v>
      </c>
      <c r="E48" s="8"/>
      <c r="F48" s="4" t="s">
        <v>114</v>
      </c>
      <c r="G48" s="14"/>
      <c r="H48" s="14"/>
      <c r="I48" s="10">
        <f t="shared" ref="I48:I55" si="11">G48-H48</f>
        <v>0</v>
      </c>
    </row>
    <row r="49" spans="1:9" x14ac:dyDescent="0.3">
      <c r="A49" s="23" t="str">
        <f>"Total " &amp; Table21[[#Headers],[HEALTH]]</f>
        <v>Total HEALTH</v>
      </c>
      <c r="B49" s="18">
        <f>SUBTOTAL(9,Table21[Budget])</f>
        <v>0</v>
      </c>
      <c r="C49" s="18">
        <f>SUBTOTAL(9,Table21[Actual])</f>
        <v>0</v>
      </c>
      <c r="D49" s="13">
        <f>SUBTOTAL(9,Table21[Difference])</f>
        <v>0</v>
      </c>
      <c r="E49" s="8"/>
      <c r="F49" s="4" t="s">
        <v>101</v>
      </c>
      <c r="G49" s="14"/>
      <c r="H49" s="14"/>
      <c r="I49" s="10">
        <f t="shared" si="11"/>
        <v>0</v>
      </c>
    </row>
    <row r="50" spans="1:9" x14ac:dyDescent="0.3">
      <c r="A50" s="8"/>
      <c r="B50" s="17"/>
      <c r="C50" s="17"/>
      <c r="D50" s="17"/>
      <c r="E50" s="8"/>
      <c r="F50" s="4" t="s">
        <v>115</v>
      </c>
      <c r="G50" s="14"/>
      <c r="H50" s="14"/>
      <c r="I50" s="10">
        <f t="shared" si="11"/>
        <v>0</v>
      </c>
    </row>
    <row r="51" spans="1:9" x14ac:dyDescent="0.3">
      <c r="A51" s="20" t="s">
        <v>59</v>
      </c>
      <c r="B51" s="21" t="s">
        <v>64</v>
      </c>
      <c r="C51" s="22" t="s">
        <v>1</v>
      </c>
      <c r="D51" s="22" t="s">
        <v>60</v>
      </c>
      <c r="E51" s="8"/>
      <c r="F51" s="4" t="s">
        <v>62</v>
      </c>
      <c r="G51" s="14"/>
      <c r="H51" s="14"/>
      <c r="I51" s="10">
        <f t="shared" si="11"/>
        <v>0</v>
      </c>
    </row>
    <row r="52" spans="1:9" x14ac:dyDescent="0.3">
      <c r="A52" s="4" t="s">
        <v>10</v>
      </c>
      <c r="B52" s="14"/>
      <c r="C52" s="14"/>
      <c r="D52" s="10">
        <f t="shared" ref="D52:D55" si="12">B52-C52</f>
        <v>0</v>
      </c>
      <c r="E52" s="8"/>
      <c r="F52" s="4" t="s">
        <v>45</v>
      </c>
      <c r="G52" s="14"/>
      <c r="H52" s="14"/>
      <c r="I52" s="10">
        <f t="shared" si="11"/>
        <v>0</v>
      </c>
    </row>
    <row r="53" spans="1:9" x14ac:dyDescent="0.3">
      <c r="A53" s="4" t="s">
        <v>38</v>
      </c>
      <c r="B53" s="14"/>
      <c r="C53" s="14"/>
      <c r="D53" s="10">
        <f t="shared" si="12"/>
        <v>0</v>
      </c>
      <c r="E53" s="8"/>
      <c r="F53" s="4" t="s">
        <v>46</v>
      </c>
      <c r="G53" s="14"/>
      <c r="H53" s="14"/>
      <c r="I53" s="10">
        <f t="shared" ref="I53:I54" si="13">G53-H53</f>
        <v>0</v>
      </c>
    </row>
    <row r="54" spans="1:9" x14ac:dyDescent="0.3">
      <c r="A54" s="4" t="s">
        <v>39</v>
      </c>
      <c r="B54" s="14"/>
      <c r="C54" s="14"/>
      <c r="D54" s="10">
        <f t="shared" si="12"/>
        <v>0</v>
      </c>
      <c r="E54" s="8"/>
      <c r="F54" s="4" t="s">
        <v>17</v>
      </c>
      <c r="G54" s="14"/>
      <c r="H54" s="14"/>
      <c r="I54" s="10">
        <f t="shared" si="13"/>
        <v>0</v>
      </c>
    </row>
    <row r="55" spans="1:9" x14ac:dyDescent="0.3">
      <c r="A55" s="4" t="s">
        <v>17</v>
      </c>
      <c r="B55" s="14"/>
      <c r="C55" s="14"/>
      <c r="D55" s="10">
        <f t="shared" si="12"/>
        <v>0</v>
      </c>
      <c r="E55" s="8"/>
      <c r="F55" s="4" t="s">
        <v>17</v>
      </c>
      <c r="G55" s="14"/>
      <c r="H55" s="14"/>
      <c r="I55" s="10">
        <f t="shared" si="11"/>
        <v>0</v>
      </c>
    </row>
    <row r="56" spans="1:9" x14ac:dyDescent="0.3">
      <c r="A56" s="23" t="str">
        <f>"Total " &amp; Table19[[#Headers],[CHARITY/GIFTS]]</f>
        <v>Total CHARITY/GIFTS</v>
      </c>
      <c r="B56" s="18">
        <f>SUBTOTAL(9,Table19[Budget])</f>
        <v>0</v>
      </c>
      <c r="C56" s="18">
        <f>SUBTOTAL(9,Table19[Actual])</f>
        <v>0</v>
      </c>
      <c r="D56" s="13">
        <f>SUBTOTAL(9,Table19[Difference])</f>
        <v>0</v>
      </c>
      <c r="E56" s="8"/>
      <c r="F56" s="23" t="str">
        <f>"Total " &amp; Table10[[#Headers],[OBLIGATIONS]]</f>
        <v>Total OBLIGATIONS</v>
      </c>
      <c r="G56" s="18">
        <f>SUBTOTAL(9,Table10[Budget])</f>
        <v>0</v>
      </c>
      <c r="H56" s="18">
        <f>SUBTOTAL(9,Table10[Actual])</f>
        <v>0</v>
      </c>
      <c r="I56" s="13">
        <f>SUBTOTAL(9,Table10[Difference])</f>
        <v>0</v>
      </c>
    </row>
    <row r="57" spans="1:9" x14ac:dyDescent="0.3">
      <c r="A57" s="8"/>
      <c r="B57" s="17"/>
      <c r="C57" s="17"/>
      <c r="D57" s="17"/>
      <c r="E57" s="8"/>
      <c r="F57" s="8"/>
      <c r="G57" s="17"/>
      <c r="H57" s="17"/>
      <c r="I57" s="17"/>
    </row>
    <row r="58" spans="1:9" x14ac:dyDescent="0.3">
      <c r="A58" s="20" t="s">
        <v>35</v>
      </c>
      <c r="B58" s="21" t="s">
        <v>64</v>
      </c>
      <c r="C58" s="22" t="s">
        <v>1</v>
      </c>
      <c r="D58" s="22" t="s">
        <v>60</v>
      </c>
      <c r="E58" s="8"/>
      <c r="F58" s="20" t="s">
        <v>13</v>
      </c>
      <c r="G58" s="21" t="s">
        <v>64</v>
      </c>
      <c r="H58" s="22" t="s">
        <v>1</v>
      </c>
      <c r="I58" s="22" t="s">
        <v>60</v>
      </c>
    </row>
    <row r="59" spans="1:9" x14ac:dyDescent="0.3">
      <c r="A59" s="4" t="s">
        <v>30</v>
      </c>
      <c r="B59" s="14"/>
      <c r="C59" s="14"/>
      <c r="D59" s="10">
        <f t="shared" ref="D59:D62" si="14">B59-C59</f>
        <v>0</v>
      </c>
      <c r="E59" s="8"/>
      <c r="F59" s="4" t="s">
        <v>40</v>
      </c>
      <c r="G59" s="9"/>
      <c r="H59" s="9"/>
      <c r="I59" s="10">
        <f t="shared" ref="I59:I62" si="15">G59-H59</f>
        <v>0</v>
      </c>
    </row>
    <row r="60" spans="1:9" x14ac:dyDescent="0.3">
      <c r="A60" s="4" t="s">
        <v>31</v>
      </c>
      <c r="B60" s="14"/>
      <c r="C60" s="14"/>
      <c r="D60" s="10">
        <f t="shared" si="14"/>
        <v>0</v>
      </c>
      <c r="E60" s="8"/>
      <c r="F60" s="4" t="s">
        <v>0</v>
      </c>
      <c r="G60" s="9"/>
      <c r="H60" s="9"/>
      <c r="I60" s="10">
        <f t="shared" si="15"/>
        <v>0</v>
      </c>
    </row>
    <row r="61" spans="1:9" x14ac:dyDescent="0.3">
      <c r="A61" s="4" t="s">
        <v>96</v>
      </c>
      <c r="B61" s="14"/>
      <c r="C61" s="14"/>
      <c r="D61" s="10">
        <f t="shared" si="14"/>
        <v>0</v>
      </c>
      <c r="E61" s="8"/>
      <c r="F61" s="4" t="s">
        <v>17</v>
      </c>
      <c r="G61" s="9"/>
      <c r="H61" s="9"/>
      <c r="I61" s="10">
        <f t="shared" si="15"/>
        <v>0</v>
      </c>
    </row>
    <row r="62" spans="1:9" x14ac:dyDescent="0.3">
      <c r="A62" s="4" t="s">
        <v>17</v>
      </c>
      <c r="B62" s="14"/>
      <c r="C62" s="14"/>
      <c r="D62" s="10">
        <f t="shared" si="14"/>
        <v>0</v>
      </c>
      <c r="E62" s="8"/>
      <c r="F62" s="4" t="s">
        <v>17</v>
      </c>
      <c r="G62" s="14"/>
      <c r="H62" s="14"/>
      <c r="I62" s="10">
        <f t="shared" si="15"/>
        <v>0</v>
      </c>
    </row>
    <row r="63" spans="1:9" x14ac:dyDescent="0.3">
      <c r="A63" s="23" t="str">
        <f>"Total " &amp; Table15[[#Headers],[SUBSCRIPTIONS]]</f>
        <v>Total SUBSCRIPTIONS</v>
      </c>
      <c r="B63" s="18">
        <f>SUBTOTAL(9,Table15[Budget])</f>
        <v>0</v>
      </c>
      <c r="C63" s="18">
        <f>SUBTOTAL(9,Table15[Actual])</f>
        <v>0</v>
      </c>
      <c r="D63" s="13">
        <f>SUBTOTAL(9,Table15[Difference])</f>
        <v>0</v>
      </c>
      <c r="E63" s="8"/>
      <c r="F63" s="23" t="str">
        <f>"Total " &amp; Table14[[#Headers],[MISCELLANEOUS]]</f>
        <v>Total MISCELLANEOUS</v>
      </c>
      <c r="G63" s="18">
        <f>SUBTOTAL(9,Table14[Budget])</f>
        <v>0</v>
      </c>
      <c r="H63" s="18">
        <f>SUBTOTAL(9,Table14[Actual])</f>
        <v>0</v>
      </c>
      <c r="I63" s="13">
        <f>SUBTOTAL(9,Table14[Difference])</f>
        <v>0</v>
      </c>
    </row>
    <row r="64" spans="1:9" x14ac:dyDescent="0.3">
      <c r="E64" s="8"/>
      <c r="F64" s="7"/>
    </row>
    <row r="65" spans="5:6" x14ac:dyDescent="0.3">
      <c r="E65" s="8"/>
      <c r="F65" s="7"/>
    </row>
    <row r="66" spans="5:6" x14ac:dyDescent="0.3">
      <c r="E66" s="8"/>
      <c r="F66" s="7"/>
    </row>
    <row r="67" spans="5:6" x14ac:dyDescent="0.3">
      <c r="E67" s="8"/>
      <c r="F67" s="7"/>
    </row>
    <row r="68" spans="5:6" x14ac:dyDescent="0.3">
      <c r="E68" s="8"/>
      <c r="F68" s="7"/>
    </row>
    <row r="69" spans="5:6" x14ac:dyDescent="0.3">
      <c r="E69" s="8"/>
      <c r="F69" s="7"/>
    </row>
    <row r="70" spans="5:6" x14ac:dyDescent="0.3">
      <c r="E70" s="8"/>
    </row>
    <row r="71" spans="5:6" x14ac:dyDescent="0.3">
      <c r="E71" s="8"/>
    </row>
    <row r="72" spans="5:6" x14ac:dyDescent="0.3">
      <c r="E72" s="8"/>
      <c r="F72" s="7"/>
    </row>
    <row r="73" spans="5:6" x14ac:dyDescent="0.3">
      <c r="E73" s="8"/>
      <c r="F73" s="7"/>
    </row>
    <row r="74" spans="5:6" x14ac:dyDescent="0.3">
      <c r="E74" s="15"/>
      <c r="F74" s="7"/>
    </row>
    <row r="75" spans="5:6" x14ac:dyDescent="0.3">
      <c r="E75" s="16"/>
      <c r="F75" s="7"/>
    </row>
    <row r="76" spans="5:6" x14ac:dyDescent="0.3">
      <c r="E76" s="16"/>
      <c r="F76" s="7"/>
    </row>
    <row r="77" spans="5:6" x14ac:dyDescent="0.3">
      <c r="E77" s="16"/>
      <c r="F77" s="7"/>
    </row>
    <row r="78" spans="5:6" x14ac:dyDescent="0.3">
      <c r="E78" s="16"/>
      <c r="F78" s="7"/>
    </row>
    <row r="79" spans="5:6" x14ac:dyDescent="0.3">
      <c r="E79" s="8"/>
      <c r="F79" s="7"/>
    </row>
    <row r="80" spans="5:6" x14ac:dyDescent="0.3">
      <c r="E80" s="15"/>
      <c r="F80" s="7"/>
    </row>
    <row r="81" spans="5:6" x14ac:dyDescent="0.3">
      <c r="E81" s="16"/>
      <c r="F81" s="7"/>
    </row>
    <row r="82" spans="5:6" x14ac:dyDescent="0.3">
      <c r="E82" s="16"/>
    </row>
    <row r="83" spans="5:6" x14ac:dyDescent="0.3">
      <c r="E83" s="16"/>
    </row>
    <row r="84" spans="5:6" x14ac:dyDescent="0.3">
      <c r="E84" s="19" t="s">
        <v>63</v>
      </c>
    </row>
    <row r="85" spans="5:6" x14ac:dyDescent="0.3">
      <c r="E85" s="16"/>
    </row>
    <row r="86" spans="5:6" x14ac:dyDescent="0.3">
      <c r="E86" s="16"/>
    </row>
    <row r="87" spans="5:6" x14ac:dyDescent="0.3">
      <c r="E87" s="16"/>
    </row>
    <row r="88" spans="5:6" x14ac:dyDescent="0.3">
      <c r="E88" s="16"/>
    </row>
    <row r="89" spans="5:6" x14ac:dyDescent="0.3">
      <c r="E89" s="16"/>
    </row>
    <row r="90" spans="5:6" x14ac:dyDescent="0.3">
      <c r="E90" s="8"/>
    </row>
    <row r="91" spans="5:6" x14ac:dyDescent="0.3">
      <c r="E91" s="15"/>
    </row>
    <row r="92" spans="5:6" x14ac:dyDescent="0.3">
      <c r="E92" s="7"/>
    </row>
    <row r="93" spans="5:6" x14ac:dyDescent="0.3">
      <c r="E93" s="7"/>
    </row>
    <row r="94" spans="5:6" x14ac:dyDescent="0.3">
      <c r="E94" s="7"/>
    </row>
    <row r="95" spans="5:6" x14ac:dyDescent="0.3">
      <c r="E95" s="7"/>
    </row>
    <row r="96" spans="5:6" x14ac:dyDescent="0.3">
      <c r="E96" s="7"/>
    </row>
    <row r="97" spans="5:5" x14ac:dyDescent="0.3">
      <c r="E97" s="7"/>
    </row>
    <row r="98" spans="5:5" x14ac:dyDescent="0.3">
      <c r="E98" s="7"/>
    </row>
    <row r="99" spans="5:5" x14ac:dyDescent="0.3">
      <c r="E99" s="7"/>
    </row>
    <row r="100" spans="5:5" x14ac:dyDescent="0.3">
      <c r="E100" s="7"/>
    </row>
    <row r="101" spans="5:5" x14ac:dyDescent="0.3">
      <c r="E101" s="7"/>
    </row>
    <row r="122" spans="6:6" x14ac:dyDescent="0.3">
      <c r="F122" s="7"/>
    </row>
    <row r="123" spans="6:6" x14ac:dyDescent="0.3">
      <c r="F123" s="7"/>
    </row>
    <row r="124" spans="6:6" x14ac:dyDescent="0.3">
      <c r="F124" s="7"/>
    </row>
    <row r="125" spans="6:6" x14ac:dyDescent="0.3">
      <c r="F125" s="7"/>
    </row>
    <row r="126" spans="6:6" x14ac:dyDescent="0.3">
      <c r="F126" s="7"/>
    </row>
    <row r="127" spans="6:6" x14ac:dyDescent="0.3">
      <c r="F127" s="7"/>
    </row>
    <row r="128" spans="6:6" x14ac:dyDescent="0.3">
      <c r="F128" s="7"/>
    </row>
    <row r="131" spans="5:6" x14ac:dyDescent="0.3">
      <c r="F131" s="7"/>
    </row>
    <row r="132" spans="5:6" x14ac:dyDescent="0.3">
      <c r="F132" s="7"/>
    </row>
    <row r="133" spans="5:6" x14ac:dyDescent="0.3">
      <c r="F133" s="7"/>
    </row>
    <row r="134" spans="5:6" x14ac:dyDescent="0.3">
      <c r="F134" s="7"/>
    </row>
    <row r="135" spans="5:6" x14ac:dyDescent="0.3">
      <c r="F135" s="7"/>
    </row>
    <row r="136" spans="5:6" x14ac:dyDescent="0.3">
      <c r="F136" s="7"/>
    </row>
    <row r="137" spans="5:6" x14ac:dyDescent="0.3">
      <c r="F137" s="7"/>
    </row>
    <row r="141" spans="5:6" x14ac:dyDescent="0.3">
      <c r="E141" s="6"/>
    </row>
    <row r="142" spans="5:6" x14ac:dyDescent="0.3">
      <c r="E142" s="7"/>
    </row>
    <row r="143" spans="5:6" x14ac:dyDescent="0.3">
      <c r="E143" s="7"/>
    </row>
    <row r="144" spans="5:6" x14ac:dyDescent="0.3">
      <c r="E144" s="7"/>
    </row>
    <row r="145" spans="5:5" x14ac:dyDescent="0.3">
      <c r="E145" s="7"/>
    </row>
    <row r="146" spans="5:5" x14ac:dyDescent="0.3">
      <c r="E146" s="7"/>
    </row>
    <row r="147" spans="5:5" x14ac:dyDescent="0.3">
      <c r="E147" s="7"/>
    </row>
    <row r="148" spans="5:5" x14ac:dyDescent="0.3">
      <c r="E148" s="7"/>
    </row>
    <row r="150" spans="5:5" x14ac:dyDescent="0.3">
      <c r="E150" s="6"/>
    </row>
    <row r="151" spans="5:5" x14ac:dyDescent="0.3">
      <c r="E151" s="7"/>
    </row>
    <row r="152" spans="5:5" x14ac:dyDescent="0.3">
      <c r="E152" s="7"/>
    </row>
    <row r="153" spans="5:5" x14ac:dyDescent="0.3">
      <c r="E153" s="7"/>
    </row>
    <row r="154" spans="5:5" x14ac:dyDescent="0.3">
      <c r="E154" s="7"/>
    </row>
    <row r="155" spans="5:5" x14ac:dyDescent="0.3">
      <c r="E155" s="7"/>
    </row>
    <row r="156" spans="5:5" x14ac:dyDescent="0.3">
      <c r="E156" s="7"/>
    </row>
    <row r="157" spans="5:5" x14ac:dyDescent="0.3">
      <c r="E157" s="7"/>
    </row>
  </sheetData>
  <mergeCells count="1">
    <mergeCell ref="H2:I2"/>
  </mergeCells>
  <phoneticPr fontId="0" type="noConversion"/>
  <conditionalFormatting sqref="D32:D38 D52:D55 D59:D62 D16:D28 D5:D13 D42:D48 I59:I62 I11:I20 I38:I44 I24:I34 I48:I52 I55">
    <cfRule type="cellIs" dxfId="6" priority="5" stopIfTrue="1" operator="lessThan">
      <formula>0</formula>
    </cfRule>
  </conditionalFormatting>
  <conditionalFormatting sqref="B4">
    <cfRule type="containsText" priority="3" operator="containsText" text="Vertex42.com">
      <formula>NOT(ISERROR(SEARCH("Vertex42.com",B4)))</formula>
    </cfRule>
  </conditionalFormatting>
  <conditionalFormatting sqref="I53">
    <cfRule type="cellIs" dxfId="5" priority="2" stopIfTrue="1" operator="lessThan">
      <formula>0</formula>
    </cfRule>
  </conditionalFormatting>
  <conditionalFormatting sqref="I54">
    <cfRule type="cellIs" dxfId="4" priority="1" stopIfTrue="1" operator="lessThan">
      <formula>0</formula>
    </cfRule>
  </conditionalFormatting>
  <hyperlinks>
    <hyperlink ref="A2" r:id="rId1" xr:uid="{00000000-0004-0000-0000-000000000000}"/>
    <hyperlink ref="A2:D2" r:id="rId2" display="http://www.vertex42.com/ExcelTemplates/monthly-household-budget.html" xr:uid="{00000000-0004-0000-0000-000001000000}"/>
  </hyperlinks>
  <printOptions horizontalCentered="1"/>
  <pageMargins left="0.5" right="0.5" top="0.35" bottom="0.35" header="0.5" footer="0.25"/>
  <pageSetup scale="80" orientation="portrait" r:id="rId3"/>
  <headerFooter alignWithMargins="0"/>
  <drawing r:id="rId4"/>
  <tableParts count="11">
    <tablePart r:id="rId5"/>
    <tablePart r:id="rId6"/>
    <tablePart r:id="rId7"/>
    <tablePart r:id="rId8"/>
    <tablePart r:id="rId9"/>
    <tablePart r:id="rId10"/>
    <tablePart r:id="rId11"/>
    <tablePart r:id="rId12"/>
    <tablePart r:id="rId13"/>
    <tablePart r:id="rId14"/>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79"/>
  <sheetViews>
    <sheetView showGridLines="0" workbookViewId="0"/>
  </sheetViews>
  <sheetFormatPr defaultColWidth="9" defaultRowHeight="14.25" customHeight="1" zeroHeight="1" x14ac:dyDescent="0.2"/>
  <cols>
    <col min="1" max="1" width="9.125" customWidth="1"/>
    <col min="2" max="2" width="63.625" customWidth="1"/>
    <col min="3" max="3" width="16.75" customWidth="1"/>
    <col min="4" max="4" width="9" customWidth="1"/>
  </cols>
  <sheetData>
    <row r="1" spans="1:3" s="37" customFormat="1" ht="32.1" customHeight="1" x14ac:dyDescent="0.2">
      <c r="A1" s="57" t="s">
        <v>67</v>
      </c>
      <c r="B1" s="57"/>
      <c r="C1" s="57"/>
    </row>
    <row r="2" spans="1:3" x14ac:dyDescent="0.2">
      <c r="A2" s="36" t="s">
        <v>102</v>
      </c>
      <c r="C2" s="31" t="s">
        <v>106</v>
      </c>
    </row>
    <row r="3" spans="1:3" x14ac:dyDescent="0.2">
      <c r="B3" s="32"/>
    </row>
    <row r="4" spans="1:3" ht="18" x14ac:dyDescent="0.2">
      <c r="A4" s="58" t="s">
        <v>109</v>
      </c>
      <c r="B4" s="59"/>
      <c r="C4" s="60"/>
    </row>
    <row r="5" spans="1:3" ht="28.5" x14ac:dyDescent="0.2">
      <c r="B5" s="34" t="s">
        <v>68</v>
      </c>
    </row>
    <row r="6" spans="1:3" x14ac:dyDescent="0.2">
      <c r="B6" s="34"/>
    </row>
    <row r="7" spans="1:3" ht="28.5" x14ac:dyDescent="0.2">
      <c r="B7" s="34" t="s">
        <v>75</v>
      </c>
    </row>
    <row r="8" spans="1:3" x14ac:dyDescent="0.2">
      <c r="B8" s="34"/>
    </row>
    <row r="9" spans="1:3" ht="15.75" x14ac:dyDescent="0.2">
      <c r="A9" s="58" t="s">
        <v>73</v>
      </c>
      <c r="B9" s="58" t="s">
        <v>74</v>
      </c>
    </row>
    <row r="10" spans="1:3" x14ac:dyDescent="0.2">
      <c r="B10" s="34"/>
    </row>
    <row r="11" spans="1:3" ht="42.75" x14ac:dyDescent="0.2">
      <c r="B11" s="34" t="s">
        <v>77</v>
      </c>
    </row>
    <row r="12" spans="1:3" x14ac:dyDescent="0.2">
      <c r="B12" s="34"/>
    </row>
    <row r="13" spans="1:3" ht="15.75" x14ac:dyDescent="0.2">
      <c r="A13" s="58" t="s">
        <v>76</v>
      </c>
      <c r="B13" s="58" t="s">
        <v>78</v>
      </c>
    </row>
    <row r="14" spans="1:3" x14ac:dyDescent="0.2">
      <c r="B14" s="34"/>
    </row>
    <row r="15" spans="1:3" x14ac:dyDescent="0.2">
      <c r="B15" s="34" t="s">
        <v>80</v>
      </c>
    </row>
    <row r="16" spans="1:3" x14ac:dyDescent="0.2">
      <c r="B16" s="34"/>
    </row>
    <row r="17" spans="1:2" ht="28.5" x14ac:dyDescent="0.2">
      <c r="B17" s="34" t="s">
        <v>79</v>
      </c>
    </row>
    <row r="18" spans="1:2" x14ac:dyDescent="0.2">
      <c r="B18" s="34"/>
    </row>
    <row r="19" spans="1:2" ht="15.75" x14ac:dyDescent="0.2">
      <c r="A19" s="58" t="s">
        <v>81</v>
      </c>
      <c r="B19" s="58" t="s">
        <v>82</v>
      </c>
    </row>
    <row r="20" spans="1:2" x14ac:dyDescent="0.2">
      <c r="B20" s="34"/>
    </row>
    <row r="21" spans="1:2" ht="28.5" x14ac:dyDescent="0.2">
      <c r="B21" s="34" t="s">
        <v>83</v>
      </c>
    </row>
    <row r="22" spans="1:2" x14ac:dyDescent="0.2">
      <c r="B22" s="34"/>
    </row>
    <row r="23" spans="1:2" ht="16.5" x14ac:dyDescent="0.3">
      <c r="A23" s="33" t="s">
        <v>71</v>
      </c>
      <c r="B23" s="32"/>
    </row>
    <row r="24" spans="1:2" ht="71.25" x14ac:dyDescent="0.2">
      <c r="B24" s="34" t="s">
        <v>69</v>
      </c>
    </row>
    <row r="25" spans="1:2" x14ac:dyDescent="0.2">
      <c r="B25" s="32"/>
    </row>
    <row r="26" spans="1:2" ht="16.5" x14ac:dyDescent="0.3">
      <c r="A26" s="33" t="s">
        <v>72</v>
      </c>
      <c r="B26" s="32"/>
    </row>
    <row r="27" spans="1:2" ht="42.75" x14ac:dyDescent="0.2">
      <c r="B27" s="34" t="s">
        <v>70</v>
      </c>
    </row>
    <row r="28" spans="1:2" x14ac:dyDescent="0.2">
      <c r="B28" s="32"/>
    </row>
    <row r="29" spans="1:2" ht="16.5" x14ac:dyDescent="0.3">
      <c r="A29" s="33" t="s">
        <v>84</v>
      </c>
      <c r="B29" s="32"/>
    </row>
    <row r="30" spans="1:2" ht="42.75" x14ac:dyDescent="0.2">
      <c r="B30" s="34" t="s">
        <v>85</v>
      </c>
    </row>
    <row r="31" spans="1:2" x14ac:dyDescent="0.2">
      <c r="B31" s="32"/>
    </row>
    <row r="32" spans="1:2" x14ac:dyDescent="0.2">
      <c r="B32" s="34"/>
    </row>
    <row r="33" spans="1:3" ht="18" x14ac:dyDescent="0.2">
      <c r="A33" s="58" t="s">
        <v>110</v>
      </c>
      <c r="B33" s="59"/>
      <c r="C33" s="60"/>
    </row>
    <row r="34" spans="1:3" x14ac:dyDescent="0.2"/>
    <row r="35" spans="1:3" x14ac:dyDescent="0.2">
      <c r="B35" s="61" t="str">
        <f>HYPERLINK("https://www.vertex42.com/ExcelTemplates/money-tracker.html","► Money Tracker for Mobile Excel")</f>
        <v>► Money Tracker for Mobile Excel</v>
      </c>
    </row>
    <row r="36" spans="1:3" x14ac:dyDescent="0.2">
      <c r="B36" s="35"/>
    </row>
    <row r="37" spans="1:3" x14ac:dyDescent="0.2">
      <c r="B37" s="61" t="str">
        <f>HYPERLINK("https://www.vertex42.com/ExcelTemplates/money-management-template.html","► Money Management Template")</f>
        <v>► Money Management Template</v>
      </c>
    </row>
    <row r="38" spans="1:3" x14ac:dyDescent="0.2">
      <c r="B38" s="35"/>
    </row>
    <row r="39" spans="1:3" x14ac:dyDescent="0.2">
      <c r="B39" s="61" t="str">
        <f>HYPERLINK("https://www.vertex42.com/ExcelTemplates/account-register.html","► Account Register Template")</f>
        <v>► Account Register Template</v>
      </c>
    </row>
    <row r="40" spans="1:3" x14ac:dyDescent="0.2">
      <c r="B40" s="35"/>
    </row>
    <row r="41" spans="1:3" x14ac:dyDescent="0.2">
      <c r="B41" s="61" t="str">
        <f>HYPERLINK("https://www.vertex42.com/ExcelArticles/how-to-make-a-budget.html","► How to Make a Budget with a Spreadsheet")</f>
        <v>► How to Make a Budget with a Spreadsheet</v>
      </c>
    </row>
    <row r="42" spans="1:3" x14ac:dyDescent="0.2">
      <c r="B42" s="35"/>
    </row>
    <row r="43" spans="1:3" x14ac:dyDescent="0.2">
      <c r="B43" s="61" t="str">
        <f>HYPERLINK("https://www.vertex42.com/blog/money/principles-of-personal-finance.html","► 12 Principles of Personal Finance")</f>
        <v>► 12 Principles of Personal Finance</v>
      </c>
    </row>
    <row r="44" spans="1:3" x14ac:dyDescent="0.2"/>
    <row r="45" spans="1:3" x14ac:dyDescent="0.2">
      <c r="B45" s="61" t="str">
        <f>HYPERLINK("https://www.vertex42.com/ExcelTemplates/budgets.html","► More Budget Templates")</f>
        <v>► More Budget Templates</v>
      </c>
    </row>
    <row r="46" spans="1:3" x14ac:dyDescent="0.2"/>
    <row r="47" spans="1:3" x14ac:dyDescent="0.2">
      <c r="B47" s="61" t="str">
        <f>HYPERLINK("https://www.vertex42.com/Calculators/financial-calculators.html","► More Financial Calculators")</f>
        <v>► More Financial Calculators</v>
      </c>
    </row>
    <row r="48" spans="1:3" x14ac:dyDescent="0.2">
      <c r="B48" s="35"/>
    </row>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sheetData>
  <hyperlinks>
    <hyperlink ref="A2" r:id="rId1" xr:uid="{00000000-0004-0000-0100-000000000000}"/>
  </hyperlinks>
  <pageMargins left="0.5" right="0.5" top="0.5" bottom="0.5" header="0.3" footer="0.3"/>
  <pageSetup scale="98" fitToHeight="0"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498-BC06-492C-80F6-6CF44D089F54}">
  <sheetPr>
    <pageSetUpPr fitToPage="1"/>
  </sheetPr>
  <dimension ref="A1:C19"/>
  <sheetViews>
    <sheetView showGridLines="0" workbookViewId="0"/>
  </sheetViews>
  <sheetFormatPr defaultRowHeight="14.25" x14ac:dyDescent="0.2"/>
  <cols>
    <col min="1" max="1" width="2.5" style="56" customWidth="1"/>
    <col min="2" max="2" width="62.625" style="56" customWidth="1"/>
    <col min="3" max="3" width="19.5" style="45" customWidth="1"/>
    <col min="4" max="16384" width="9" style="45"/>
  </cols>
  <sheetData>
    <row r="1" spans="1:3" ht="32.1" customHeight="1" x14ac:dyDescent="0.2">
      <c r="A1" s="42"/>
      <c r="B1" s="43" t="s">
        <v>89</v>
      </c>
      <c r="C1" s="44"/>
    </row>
    <row r="2" spans="1:3" ht="15" x14ac:dyDescent="0.2">
      <c r="A2" s="46"/>
      <c r="B2" s="47"/>
      <c r="C2" s="48"/>
    </row>
    <row r="3" spans="1:3" ht="15" x14ac:dyDescent="0.2">
      <c r="A3" s="46"/>
      <c r="B3" s="49" t="s">
        <v>86</v>
      </c>
      <c r="C3" s="48"/>
    </row>
    <row r="4" spans="1:3" x14ac:dyDescent="0.2">
      <c r="A4" s="46"/>
      <c r="B4" s="50" t="s">
        <v>102</v>
      </c>
      <c r="C4" s="48"/>
    </row>
    <row r="5" spans="1:3" ht="15" x14ac:dyDescent="0.2">
      <c r="A5" s="46"/>
      <c r="B5" s="51"/>
      <c r="C5" s="48"/>
    </row>
    <row r="6" spans="1:3" ht="15.75" x14ac:dyDescent="0.25">
      <c r="A6" s="46"/>
      <c r="B6" s="52" t="s">
        <v>108</v>
      </c>
      <c r="C6" s="48"/>
    </row>
    <row r="7" spans="1:3" ht="15" x14ac:dyDescent="0.2">
      <c r="A7" s="46"/>
      <c r="B7" s="51"/>
      <c r="C7" s="48"/>
    </row>
    <row r="8" spans="1:3" ht="30" x14ac:dyDescent="0.2">
      <c r="A8" s="46"/>
      <c r="B8" s="51" t="s">
        <v>105</v>
      </c>
      <c r="C8" s="48"/>
    </row>
    <row r="9" spans="1:3" ht="15" x14ac:dyDescent="0.2">
      <c r="A9" s="46"/>
      <c r="B9" s="51"/>
      <c r="C9" s="48"/>
    </row>
    <row r="10" spans="1:3" ht="30" x14ac:dyDescent="0.2">
      <c r="A10" s="46"/>
      <c r="B10" s="51" t="s">
        <v>87</v>
      </c>
      <c r="C10" s="48"/>
    </row>
    <row r="11" spans="1:3" ht="15" x14ac:dyDescent="0.2">
      <c r="A11" s="46"/>
      <c r="B11" s="51"/>
      <c r="C11" s="48"/>
    </row>
    <row r="12" spans="1:3" ht="30" x14ac:dyDescent="0.2">
      <c r="A12" s="46"/>
      <c r="B12" s="51" t="s">
        <v>88</v>
      </c>
      <c r="C12" s="48"/>
    </row>
    <row r="13" spans="1:3" ht="15" x14ac:dyDescent="0.2">
      <c r="A13" s="46"/>
      <c r="B13" s="51"/>
      <c r="C13" s="48"/>
    </row>
    <row r="14" spans="1:3" ht="15.75" x14ac:dyDescent="0.25">
      <c r="A14" s="46"/>
      <c r="B14" s="52" t="s">
        <v>107</v>
      </c>
      <c r="C14" s="48"/>
    </row>
    <row r="15" spans="1:3" ht="15" x14ac:dyDescent="0.2">
      <c r="A15" s="46"/>
      <c r="B15" s="53" t="s">
        <v>103</v>
      </c>
      <c r="C15" s="48"/>
    </row>
    <row r="16" spans="1:3" ht="15" x14ac:dyDescent="0.2">
      <c r="A16" s="46"/>
      <c r="B16" s="54"/>
      <c r="C16" s="48"/>
    </row>
    <row r="17" spans="1:3" ht="15" x14ac:dyDescent="0.2">
      <c r="A17" s="46"/>
      <c r="B17" s="55" t="s">
        <v>104</v>
      </c>
      <c r="C17" s="48"/>
    </row>
    <row r="18" spans="1:3" x14ac:dyDescent="0.2">
      <c r="A18" s="46"/>
      <c r="B18" s="46"/>
      <c r="C18" s="48"/>
    </row>
    <row r="19" spans="1:3" x14ac:dyDescent="0.2">
      <c r="A19" s="46"/>
      <c r="B19" s="46"/>
      <c r="C19" s="48"/>
    </row>
  </sheetData>
  <hyperlinks>
    <hyperlink ref="B15" r:id="rId1" xr:uid="{134B25F3-FC9F-4A76-B8F8-2355BE3EA9CC}"/>
    <hyperlink ref="B4" r:id="rId2" xr:uid="{CAF516DD-2566-43E4-A54A-377E709D0998}"/>
  </hyperlinks>
  <pageMargins left="0.5" right="0.5" top="0.5" bottom="0.5" header="0.3" footer="0.3"/>
  <pageSetup orientation="portrait" r:id="rId3"/>
  <drawing r:id="rId4"/>
  <picture r:id="rId5"/>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ersonal-monthly-budget_180" Type="http://schemas.openxmlformats.org/officeDocument/2006/relationships/image" Target="images/personal-monthly-budget_18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ersonal Monthly Budget" helperText="A monthly budget worksheet with categories for an individual person.">
          <topItems>
            <labelControl id="spacer1" label=" "/>
            <imageControl id="template_thumbnail" image="personal-monthly-budget_18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ersonal-monthly-budget.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Budget</vt:lpstr>
      <vt:lpstr>Help</vt:lpstr>
      <vt:lpstr>©</vt:lpstr>
      <vt:lpstr>'©'!Print_Area</vt:lpstr>
      <vt:lpstr>Budget!Print_Area</vt:lpstr>
      <vt:lpstr>Help!Print_Area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Personal Monthly Budget</dc:title>
  <dc:creator>Vertex42.com</dc:creator>
  <dc:description>(c) 2008-2019 Vertex42 LLC. All Rights Reserved.</dc:description>
  <cp:lastModifiedBy>Vertex42.com Templates</cp:lastModifiedBy>
  <cp:lastPrinted>2019-12-22T04:22:25Z</cp:lastPrinted>
  <dcterms:created xsi:type="dcterms:W3CDTF">2007-10-28T01:07:07Z</dcterms:created>
  <dcterms:modified xsi:type="dcterms:W3CDTF">2019-12-22T04:24:30Z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2008-2019 Vertex42 LLC</vt:lpwstr>
  </property>
  <property fmtid="{D5CDD505-2E9C-101B-9397-08002B2CF9AE}" pid="3" name="Source">
    <vt:lpwstr>https://www.vertex42.com/ExcelTemplates/personal-monthly-budget.html</vt:lpwstr>
  </property>
  <property fmtid="{D5CDD505-2E9C-101B-9397-08002B2CF9AE}" pid="4" name="Version">
    <vt:lpwstr>1.1.4</vt:lpwstr>
  </property>
</Properties>
</file>