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school\"/>
    </mc:Choice>
  </mc:AlternateContent>
  <xr:revisionPtr revIDLastSave="0" documentId="13_ncr:1_{345710B7-77B3-430D-A427-44E65D6B703D}" xr6:coauthVersionLast="46" xr6:coauthVersionMax="46" xr10:uidLastSave="{00000000-0000-0000-0000-000000000000}"/>
  <bookViews>
    <workbookView xWindow="7410" yWindow="4290" windowWidth="23385" windowHeight="17355" xr2:uid="{00000000-000D-0000-FFFF-FFFF00000000}"/>
  </bookViews>
  <sheets>
    <sheet name="EventCalendar" sheetId="2" r:id="rId1"/>
    <sheet name="©" sheetId="3" r:id="rId2"/>
  </sheets>
  <definedNames>
    <definedName name="_xlnm.Print_Area" localSheetId="0">EventCalendar!$B$2:$V$57</definedName>
    <definedName name="startday">EventCalendar!$Y$14</definedName>
    <definedName name="valuevx">42.314159</definedName>
    <definedName name="vertex42_copyright" hidden="1">"© 2013-2021 Vertex42 LLC"</definedName>
    <definedName name="vertex42_id" localSheetId="1" hidden="1">"yearly-school-calendar.xlsx"</definedName>
    <definedName name="vertex42_id" hidden="1">"school-event-calendar.xlsx"</definedName>
    <definedName name="vertex42_title" localSheetId="1" hidden="1">"Yearly School Calendar Template"</definedName>
    <definedName name="vertex42_title" hidden="1">"School Event Calendar Template"</definedName>
    <definedName name="year">EventCalendar!$Y$10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" l="1"/>
  <c r="S5" i="2" l="1"/>
  <c r="R5" i="2"/>
  <c r="Q5" i="2"/>
  <c r="P5" i="2"/>
  <c r="O5" i="2"/>
  <c r="N5" i="2"/>
  <c r="M5" i="2"/>
  <c r="S14" i="2"/>
  <c r="R14" i="2"/>
  <c r="Q14" i="2"/>
  <c r="P14" i="2"/>
  <c r="O14" i="2"/>
  <c r="N14" i="2"/>
  <c r="M14" i="2"/>
  <c r="S23" i="2"/>
  <c r="R23" i="2"/>
  <c r="Q23" i="2"/>
  <c r="P23" i="2"/>
  <c r="O23" i="2"/>
  <c r="N23" i="2"/>
  <c r="M23" i="2"/>
  <c r="S32" i="2"/>
  <c r="R32" i="2"/>
  <c r="Q32" i="2"/>
  <c r="P32" i="2"/>
  <c r="O32" i="2"/>
  <c r="N32" i="2"/>
  <c r="M32" i="2"/>
  <c r="S41" i="2"/>
  <c r="R41" i="2"/>
  <c r="Q41" i="2"/>
  <c r="P41" i="2"/>
  <c r="O41" i="2"/>
  <c r="N41" i="2"/>
  <c r="M41" i="2"/>
  <c r="S50" i="2"/>
  <c r="R50" i="2"/>
  <c r="Q50" i="2"/>
  <c r="P50" i="2"/>
  <c r="O50" i="2"/>
  <c r="N50" i="2"/>
  <c r="M50" i="2"/>
  <c r="H50" i="2"/>
  <c r="G50" i="2"/>
  <c r="F50" i="2"/>
  <c r="E50" i="2"/>
  <c r="D50" i="2"/>
  <c r="C50" i="2"/>
  <c r="B50" i="2"/>
  <c r="H41" i="2"/>
  <c r="G41" i="2"/>
  <c r="F41" i="2"/>
  <c r="E41" i="2"/>
  <c r="D41" i="2"/>
  <c r="C41" i="2"/>
  <c r="B41" i="2"/>
  <c r="H32" i="2"/>
  <c r="G32" i="2"/>
  <c r="F32" i="2"/>
  <c r="E32" i="2"/>
  <c r="D32" i="2"/>
  <c r="C32" i="2"/>
  <c r="B32" i="2"/>
  <c r="H23" i="2"/>
  <c r="G23" i="2"/>
  <c r="F23" i="2"/>
  <c r="E23" i="2"/>
  <c r="D23" i="2"/>
  <c r="C23" i="2"/>
  <c r="B23" i="2"/>
  <c r="H14" i="2"/>
  <c r="G14" i="2"/>
  <c r="F14" i="2"/>
  <c r="E14" i="2"/>
  <c r="D14" i="2"/>
  <c r="C14" i="2"/>
  <c r="B14" i="2"/>
  <c r="H5" i="2"/>
  <c r="G5" i="2"/>
  <c r="F5" i="2"/>
  <c r="E5" i="2"/>
  <c r="D5" i="2"/>
  <c r="C5" i="2"/>
  <c r="B5" i="2"/>
  <c r="M13" i="2" l="1"/>
  <c r="U17" i="2" s="1"/>
  <c r="M49" i="2"/>
  <c r="M40" i="2"/>
  <c r="M31" i="2"/>
  <c r="U33" i="2" s="1"/>
  <c r="M22" i="2"/>
  <c r="M4" i="2"/>
  <c r="M6" i="2" s="1"/>
  <c r="N6" i="2" s="1"/>
  <c r="O6" i="2" s="1"/>
  <c r="P6" i="2" s="1"/>
  <c r="Q6" i="2" s="1"/>
  <c r="R6" i="2" s="1"/>
  <c r="S6" i="2" s="1"/>
  <c r="M7" i="2" s="1"/>
  <c r="N7" i="2" s="1"/>
  <c r="O7" i="2" s="1"/>
  <c r="P7" i="2" s="1"/>
  <c r="Q7" i="2" s="1"/>
  <c r="R7" i="2" s="1"/>
  <c r="S7" i="2" s="1"/>
  <c r="M8" i="2" s="1"/>
  <c r="N8" i="2" s="1"/>
  <c r="O8" i="2" s="1"/>
  <c r="P8" i="2" s="1"/>
  <c r="Q8" i="2" s="1"/>
  <c r="R8" i="2" s="1"/>
  <c r="S8" i="2" s="1"/>
  <c r="M9" i="2" s="1"/>
  <c r="N9" i="2" s="1"/>
  <c r="O9" i="2" s="1"/>
  <c r="P9" i="2" s="1"/>
  <c r="Q9" i="2" s="1"/>
  <c r="R9" i="2" s="1"/>
  <c r="S9" i="2" s="1"/>
  <c r="M10" i="2" s="1"/>
  <c r="N10" i="2" s="1"/>
  <c r="O10" i="2" s="1"/>
  <c r="P10" i="2" s="1"/>
  <c r="Q10" i="2" s="1"/>
  <c r="R10" i="2" s="1"/>
  <c r="S10" i="2" s="1"/>
  <c r="M11" i="2" s="1"/>
  <c r="N11" i="2" s="1"/>
  <c r="O11" i="2" s="1"/>
  <c r="P11" i="2" s="1"/>
  <c r="Q11" i="2" s="1"/>
  <c r="R11" i="2" s="1"/>
  <c r="S11" i="2" s="1"/>
  <c r="B49" i="2"/>
  <c r="B40" i="2"/>
  <c r="J41" i="2" s="1"/>
  <c r="B31" i="2"/>
  <c r="J23" i="2"/>
  <c r="B4" i="2"/>
  <c r="B22" i="2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B26" i="2" s="1"/>
  <c r="C26" i="2" s="1"/>
  <c r="D26" i="2" s="1"/>
  <c r="E26" i="2" s="1"/>
  <c r="F26" i="2" s="1"/>
  <c r="G26" i="2" s="1"/>
  <c r="H26" i="2" s="1"/>
  <c r="B27" i="2" s="1"/>
  <c r="C27" i="2" s="1"/>
  <c r="D27" i="2" s="1"/>
  <c r="E27" i="2" s="1"/>
  <c r="F27" i="2" s="1"/>
  <c r="G27" i="2" s="1"/>
  <c r="H27" i="2" s="1"/>
  <c r="B28" i="2" s="1"/>
  <c r="C28" i="2" s="1"/>
  <c r="D28" i="2" s="1"/>
  <c r="E28" i="2" s="1"/>
  <c r="F28" i="2" s="1"/>
  <c r="G28" i="2" s="1"/>
  <c r="H28" i="2" s="1"/>
  <c r="B29" i="2" s="1"/>
  <c r="C29" i="2" s="1"/>
  <c r="D29" i="2" s="1"/>
  <c r="E29" i="2" s="1"/>
  <c r="F29" i="2" s="1"/>
  <c r="G29" i="2" s="1"/>
  <c r="H29" i="2" s="1"/>
  <c r="B13" i="2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7" i="2" s="1"/>
  <c r="C17" i="2" s="1"/>
  <c r="D17" i="2" s="1"/>
  <c r="E17" i="2" s="1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B2" i="2"/>
  <c r="J43" i="2" l="1"/>
  <c r="J33" i="2"/>
  <c r="B33" i="2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E35" i="2" s="1"/>
  <c r="F35" i="2" s="1"/>
  <c r="G35" i="2" s="1"/>
  <c r="H35" i="2" s="1"/>
  <c r="B36" i="2" s="1"/>
  <c r="C36" i="2" s="1"/>
  <c r="D36" i="2" s="1"/>
  <c r="E36" i="2" s="1"/>
  <c r="F36" i="2" s="1"/>
  <c r="G36" i="2" s="1"/>
  <c r="H36" i="2" s="1"/>
  <c r="B37" i="2" s="1"/>
  <c r="C37" i="2" s="1"/>
  <c r="D37" i="2" s="1"/>
  <c r="E37" i="2" s="1"/>
  <c r="F37" i="2" s="1"/>
  <c r="G37" i="2" s="1"/>
  <c r="H37" i="2" s="1"/>
  <c r="B38" i="2" s="1"/>
  <c r="C38" i="2" s="1"/>
  <c r="D38" i="2" s="1"/>
  <c r="E38" i="2" s="1"/>
  <c r="F38" i="2" s="1"/>
  <c r="G38" i="2" s="1"/>
  <c r="H38" i="2" s="1"/>
  <c r="U24" i="2"/>
  <c r="M24" i="2"/>
  <c r="N24" i="2" s="1"/>
  <c r="O24" i="2" s="1"/>
  <c r="P24" i="2" s="1"/>
  <c r="Q24" i="2" s="1"/>
  <c r="R24" i="2" s="1"/>
  <c r="S24" i="2" s="1"/>
  <c r="M25" i="2" s="1"/>
  <c r="N25" i="2" s="1"/>
  <c r="O25" i="2" s="1"/>
  <c r="P25" i="2" s="1"/>
  <c r="Q25" i="2" s="1"/>
  <c r="R25" i="2" s="1"/>
  <c r="S25" i="2" s="1"/>
  <c r="M26" i="2" s="1"/>
  <c r="N26" i="2" s="1"/>
  <c r="O26" i="2" s="1"/>
  <c r="P26" i="2" s="1"/>
  <c r="Q26" i="2" s="1"/>
  <c r="R26" i="2" s="1"/>
  <c r="S26" i="2" s="1"/>
  <c r="M27" i="2" s="1"/>
  <c r="N27" i="2" s="1"/>
  <c r="O27" i="2" s="1"/>
  <c r="P27" i="2" s="1"/>
  <c r="Q27" i="2" s="1"/>
  <c r="R27" i="2" s="1"/>
  <c r="S27" i="2" s="1"/>
  <c r="M28" i="2" s="1"/>
  <c r="N28" i="2" s="1"/>
  <c r="O28" i="2" s="1"/>
  <c r="P28" i="2" s="1"/>
  <c r="Q28" i="2" s="1"/>
  <c r="R28" i="2" s="1"/>
  <c r="S28" i="2" s="1"/>
  <c r="M29" i="2" s="1"/>
  <c r="N29" i="2" s="1"/>
  <c r="O29" i="2" s="1"/>
  <c r="P29" i="2" s="1"/>
  <c r="Q29" i="2" s="1"/>
  <c r="R29" i="2" s="1"/>
  <c r="S29" i="2" s="1"/>
  <c r="J5" i="2"/>
  <c r="B6" i="2"/>
  <c r="C6" i="2" s="1"/>
  <c r="D6" i="2" s="1"/>
  <c r="E6" i="2" s="1"/>
  <c r="F6" i="2" s="1"/>
  <c r="G6" i="2" s="1"/>
  <c r="H6" i="2" s="1"/>
  <c r="B7" i="2" s="1"/>
  <c r="C7" i="2" s="1"/>
  <c r="D7" i="2" s="1"/>
  <c r="E7" i="2" s="1"/>
  <c r="F7" i="2" s="1"/>
  <c r="G7" i="2" s="1"/>
  <c r="H7" i="2" s="1"/>
  <c r="B8" i="2" s="1"/>
  <c r="C8" i="2" s="1"/>
  <c r="D8" i="2" s="1"/>
  <c r="E8" i="2" s="1"/>
  <c r="F8" i="2" s="1"/>
  <c r="G8" i="2" s="1"/>
  <c r="H8" i="2" s="1"/>
  <c r="B9" i="2" s="1"/>
  <c r="C9" i="2" s="1"/>
  <c r="D9" i="2" s="1"/>
  <c r="E9" i="2" s="1"/>
  <c r="F9" i="2" s="1"/>
  <c r="G9" i="2" s="1"/>
  <c r="H9" i="2" s="1"/>
  <c r="B10" i="2" s="1"/>
  <c r="C10" i="2" s="1"/>
  <c r="D10" i="2" s="1"/>
  <c r="E10" i="2" s="1"/>
  <c r="F10" i="2" s="1"/>
  <c r="G10" i="2" s="1"/>
  <c r="H10" i="2" s="1"/>
  <c r="B11" i="2" s="1"/>
  <c r="C11" i="2" s="1"/>
  <c r="D11" i="2" s="1"/>
  <c r="E11" i="2" s="1"/>
  <c r="F11" i="2" s="1"/>
  <c r="G11" i="2" s="1"/>
  <c r="H11" i="2" s="1"/>
  <c r="J42" i="2"/>
  <c r="B42" i="2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B44" i="2" s="1"/>
  <c r="C44" i="2" s="1"/>
  <c r="D44" i="2" s="1"/>
  <c r="E44" i="2" s="1"/>
  <c r="F44" i="2" s="1"/>
  <c r="G44" i="2" s="1"/>
  <c r="H44" i="2" s="1"/>
  <c r="B45" i="2" s="1"/>
  <c r="C45" i="2" s="1"/>
  <c r="D45" i="2" s="1"/>
  <c r="E45" i="2" s="1"/>
  <c r="F45" i="2" s="1"/>
  <c r="G45" i="2" s="1"/>
  <c r="H45" i="2" s="1"/>
  <c r="B46" i="2" s="1"/>
  <c r="C46" i="2" s="1"/>
  <c r="D46" i="2" s="1"/>
  <c r="E46" i="2" s="1"/>
  <c r="F46" i="2" s="1"/>
  <c r="G46" i="2" s="1"/>
  <c r="H46" i="2" s="1"/>
  <c r="B47" i="2" s="1"/>
  <c r="C47" i="2" s="1"/>
  <c r="D47" i="2" s="1"/>
  <c r="E47" i="2" s="1"/>
  <c r="F47" i="2" s="1"/>
  <c r="G47" i="2" s="1"/>
  <c r="H47" i="2" s="1"/>
  <c r="U32" i="2"/>
  <c r="M33" i="2"/>
  <c r="N33" i="2" s="1"/>
  <c r="O33" i="2" s="1"/>
  <c r="P33" i="2" s="1"/>
  <c r="Q33" i="2" s="1"/>
  <c r="R33" i="2" s="1"/>
  <c r="S33" i="2" s="1"/>
  <c r="M34" i="2" s="1"/>
  <c r="N34" i="2" s="1"/>
  <c r="O34" i="2" s="1"/>
  <c r="P34" i="2" s="1"/>
  <c r="Q34" i="2" s="1"/>
  <c r="R34" i="2" s="1"/>
  <c r="S34" i="2" s="1"/>
  <c r="M35" i="2" s="1"/>
  <c r="N35" i="2" s="1"/>
  <c r="O35" i="2" s="1"/>
  <c r="P35" i="2" s="1"/>
  <c r="Q35" i="2" s="1"/>
  <c r="R35" i="2" s="1"/>
  <c r="S35" i="2" s="1"/>
  <c r="M36" i="2" s="1"/>
  <c r="N36" i="2" s="1"/>
  <c r="O36" i="2" s="1"/>
  <c r="P36" i="2" s="1"/>
  <c r="Q36" i="2" s="1"/>
  <c r="R36" i="2" s="1"/>
  <c r="S36" i="2" s="1"/>
  <c r="M37" i="2" s="1"/>
  <c r="N37" i="2" s="1"/>
  <c r="O37" i="2" s="1"/>
  <c r="P37" i="2" s="1"/>
  <c r="Q37" i="2" s="1"/>
  <c r="R37" i="2" s="1"/>
  <c r="S37" i="2" s="1"/>
  <c r="M38" i="2" s="1"/>
  <c r="N38" i="2" s="1"/>
  <c r="O38" i="2" s="1"/>
  <c r="P38" i="2" s="1"/>
  <c r="Q38" i="2" s="1"/>
  <c r="R38" i="2" s="1"/>
  <c r="S38" i="2" s="1"/>
  <c r="J52" i="2"/>
  <c r="B51" i="2"/>
  <c r="C51" i="2" s="1"/>
  <c r="D51" i="2" s="1"/>
  <c r="E51" i="2" s="1"/>
  <c r="F51" i="2" s="1"/>
  <c r="G51" i="2" s="1"/>
  <c r="H51" i="2" s="1"/>
  <c r="B52" i="2" s="1"/>
  <c r="C52" i="2" s="1"/>
  <c r="D52" i="2" s="1"/>
  <c r="E52" i="2" s="1"/>
  <c r="F52" i="2" s="1"/>
  <c r="G52" i="2" s="1"/>
  <c r="H52" i="2" s="1"/>
  <c r="B53" i="2" s="1"/>
  <c r="C53" i="2" s="1"/>
  <c r="D53" i="2" s="1"/>
  <c r="E53" i="2" s="1"/>
  <c r="F53" i="2" s="1"/>
  <c r="G53" i="2" s="1"/>
  <c r="H53" i="2" s="1"/>
  <c r="B54" i="2" s="1"/>
  <c r="C54" i="2" s="1"/>
  <c r="D54" i="2" s="1"/>
  <c r="E54" i="2" s="1"/>
  <c r="F54" i="2" s="1"/>
  <c r="G54" i="2" s="1"/>
  <c r="H54" i="2" s="1"/>
  <c r="B55" i="2" s="1"/>
  <c r="C55" i="2" s="1"/>
  <c r="D55" i="2" s="1"/>
  <c r="E55" i="2" s="1"/>
  <c r="F55" i="2" s="1"/>
  <c r="G55" i="2" s="1"/>
  <c r="H55" i="2" s="1"/>
  <c r="B56" i="2" s="1"/>
  <c r="C56" i="2" s="1"/>
  <c r="D56" i="2" s="1"/>
  <c r="E56" i="2" s="1"/>
  <c r="F56" i="2" s="1"/>
  <c r="G56" i="2" s="1"/>
  <c r="H56" i="2" s="1"/>
  <c r="U42" i="2"/>
  <c r="M42" i="2"/>
  <c r="N42" i="2" s="1"/>
  <c r="O42" i="2" s="1"/>
  <c r="P42" i="2" s="1"/>
  <c r="Q42" i="2" s="1"/>
  <c r="R42" i="2" s="1"/>
  <c r="S42" i="2" s="1"/>
  <c r="M43" i="2" s="1"/>
  <c r="N43" i="2" s="1"/>
  <c r="O43" i="2" s="1"/>
  <c r="P43" i="2" s="1"/>
  <c r="Q43" i="2" s="1"/>
  <c r="R43" i="2" s="1"/>
  <c r="S43" i="2" s="1"/>
  <c r="M44" i="2" s="1"/>
  <c r="N44" i="2" s="1"/>
  <c r="O44" i="2" s="1"/>
  <c r="P44" i="2" s="1"/>
  <c r="Q44" i="2" s="1"/>
  <c r="R44" i="2" s="1"/>
  <c r="S44" i="2" s="1"/>
  <c r="M45" i="2" s="1"/>
  <c r="N45" i="2" s="1"/>
  <c r="O45" i="2" s="1"/>
  <c r="P45" i="2" s="1"/>
  <c r="Q45" i="2" s="1"/>
  <c r="R45" i="2" s="1"/>
  <c r="S45" i="2" s="1"/>
  <c r="M46" i="2" s="1"/>
  <c r="N46" i="2" s="1"/>
  <c r="O46" i="2" s="1"/>
  <c r="P46" i="2" s="1"/>
  <c r="Q46" i="2" s="1"/>
  <c r="R46" i="2" s="1"/>
  <c r="S46" i="2" s="1"/>
  <c r="M47" i="2" s="1"/>
  <c r="N47" i="2" s="1"/>
  <c r="O47" i="2" s="1"/>
  <c r="P47" i="2" s="1"/>
  <c r="Q47" i="2" s="1"/>
  <c r="R47" i="2" s="1"/>
  <c r="S47" i="2" s="1"/>
  <c r="U5" i="2"/>
  <c r="U51" i="2"/>
  <c r="M51" i="2"/>
  <c r="N51" i="2" s="1"/>
  <c r="O51" i="2" s="1"/>
  <c r="P51" i="2" s="1"/>
  <c r="Q51" i="2" s="1"/>
  <c r="R51" i="2" s="1"/>
  <c r="S51" i="2" s="1"/>
  <c r="M52" i="2" s="1"/>
  <c r="N52" i="2" s="1"/>
  <c r="O52" i="2" s="1"/>
  <c r="P52" i="2" s="1"/>
  <c r="Q52" i="2" s="1"/>
  <c r="R52" i="2" s="1"/>
  <c r="S52" i="2" s="1"/>
  <c r="M53" i="2" s="1"/>
  <c r="N53" i="2" s="1"/>
  <c r="O53" i="2" s="1"/>
  <c r="P53" i="2" s="1"/>
  <c r="Q53" i="2" s="1"/>
  <c r="R53" i="2" s="1"/>
  <c r="S53" i="2" s="1"/>
  <c r="M54" i="2" s="1"/>
  <c r="N54" i="2" s="1"/>
  <c r="O54" i="2" s="1"/>
  <c r="P54" i="2" s="1"/>
  <c r="Q54" i="2" s="1"/>
  <c r="R54" i="2" s="1"/>
  <c r="S54" i="2" s="1"/>
  <c r="M55" i="2" s="1"/>
  <c r="N55" i="2" s="1"/>
  <c r="O55" i="2" s="1"/>
  <c r="P55" i="2" s="1"/>
  <c r="Q55" i="2" s="1"/>
  <c r="R55" i="2" s="1"/>
  <c r="S55" i="2" s="1"/>
  <c r="M56" i="2" s="1"/>
  <c r="N56" i="2" s="1"/>
  <c r="O56" i="2" s="1"/>
  <c r="P56" i="2" s="1"/>
  <c r="Q56" i="2" s="1"/>
  <c r="R56" i="2" s="1"/>
  <c r="S56" i="2" s="1"/>
  <c r="U6" i="2"/>
  <c r="U14" i="2"/>
  <c r="M15" i="2"/>
  <c r="N15" i="2" s="1"/>
  <c r="O15" i="2" s="1"/>
  <c r="P15" i="2" s="1"/>
  <c r="Q15" i="2" s="1"/>
  <c r="R15" i="2" s="1"/>
  <c r="S15" i="2" s="1"/>
  <c r="M16" i="2" s="1"/>
  <c r="N16" i="2" s="1"/>
  <c r="O16" i="2" s="1"/>
  <c r="P16" i="2" s="1"/>
  <c r="Q16" i="2" s="1"/>
  <c r="R16" i="2" s="1"/>
  <c r="S16" i="2" s="1"/>
  <c r="M17" i="2" s="1"/>
  <c r="N17" i="2" s="1"/>
  <c r="O17" i="2" s="1"/>
  <c r="P17" i="2" s="1"/>
  <c r="Q17" i="2" s="1"/>
  <c r="R17" i="2" s="1"/>
  <c r="S17" i="2" s="1"/>
  <c r="M18" i="2" s="1"/>
  <c r="N18" i="2" s="1"/>
  <c r="O18" i="2" s="1"/>
  <c r="P18" i="2" s="1"/>
  <c r="Q18" i="2" s="1"/>
  <c r="R18" i="2" s="1"/>
  <c r="S18" i="2" s="1"/>
  <c r="M19" i="2" s="1"/>
  <c r="N19" i="2" s="1"/>
  <c r="O19" i="2" s="1"/>
  <c r="P19" i="2" s="1"/>
  <c r="Q19" i="2" s="1"/>
  <c r="R19" i="2" s="1"/>
  <c r="S19" i="2" s="1"/>
  <c r="M20" i="2" s="1"/>
  <c r="N20" i="2" s="1"/>
  <c r="O20" i="2" s="1"/>
  <c r="P20" i="2" s="1"/>
  <c r="Q20" i="2" s="1"/>
  <c r="R20" i="2" s="1"/>
  <c r="S20" i="2" s="1"/>
  <c r="J34" i="2"/>
  <c r="J51" i="2"/>
  <c r="J32" i="2"/>
  <c r="U16" i="2"/>
  <c r="J50" i="2"/>
  <c r="U23" i="2"/>
  <c r="U50" i="2"/>
  <c r="U15" i="2"/>
  <c r="U41" i="2"/>
</calcChain>
</file>

<file path=xl/sharedStrings.xml><?xml version="1.0" encoding="utf-8"?>
<sst xmlns="http://schemas.openxmlformats.org/spreadsheetml/2006/main" count="56" uniqueCount="54">
  <si>
    <t>Independence day</t>
  </si>
  <si>
    <t>Labor Day</t>
  </si>
  <si>
    <t>Halloween</t>
  </si>
  <si>
    <t>Columbus Day</t>
  </si>
  <si>
    <t>United Nations Day</t>
  </si>
  <si>
    <t>Veterans Day</t>
  </si>
  <si>
    <t>Thanksgiving</t>
  </si>
  <si>
    <t>Christmas Eve</t>
  </si>
  <si>
    <t>Christmas Day</t>
  </si>
  <si>
    <t>New Year's Eve</t>
  </si>
  <si>
    <t>St. Patrick's Day</t>
  </si>
  <si>
    <t>April Fool's Day</t>
  </si>
  <si>
    <t>Flag Day</t>
  </si>
  <si>
    <t>Groundhog Day</t>
  </si>
  <si>
    <t>Lincoln's Birthday</t>
  </si>
  <si>
    <t>Valentines Day</t>
  </si>
  <si>
    <t>Earth Day</t>
  </si>
  <si>
    <t>Memorial Day</t>
  </si>
  <si>
    <t>Mother's Day</t>
  </si>
  <si>
    <t>Father's Day</t>
  </si>
  <si>
    <t>President's Day</t>
  </si>
  <si>
    <t>Martin Luther King Jr. Day</t>
  </si>
  <si>
    <t>New Year's Day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</si>
  <si>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</si>
  <si>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</si>
  <si>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</si>
  <si>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</si>
  <si>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</si>
  <si>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</si>
  <si>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</si>
  <si>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</si>
  <si>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</si>
  <si>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</si>
  <si>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</si>
  <si>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</si>
  <si>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Daylight Saving</t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</si>
  <si>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</si>
  <si>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</si>
  <si>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Background colors</t>
    </r>
    <r>
      <rPr>
        <sz val="8"/>
        <color theme="3" tint="-0.249977111117893"/>
        <rFont val="Arial"/>
        <family val="2"/>
      </rPr>
      <t>. The background color for the weekends and blank days are controlled using conditional formatting. To edit, select the cell(s) and go to Format &gt; Conditional Formatting.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</si>
  <si>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</si>
  <si>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t>https://www.vertex42.com/calendars/school-calendar.html</t>
  </si>
  <si>
    <t>Publishing your calendar. If you want to publish a school calendar, you must ensure that it includes the following note and URL in the footer: Calendar Templates by Vertex42.com - https://www.vertex42.com/calendars/</t>
  </si>
  <si>
    <t>© 2013-2021 Vertex42 LLC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</si>
  <si>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</si>
  <si>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</si>
  <si>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</si>
  <si>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</si>
  <si>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</si>
  <si>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</si>
  <si>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</si>
  <si>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School Event Calendar</t>
  </si>
  <si>
    <t>YEAR</t>
  </si>
  <si>
    <t>START DAY (1=Sun, 2=Mon)</t>
  </si>
  <si>
    <t>INSTRUCTIONS: Change the year in the cell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</si>
</sst>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m"/>
    <numFmt numFmtId="166" formatCode="mmmm\ yyyy"/>
  </numFmts>
  <fonts count="21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60"/>
      <name val="Arial"/>
      <family val="2"/>
    </font>
    <font>
      <sz val="8"/>
      <name val="Century Gothic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14"/>
      <color theme="4" tint="-0.249977111117893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u/>
      <sz val="11"/>
      <color indexed="12"/>
      <name val="Arial"/>
      <family val="2"/>
    </font>
    <font>
      <sz val="9"/>
      <color theme="1" tint="0.499984740745262"/>
      <name val="Arial"/>
      <family val="2"/>
    </font>
    <font>
      <b/>
      <sz val="9"/>
      <color theme="3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" fillId="0" borderId="0" xfId="0" applyFont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8" fillId="6" borderId="0" xfId="1" applyFont="1" applyFill="1" applyAlignment="1" applyProtection="1">
      <alignment horizontal="left" wrapText="1"/>
    </xf>
    <xf numFmtId="0" fontId="10" fillId="5" borderId="3" xfId="0" applyFont="1" applyFill="1" applyBorder="1" applyAlignment="1">
      <alignment horizontal="left" vertical="center" indent="1"/>
    </xf>
    <xf numFmtId="0" fontId="10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vertical="center"/>
    </xf>
    <xf numFmtId="0" fontId="0" fillId="0" borderId="0" xfId="0"/>
    <xf numFmtId="0" fontId="2" fillId="6" borderId="0" xfId="0" applyFont="1" applyFill="1"/>
    <xf numFmtId="0" fontId="12" fillId="6" borderId="0" xfId="0" applyFont="1" applyFill="1" applyAlignment="1">
      <alignment horizontal="left" wrapText="1" indent="1"/>
    </xf>
    <xf numFmtId="0" fontId="13" fillId="6" borderId="0" xfId="0" applyFont="1" applyFill="1"/>
    <xf numFmtId="0" fontId="12" fillId="6" borderId="0" xfId="0" applyFont="1" applyFill="1"/>
    <xf numFmtId="0" fontId="12" fillId="6" borderId="0" xfId="0" applyFont="1" applyFill="1" applyAlignment="1">
      <alignment horizontal="left" wrapText="1"/>
    </xf>
    <xf numFmtId="0" fontId="15" fillId="6" borderId="0" xfId="0" applyFont="1" applyFill="1" applyAlignment="1">
      <alignment horizontal="left" wrapText="1"/>
    </xf>
    <xf numFmtId="0" fontId="16" fillId="6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/>
    </xf>
    <xf numFmtId="0" fontId="17" fillId="6" borderId="0" xfId="0" applyFont="1" applyFill="1" applyAlignment="1">
      <alignment horizontal="left" wrapText="1"/>
    </xf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14" fillId="0" borderId="0" xfId="1" applyFont="1" applyAlignment="1" applyProtection="1"/>
    <xf numFmtId="0" fontId="19" fillId="0" borderId="0" xfId="0" applyFont="1"/>
    <xf numFmtId="0" fontId="20" fillId="0" borderId="0" xfId="0" applyFont="1" applyAlignment="1">
      <alignment horizontal="left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166" fontId="5" fillId="3" borderId="0" xfId="0" applyNumberFormat="1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</cellXfs>
  <cellStyles count="2">
    <cellStyle name="Hyperlink" xfId="1" builtinId="8" customBuiltin="1"/>
    <cellStyle name="Normal" xfId="0" builtinId="0"/>
  </cellStyles>
  <dxfs count="2">
    <dxf>
      <font>
        <condense val="0"/>
        <extend val="0"/>
        <color auto="1"/>
      </font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9525</xdr:colOff>
      <xdr:row>0</xdr:row>
      <xdr:rowOff>0</xdr:rowOff>
    </xdr:from>
    <xdr:to>
      <xdr:col>24</xdr:col>
      <xdr:colOff>1222513</xdr:colOff>
      <xdr:row>2</xdr:row>
      <xdr:rowOff>47625</xdr:rowOff>
    </xdr:to>
    <xdr:pic>
      <xdr:nvPicPr>
        <xdr:cNvPr id="1130" name="Picture 106" descr="vertex42_logo_transparent_s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0"/>
          <a:ext cx="1212988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BE073-0EEE-4DF5-9FA8-17DA795DF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calendars/school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Y57"/>
  <sheetViews>
    <sheetView showGridLines="0" tabSelected="1" topLeftCell="A2" zoomScaleNormal="100" workbookViewId="0">
      <selection activeCell="A2" sqref="A2"/>
    </sheetView>
  </sheetViews>
  <sheetFormatPr defaultRowHeight="12.75" x14ac:dyDescent="0.2"/>
  <cols>
    <col min="1" max="1" width="3.140625" customWidth="1"/>
    <col min="2" max="8" width="3.85546875" customWidth="1"/>
    <col min="9" max="9" width="1.85546875" customWidth="1"/>
    <col min="10" max="10" width="4.85546875" customWidth="1"/>
    <col min="11" max="11" width="33" customWidth="1"/>
    <col min="12" max="12" width="3.28515625" customWidth="1"/>
    <col min="13" max="19" width="3.85546875" customWidth="1"/>
    <col min="20" max="20" width="1.85546875" customWidth="1"/>
    <col min="21" max="21" width="4.85546875" customWidth="1"/>
    <col min="22" max="22" width="33" customWidth="1"/>
    <col min="23" max="23" width="2.85546875" customWidth="1"/>
    <col min="24" max="24" width="3.140625" customWidth="1"/>
    <col min="25" max="25" width="50.5703125" style="32" customWidth="1"/>
  </cols>
  <sheetData>
    <row r="1" spans="2:25" hidden="1" x14ac:dyDescent="0.2"/>
    <row r="2" spans="2:25" s="1" customFormat="1" ht="18" customHeight="1" x14ac:dyDescent="0.2">
      <c r="B2" s="43" t="str">
        <f>year&amp;"-"&amp;year+1&amp;" School Event Calendar"</f>
        <v>2021-2022 School Event Calendar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Y2" s="33"/>
    </row>
    <row r="3" spans="2:25" s="2" customFormat="1" ht="6" customHeigh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5" s="5" customFormat="1" ht="14.25" x14ac:dyDescent="0.3">
      <c r="B4" s="41">
        <f>DATE(year,7,1)</f>
        <v>44378</v>
      </c>
      <c r="C4" s="42"/>
      <c r="D4" s="42"/>
      <c r="E4" s="42"/>
      <c r="F4" s="42"/>
      <c r="G4" s="42"/>
      <c r="H4" s="42"/>
      <c r="I4" s="6"/>
      <c r="J4" s="39" t="s">
        <v>23</v>
      </c>
      <c r="K4" s="39"/>
      <c r="L4" s="9"/>
      <c r="M4" s="41">
        <f>DATE(year+1,1,1)</f>
        <v>44562</v>
      </c>
      <c r="N4" s="42"/>
      <c r="O4" s="42"/>
      <c r="P4" s="42"/>
      <c r="Q4" s="42"/>
      <c r="R4" s="42"/>
      <c r="S4" s="42"/>
      <c r="T4" s="9"/>
      <c r="U4" s="39" t="s">
        <v>29</v>
      </c>
      <c r="V4" s="39"/>
      <c r="Y4" s="34" t="str">
        <f>HYPERLINK("https://www.vertex42.com/calendars/school-calendar.html","School Event Calendar")</f>
        <v>School Event Calendar</v>
      </c>
    </row>
    <row r="5" spans="2:25" s="4" customFormat="1" ht="12" x14ac:dyDescent="0.2">
      <c r="B5" s="11" t="str">
        <f>CHOOSE(1+MOD(startday+1-2,7),"Su","M","Tu","W","Th","F","Sa")</f>
        <v>Su</v>
      </c>
      <c r="C5" s="12" t="str">
        <f>CHOOSE(1+MOD(startday+2-2,7),"Su","M","Tu","W","Th","F","Sa")</f>
        <v>M</v>
      </c>
      <c r="D5" s="12" t="str">
        <f>CHOOSE(1+MOD(startday+3-2,7),"Su","M","Tu","W","Th","F","Sa")</f>
        <v>Tu</v>
      </c>
      <c r="E5" s="12" t="str">
        <f>CHOOSE(1+MOD(startday+4-2,7),"Su","M","Tu","W","Th","F","Sa")</f>
        <v>W</v>
      </c>
      <c r="F5" s="12" t="str">
        <f>CHOOSE(1+MOD(startday+5-2,7),"Su","M","Tu","W","Th","F","Sa")</f>
        <v>Th</v>
      </c>
      <c r="G5" s="12" t="str">
        <f>CHOOSE(1+MOD(startday+6-2,7),"Su","M","Tu","W","Th","F","Sa")</f>
        <v>F</v>
      </c>
      <c r="H5" s="11" t="str">
        <f>CHOOSE(1+MOD(startday+7-2,7),"Su","M","Tu","W","Th","F","Sa")</f>
        <v>Sa</v>
      </c>
      <c r="I5" s="9"/>
      <c r="J5" s="13">
        <f>DATE(YEAR(B4),7,4)</f>
        <v>44381</v>
      </c>
      <c r="K5" s="14" t="s">
        <v>0</v>
      </c>
      <c r="L5" s="9"/>
      <c r="M5" s="11" t="str">
        <f>CHOOSE(1+MOD(startday+1-2,7),"Su","M","Tu","W","Th","F","Sa")</f>
        <v>Su</v>
      </c>
      <c r="N5" s="12" t="str">
        <f>CHOOSE(1+MOD(startday+2-2,7),"Su","M","Tu","W","Th","F","Sa")</f>
        <v>M</v>
      </c>
      <c r="O5" s="12" t="str">
        <f>CHOOSE(1+MOD(startday+3-2,7),"Su","M","Tu","W","Th","F","Sa")</f>
        <v>Tu</v>
      </c>
      <c r="P5" s="12" t="str">
        <f>CHOOSE(1+MOD(startday+4-2,7),"Su","M","Tu","W","Th","F","Sa")</f>
        <v>W</v>
      </c>
      <c r="Q5" s="12" t="str">
        <f>CHOOSE(1+MOD(startday+5-2,7),"Su","M","Tu","W","Th","F","Sa")</f>
        <v>Th</v>
      </c>
      <c r="R5" s="12" t="str">
        <f>CHOOSE(1+MOD(startday+6-2,7),"Su","M","Tu","W","Th","F","Sa")</f>
        <v>F</v>
      </c>
      <c r="S5" s="11" t="str">
        <f>CHOOSE(1+MOD(startday+7-2,7),"Su","M","Tu","W","Th","F","Sa")</f>
        <v>Sa</v>
      </c>
      <c r="T5" s="9"/>
      <c r="U5" s="13">
        <f>DATE(YEAR(M4),1,1)</f>
        <v>44562</v>
      </c>
      <c r="V5" s="14" t="s">
        <v>22</v>
      </c>
      <c r="Y5" s="35" t="s">
        <v>42</v>
      </c>
    </row>
    <row r="6" spans="2:25" s="4" customFormat="1" ht="11.25" x14ac:dyDescent="0.2">
      <c r="B6" s="7" t="str">
        <f>IF(WEEKDAY(B4,1)=startday,B4,"")</f>
        <v/>
      </c>
      <c r="C6" s="8" t="str">
        <f>IF(B6="",IF(WEEKDAY(B4,1)=MOD(startday,7)+1,B4,""),B6+1)</f>
        <v/>
      </c>
      <c r="D6" s="8" t="str">
        <f>IF(C6="",IF(WEEKDAY(B4,1)=MOD(startday+1,7)+1,B4,""),C6+1)</f>
        <v/>
      </c>
      <c r="E6" s="8" t="str">
        <f>IF(D6="",IF(WEEKDAY(B4,1)=MOD(startday+2,7)+1,B4,""),D6+1)</f>
        <v/>
      </c>
      <c r="F6" s="8">
        <f>IF(E6="",IF(WEEKDAY(B4,1)=MOD(startday+3,7)+1,B4,""),E6+1)</f>
        <v>44378</v>
      </c>
      <c r="G6" s="8">
        <f>IF(F6="",IF(WEEKDAY(B4,1)=MOD(startday+4,7)+1,B4,""),F6+1)</f>
        <v>44379</v>
      </c>
      <c r="H6" s="7">
        <f>IF(G6="",IF(WEEKDAY(B4,1)=MOD(startday+5,7)+1,B4,""),G6+1)</f>
        <v>44380</v>
      </c>
      <c r="I6" s="9"/>
      <c r="J6" s="9"/>
      <c r="K6" s="9"/>
      <c r="L6" s="9"/>
      <c r="M6" s="7" t="str">
        <f>IF(WEEKDAY(M4,1)=startday,M4,"")</f>
        <v/>
      </c>
      <c r="N6" s="8" t="str">
        <f>IF(M6="",IF(WEEKDAY(M4,1)=MOD(startday,7)+1,M4,""),M6+1)</f>
        <v/>
      </c>
      <c r="O6" s="8" t="str">
        <f>IF(N6="",IF(WEEKDAY(M4,1)=MOD(startday+1,7)+1,M4,""),N6+1)</f>
        <v/>
      </c>
      <c r="P6" s="8" t="str">
        <f>IF(O6="",IF(WEEKDAY(M4,1)=MOD(startday+2,7)+1,M4,""),O6+1)</f>
        <v/>
      </c>
      <c r="Q6" s="8" t="str">
        <f>IF(P6="",IF(WEEKDAY(M4,1)=MOD(startday+3,7)+1,M4,""),P6+1)</f>
        <v/>
      </c>
      <c r="R6" s="8" t="str">
        <f>IF(Q6="",IF(WEEKDAY(M4,1)=MOD(startday+4,7)+1,M4,""),Q6+1)</f>
        <v/>
      </c>
      <c r="S6" s="7">
        <f>IF(R6="",IF(WEEKDAY(M4,1)=MOD(startday+5,7)+1,M4,""),R6+1)</f>
        <v>44562</v>
      </c>
      <c r="T6" s="9"/>
      <c r="U6" s="13">
        <f>(DATE(YEAR(M4),1,1)+(3-1)*7)+IF(2&lt;WEEKDAY(DATE(YEAR(M4),1,1)),2+7-WEEKDAY(DATE(YEAR(M4),1,1)),2-WEEKDAY(DATE(YEAR(M4),1,1)))</f>
        <v>44578</v>
      </c>
      <c r="V6" s="14" t="s">
        <v>21</v>
      </c>
    </row>
    <row r="7" spans="2:25" s="4" customFormat="1" ht="11.25" x14ac:dyDescent="0.2">
      <c r="B7" s="7">
        <f>IF(H6="","",IF(MONTH(H6+1)&lt;&gt;MONTH(H6),"",H6+1))</f>
        <v>44381</v>
      </c>
      <c r="C7" s="8">
        <f>IF(B7="","",IF(MONTH(B7+1)&lt;&gt;MONTH(B7),"",B7+1))</f>
        <v>44382</v>
      </c>
      <c r="D7" s="8">
        <f t="shared" ref="D7:H7" si="0">IF(C7="","",IF(MONTH(C7+1)&lt;&gt;MONTH(C7),"",C7+1))</f>
        <v>44383</v>
      </c>
      <c r="E7" s="8">
        <f>IF(D7="","",IF(MONTH(D7+1)&lt;&gt;MONTH(D7),"",D7+1))</f>
        <v>44384</v>
      </c>
      <c r="F7" s="8">
        <f t="shared" si="0"/>
        <v>44385</v>
      </c>
      <c r="G7" s="8">
        <f t="shared" si="0"/>
        <v>44386</v>
      </c>
      <c r="H7" s="7">
        <f t="shared" si="0"/>
        <v>44387</v>
      </c>
      <c r="I7" s="9"/>
      <c r="J7" s="10"/>
      <c r="K7" s="9"/>
      <c r="L7" s="9"/>
      <c r="M7" s="7">
        <f>IF(S6="","",IF(MONTH(S6+1)&lt;&gt;MONTH(S6),"",S6+1))</f>
        <v>44563</v>
      </c>
      <c r="N7" s="8">
        <f>IF(M7="","",IF(MONTH(M7+1)&lt;&gt;MONTH(M7),"",M7+1))</f>
        <v>44564</v>
      </c>
      <c r="O7" s="8">
        <f t="shared" ref="O7:O11" si="1">IF(N7="","",IF(MONTH(N7+1)&lt;&gt;MONTH(N7),"",N7+1))</f>
        <v>44565</v>
      </c>
      <c r="P7" s="8">
        <f>IF(O7="","",IF(MONTH(O7+1)&lt;&gt;MONTH(O7),"",O7+1))</f>
        <v>44566</v>
      </c>
      <c r="Q7" s="8">
        <f t="shared" ref="Q7:Q11" si="2">IF(P7="","",IF(MONTH(P7+1)&lt;&gt;MONTH(P7),"",P7+1))</f>
        <v>44567</v>
      </c>
      <c r="R7" s="8">
        <f t="shared" ref="R7:R11" si="3">IF(Q7="","",IF(MONTH(Q7+1)&lt;&gt;MONTH(Q7),"",Q7+1))</f>
        <v>44568</v>
      </c>
      <c r="S7" s="7">
        <f t="shared" ref="S7:S11" si="4">IF(R7="","",IF(MONTH(R7+1)&lt;&gt;MONTH(R7),"",R7+1))</f>
        <v>44569</v>
      </c>
      <c r="T7" s="9"/>
      <c r="U7" s="10"/>
      <c r="V7" s="9"/>
      <c r="Y7" s="15" t="s">
        <v>53</v>
      </c>
    </row>
    <row r="8" spans="2:25" s="4" customFormat="1" ht="11.25" customHeight="1" x14ac:dyDescent="0.2">
      <c r="B8" s="7">
        <f t="shared" ref="B8:B11" si="5">IF(H7="","",IF(MONTH(H7+1)&lt;&gt;MONTH(H7),"",H7+1))</f>
        <v>44388</v>
      </c>
      <c r="C8" s="8">
        <f t="shared" ref="C8:H11" si="6">IF(B8="","",IF(MONTH(B8+1)&lt;&gt;MONTH(B8),"",B8+1))</f>
        <v>44389</v>
      </c>
      <c r="D8" s="8">
        <f t="shared" si="6"/>
        <v>44390</v>
      </c>
      <c r="E8" s="8">
        <f t="shared" si="6"/>
        <v>44391</v>
      </c>
      <c r="F8" s="8">
        <f t="shared" si="6"/>
        <v>44392</v>
      </c>
      <c r="G8" s="8">
        <f t="shared" si="6"/>
        <v>44393</v>
      </c>
      <c r="H8" s="7">
        <f t="shared" si="6"/>
        <v>44394</v>
      </c>
      <c r="I8" s="9"/>
      <c r="J8" s="10"/>
      <c r="K8" s="9"/>
      <c r="L8" s="9"/>
      <c r="M8" s="7">
        <f t="shared" ref="M8:M11" si="7">IF(S7="","",IF(MONTH(S7+1)&lt;&gt;MONTH(S7),"",S7+1))</f>
        <v>44570</v>
      </c>
      <c r="N8" s="8">
        <f t="shared" ref="N8:N11" si="8">IF(M8="","",IF(MONTH(M8+1)&lt;&gt;MONTH(M8),"",M8+1))</f>
        <v>44571</v>
      </c>
      <c r="O8" s="8">
        <f t="shared" si="1"/>
        <v>44572</v>
      </c>
      <c r="P8" s="8">
        <f t="shared" ref="P8:P11" si="9">IF(O8="","",IF(MONTH(O8+1)&lt;&gt;MONTH(O8),"",O8+1))</f>
        <v>44573</v>
      </c>
      <c r="Q8" s="8">
        <f t="shared" si="2"/>
        <v>44574</v>
      </c>
      <c r="R8" s="8">
        <f t="shared" si="3"/>
        <v>44575</v>
      </c>
      <c r="S8" s="7">
        <f t="shared" si="4"/>
        <v>44576</v>
      </c>
      <c r="T8" s="9"/>
      <c r="U8" s="10"/>
      <c r="V8" s="9"/>
      <c r="Y8" s="16"/>
    </row>
    <row r="9" spans="2:25" s="4" customFormat="1" ht="12" x14ac:dyDescent="0.2">
      <c r="B9" s="7">
        <f t="shared" si="5"/>
        <v>44395</v>
      </c>
      <c r="C9" s="8">
        <f t="shared" si="6"/>
        <v>44396</v>
      </c>
      <c r="D9" s="8">
        <f t="shared" si="6"/>
        <v>44397</v>
      </c>
      <c r="E9" s="8">
        <f t="shared" si="6"/>
        <v>44398</v>
      </c>
      <c r="F9" s="8">
        <f t="shared" si="6"/>
        <v>44399</v>
      </c>
      <c r="G9" s="8">
        <f t="shared" si="6"/>
        <v>44400</v>
      </c>
      <c r="H9" s="7">
        <f t="shared" si="6"/>
        <v>44401</v>
      </c>
      <c r="I9" s="9"/>
      <c r="J9" s="10"/>
      <c r="K9" s="9"/>
      <c r="L9" s="9"/>
      <c r="M9" s="7">
        <f t="shared" si="7"/>
        <v>44577</v>
      </c>
      <c r="N9" s="8">
        <f t="shared" si="8"/>
        <v>44578</v>
      </c>
      <c r="O9" s="8">
        <f t="shared" si="1"/>
        <v>44579</v>
      </c>
      <c r="P9" s="8">
        <f t="shared" si="9"/>
        <v>44580</v>
      </c>
      <c r="Q9" s="8">
        <f t="shared" si="2"/>
        <v>44581</v>
      </c>
      <c r="R9" s="8">
        <f t="shared" si="3"/>
        <v>44582</v>
      </c>
      <c r="S9" s="7">
        <f t="shared" si="4"/>
        <v>44583</v>
      </c>
      <c r="T9" s="9"/>
      <c r="U9" s="10"/>
      <c r="V9" s="9"/>
      <c r="Y9" s="36" t="s">
        <v>51</v>
      </c>
    </row>
    <row r="10" spans="2:25" s="4" customFormat="1" ht="11.25" x14ac:dyDescent="0.2">
      <c r="B10" s="7">
        <f t="shared" si="5"/>
        <v>44402</v>
      </c>
      <c r="C10" s="8">
        <f t="shared" si="6"/>
        <v>44403</v>
      </c>
      <c r="D10" s="8">
        <f t="shared" si="6"/>
        <v>44404</v>
      </c>
      <c r="E10" s="8">
        <f t="shared" si="6"/>
        <v>44405</v>
      </c>
      <c r="F10" s="8">
        <f t="shared" si="6"/>
        <v>44406</v>
      </c>
      <c r="G10" s="8">
        <f t="shared" si="6"/>
        <v>44407</v>
      </c>
      <c r="H10" s="7">
        <f t="shared" si="6"/>
        <v>44408</v>
      </c>
      <c r="I10" s="9"/>
      <c r="J10" s="10"/>
      <c r="K10" s="9"/>
      <c r="L10" s="9"/>
      <c r="M10" s="7">
        <f t="shared" si="7"/>
        <v>44584</v>
      </c>
      <c r="N10" s="8">
        <f t="shared" si="8"/>
        <v>44585</v>
      </c>
      <c r="O10" s="8">
        <f t="shared" si="1"/>
        <v>44586</v>
      </c>
      <c r="P10" s="8">
        <f t="shared" si="9"/>
        <v>44587</v>
      </c>
      <c r="Q10" s="8">
        <f t="shared" si="2"/>
        <v>44588</v>
      </c>
      <c r="R10" s="8">
        <f t="shared" si="3"/>
        <v>44589</v>
      </c>
      <c r="S10" s="7">
        <f t="shared" si="4"/>
        <v>44590</v>
      </c>
      <c r="T10" s="9"/>
      <c r="U10" s="10"/>
      <c r="V10" s="9"/>
      <c r="Y10" s="38">
        <v>2021</v>
      </c>
    </row>
    <row r="11" spans="2:25" s="4" customFormat="1" ht="9" customHeight="1" x14ac:dyDescent="0.2">
      <c r="B11" s="7" t="str">
        <f t="shared" si="5"/>
        <v/>
      </c>
      <c r="C11" s="8" t="str">
        <f t="shared" si="6"/>
        <v/>
      </c>
      <c r="D11" s="8" t="str">
        <f t="shared" si="6"/>
        <v/>
      </c>
      <c r="E11" s="8" t="str">
        <f t="shared" si="6"/>
        <v/>
      </c>
      <c r="F11" s="8" t="str">
        <f t="shared" si="6"/>
        <v/>
      </c>
      <c r="G11" s="8" t="str">
        <f t="shared" si="6"/>
        <v/>
      </c>
      <c r="H11" s="7" t="str">
        <f t="shared" si="6"/>
        <v/>
      </c>
      <c r="I11" s="9"/>
      <c r="J11" s="10"/>
      <c r="K11" s="9"/>
      <c r="L11" s="9"/>
      <c r="M11" s="7">
        <f t="shared" si="7"/>
        <v>44591</v>
      </c>
      <c r="N11" s="8">
        <f t="shared" si="8"/>
        <v>44592</v>
      </c>
      <c r="O11" s="8" t="str">
        <f t="shared" si="1"/>
        <v/>
      </c>
      <c r="P11" s="8" t="str">
        <f t="shared" si="9"/>
        <v/>
      </c>
      <c r="Q11" s="8" t="str">
        <f t="shared" si="2"/>
        <v/>
      </c>
      <c r="R11" s="8" t="str">
        <f t="shared" si="3"/>
        <v/>
      </c>
      <c r="S11" s="7" t="str">
        <f t="shared" si="4"/>
        <v/>
      </c>
      <c r="T11" s="9"/>
      <c r="U11" s="10"/>
      <c r="V11" s="9"/>
      <c r="Y11" s="16"/>
    </row>
    <row r="12" spans="2:25" s="4" customFormat="1" ht="4.5" customHeight="1" x14ac:dyDescent="0.2">
      <c r="B12" s="9"/>
      <c r="C12" s="9"/>
      <c r="D12" s="9"/>
      <c r="E12" s="9"/>
      <c r="F12" s="9"/>
      <c r="G12" s="9"/>
      <c r="H12" s="9"/>
      <c r="I12" s="9"/>
      <c r="J12" s="1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Y12" s="16"/>
    </row>
    <row r="13" spans="2:25" s="5" customFormat="1" ht="13.5" x14ac:dyDescent="0.3">
      <c r="B13" s="41">
        <f>DATE(year,8,1)</f>
        <v>44409</v>
      </c>
      <c r="C13" s="42"/>
      <c r="D13" s="42"/>
      <c r="E13" s="42"/>
      <c r="F13" s="42"/>
      <c r="G13" s="42"/>
      <c r="H13" s="42"/>
      <c r="I13" s="6"/>
      <c r="J13" s="39" t="s">
        <v>24</v>
      </c>
      <c r="K13" s="39"/>
      <c r="L13" s="9"/>
      <c r="M13" s="41">
        <f>DATE(year+1,2,1)</f>
        <v>44593</v>
      </c>
      <c r="N13" s="42"/>
      <c r="O13" s="42"/>
      <c r="P13" s="42"/>
      <c r="Q13" s="42"/>
      <c r="R13" s="42"/>
      <c r="S13" s="42"/>
      <c r="T13" s="9"/>
      <c r="U13" s="39" t="s">
        <v>30</v>
      </c>
      <c r="V13" s="39"/>
      <c r="Y13" s="36" t="s">
        <v>52</v>
      </c>
    </row>
    <row r="14" spans="2:25" s="4" customFormat="1" ht="11.25" customHeight="1" x14ac:dyDescent="0.2">
      <c r="B14" s="11" t="str">
        <f>CHOOSE(1+MOD(startday+1-2,7),"Su","M","Tu","W","Th","F","Sa")</f>
        <v>Su</v>
      </c>
      <c r="C14" s="12" t="str">
        <f>CHOOSE(1+MOD(startday+2-2,7),"Su","M","Tu","W","Th","F","Sa")</f>
        <v>M</v>
      </c>
      <c r="D14" s="12" t="str">
        <f>CHOOSE(1+MOD(startday+3-2,7),"Su","M","Tu","W","Th","F","Sa")</f>
        <v>Tu</v>
      </c>
      <c r="E14" s="12" t="str">
        <f>CHOOSE(1+MOD(startday+4-2,7),"Su","M","Tu","W","Th","F","Sa")</f>
        <v>W</v>
      </c>
      <c r="F14" s="12" t="str">
        <f>CHOOSE(1+MOD(startday+5-2,7),"Su","M","Tu","W","Th","F","Sa")</f>
        <v>Th</v>
      </c>
      <c r="G14" s="12" t="str">
        <f>CHOOSE(1+MOD(startday+6-2,7),"Su","M","Tu","W","Th","F","Sa")</f>
        <v>F</v>
      </c>
      <c r="H14" s="11" t="str">
        <f>CHOOSE(1+MOD(startday+7-2,7),"Su","M","Tu","W","Th","F","Sa")</f>
        <v>Sa</v>
      </c>
      <c r="I14" s="9"/>
      <c r="J14" s="10"/>
      <c r="K14" s="9"/>
      <c r="L14" s="9"/>
      <c r="M14" s="11" t="str">
        <f>CHOOSE(1+MOD(startday+1-2,7),"Su","M","Tu","W","Th","F","Sa")</f>
        <v>Su</v>
      </c>
      <c r="N14" s="12" t="str">
        <f>CHOOSE(1+MOD(startday+2-2,7),"Su","M","Tu","W","Th","F","Sa")</f>
        <v>M</v>
      </c>
      <c r="O14" s="12" t="str">
        <f>CHOOSE(1+MOD(startday+3-2,7),"Su","M","Tu","W","Th","F","Sa")</f>
        <v>Tu</v>
      </c>
      <c r="P14" s="12" t="str">
        <f>CHOOSE(1+MOD(startday+4-2,7),"Su","M","Tu","W","Th","F","Sa")</f>
        <v>W</v>
      </c>
      <c r="Q14" s="12" t="str">
        <f>CHOOSE(1+MOD(startday+5-2,7),"Su","M","Tu","W","Th","F","Sa")</f>
        <v>Th</v>
      </c>
      <c r="R14" s="12" t="str">
        <f>CHOOSE(1+MOD(startday+6-2,7),"Su","M","Tu","W","Th","F","Sa")</f>
        <v>F</v>
      </c>
      <c r="S14" s="11" t="str">
        <f>CHOOSE(1+MOD(startday+7-2,7),"Su","M","Tu","W","Th","F","Sa")</f>
        <v>Sa</v>
      </c>
      <c r="T14" s="9"/>
      <c r="U14" s="13">
        <f>DATE(YEAR(M13),2,2)</f>
        <v>44594</v>
      </c>
      <c r="V14" s="14" t="s">
        <v>13</v>
      </c>
      <c r="Y14" s="37">
        <v>1</v>
      </c>
    </row>
    <row r="15" spans="2:25" s="4" customFormat="1" ht="11.25" customHeight="1" x14ac:dyDescent="0.2">
      <c r="B15" s="7">
        <f>IF(WEEKDAY(B13,1)=startday,B13,"")</f>
        <v>44409</v>
      </c>
      <c r="C15" s="8">
        <f>IF(B15="",IF(WEEKDAY(B13,1)=MOD(startday,7)+1,B13,""),B15+1)</f>
        <v>44410</v>
      </c>
      <c r="D15" s="8">
        <f>IF(C15="",IF(WEEKDAY(B13,1)=MOD(startday+1,7)+1,B13,""),C15+1)</f>
        <v>44411</v>
      </c>
      <c r="E15" s="8">
        <f>IF(D15="",IF(WEEKDAY(B13,1)=MOD(startday+2,7)+1,B13,""),D15+1)</f>
        <v>44412</v>
      </c>
      <c r="F15" s="8">
        <f>IF(E15="",IF(WEEKDAY(B13,1)=MOD(startday+3,7)+1,B13,""),E15+1)</f>
        <v>44413</v>
      </c>
      <c r="G15" s="8">
        <f>IF(F15="",IF(WEEKDAY(B13,1)=MOD(startday+4,7)+1,B13,""),F15+1)</f>
        <v>44414</v>
      </c>
      <c r="H15" s="7">
        <f>IF(G15="",IF(WEEKDAY(B13,1)=MOD(startday+5,7)+1,B13,""),G15+1)</f>
        <v>44415</v>
      </c>
      <c r="I15" s="9"/>
      <c r="J15" s="9"/>
      <c r="K15" s="9"/>
      <c r="L15" s="9"/>
      <c r="M15" s="7" t="str">
        <f>IF(WEEKDAY(M13,1)=startday,M13,"")</f>
        <v/>
      </c>
      <c r="N15" s="8" t="str">
        <f>IF(M15="",IF(WEEKDAY(M13,1)=MOD(startday,7)+1,M13,""),M15+1)</f>
        <v/>
      </c>
      <c r="O15" s="8">
        <f>IF(N15="",IF(WEEKDAY(M13,1)=MOD(startday+1,7)+1,M13,""),N15+1)</f>
        <v>44593</v>
      </c>
      <c r="P15" s="8">
        <f>IF(O15="",IF(WEEKDAY(M13,1)=MOD(startday+2,7)+1,M13,""),O15+1)</f>
        <v>44594</v>
      </c>
      <c r="Q15" s="8">
        <f>IF(P15="",IF(WEEKDAY(M13,1)=MOD(startday+3,7)+1,M13,""),P15+1)</f>
        <v>44595</v>
      </c>
      <c r="R15" s="8">
        <f>IF(Q15="",IF(WEEKDAY(M13,1)=MOD(startday+4,7)+1,M13,""),Q15+1)</f>
        <v>44596</v>
      </c>
      <c r="S15" s="7">
        <f>IF(R15="",IF(WEEKDAY(M13,1)=MOD(startday+5,7)+1,M13,""),R15+1)</f>
        <v>44597</v>
      </c>
      <c r="T15" s="9"/>
      <c r="U15" s="13">
        <f>DATE(YEAR(M13),2,12)</f>
        <v>44604</v>
      </c>
      <c r="V15" s="14" t="s">
        <v>14</v>
      </c>
      <c r="Y15" s="16"/>
    </row>
    <row r="16" spans="2:25" s="4" customFormat="1" ht="11.25" x14ac:dyDescent="0.2">
      <c r="B16" s="7">
        <f>IF(H15="","",IF(MONTH(H15+1)&lt;&gt;MONTH(H15),"",H15+1))</f>
        <v>44416</v>
      </c>
      <c r="C16" s="8">
        <f>IF(B16="","",IF(MONTH(B16+1)&lt;&gt;MONTH(B16),"",B16+1))</f>
        <v>44417</v>
      </c>
      <c r="D16" s="8">
        <f t="shared" ref="D16:D20" si="10">IF(C16="","",IF(MONTH(C16+1)&lt;&gt;MONTH(C16),"",C16+1))</f>
        <v>44418</v>
      </c>
      <c r="E16" s="8">
        <f>IF(D16="","",IF(MONTH(D16+1)&lt;&gt;MONTH(D16),"",D16+1))</f>
        <v>44419</v>
      </c>
      <c r="F16" s="8">
        <f t="shared" ref="F16:F20" si="11">IF(E16="","",IF(MONTH(E16+1)&lt;&gt;MONTH(E16),"",E16+1))</f>
        <v>44420</v>
      </c>
      <c r="G16" s="8">
        <f t="shared" ref="G16:G20" si="12">IF(F16="","",IF(MONTH(F16+1)&lt;&gt;MONTH(F16),"",F16+1))</f>
        <v>44421</v>
      </c>
      <c r="H16" s="7">
        <f t="shared" ref="H16:H20" si="13">IF(G16="","",IF(MONTH(G16+1)&lt;&gt;MONTH(G16),"",G16+1))</f>
        <v>44422</v>
      </c>
      <c r="I16" s="9"/>
      <c r="J16" s="10"/>
      <c r="K16" s="9"/>
      <c r="L16" s="9"/>
      <c r="M16" s="7">
        <f>IF(S15="","",IF(MONTH(S15+1)&lt;&gt;MONTH(S15),"",S15+1))</f>
        <v>44598</v>
      </c>
      <c r="N16" s="8">
        <f>IF(M16="","",IF(MONTH(M16+1)&lt;&gt;MONTH(M16),"",M16+1))</f>
        <v>44599</v>
      </c>
      <c r="O16" s="8">
        <f t="shared" ref="O16:O20" si="14">IF(N16="","",IF(MONTH(N16+1)&lt;&gt;MONTH(N16),"",N16+1))</f>
        <v>44600</v>
      </c>
      <c r="P16" s="8">
        <f>IF(O16="","",IF(MONTH(O16+1)&lt;&gt;MONTH(O16),"",O16+1))</f>
        <v>44601</v>
      </c>
      <c r="Q16" s="8">
        <f t="shared" ref="Q16:Q20" si="15">IF(P16="","",IF(MONTH(P16+1)&lt;&gt;MONTH(P16),"",P16+1))</f>
        <v>44602</v>
      </c>
      <c r="R16" s="8">
        <f t="shared" ref="R16:R20" si="16">IF(Q16="","",IF(MONTH(Q16+1)&lt;&gt;MONTH(Q16),"",Q16+1))</f>
        <v>44603</v>
      </c>
      <c r="S16" s="7">
        <f t="shared" ref="S16:S20" si="17">IF(R16="","",IF(MONTH(R16+1)&lt;&gt;MONTH(R16),"",R16+1))</f>
        <v>44604</v>
      </c>
      <c r="T16" s="9"/>
      <c r="U16" s="13">
        <f>DATE(YEAR(M13),2,14)</f>
        <v>44606</v>
      </c>
      <c r="V16" s="14" t="s">
        <v>15</v>
      </c>
      <c r="Y16" s="44" t="s">
        <v>41</v>
      </c>
    </row>
    <row r="17" spans="2:25" s="4" customFormat="1" ht="11.25" customHeight="1" x14ac:dyDescent="0.2">
      <c r="B17" s="7">
        <f t="shared" ref="B17:B20" si="18">IF(H16="","",IF(MONTH(H16+1)&lt;&gt;MONTH(H16),"",H16+1))</f>
        <v>44423</v>
      </c>
      <c r="C17" s="8">
        <f t="shared" ref="C17:C20" si="19">IF(B17="","",IF(MONTH(B17+1)&lt;&gt;MONTH(B17),"",B17+1))</f>
        <v>44424</v>
      </c>
      <c r="D17" s="8">
        <f t="shared" si="10"/>
        <v>44425</v>
      </c>
      <c r="E17" s="8">
        <f t="shared" ref="E17:E20" si="20">IF(D17="","",IF(MONTH(D17+1)&lt;&gt;MONTH(D17),"",D17+1))</f>
        <v>44426</v>
      </c>
      <c r="F17" s="8">
        <f t="shared" si="11"/>
        <v>44427</v>
      </c>
      <c r="G17" s="8">
        <f t="shared" si="12"/>
        <v>44428</v>
      </c>
      <c r="H17" s="7">
        <f t="shared" si="13"/>
        <v>44429</v>
      </c>
      <c r="I17" s="9"/>
      <c r="J17" s="10"/>
      <c r="K17" s="9"/>
      <c r="L17" s="9"/>
      <c r="M17" s="7">
        <f t="shared" ref="M17:M20" si="21">IF(S16="","",IF(MONTH(S16+1)&lt;&gt;MONTH(S16),"",S16+1))</f>
        <v>44605</v>
      </c>
      <c r="N17" s="8">
        <f t="shared" ref="N17:N20" si="22">IF(M17="","",IF(MONTH(M17+1)&lt;&gt;MONTH(M17),"",M17+1))</f>
        <v>44606</v>
      </c>
      <c r="O17" s="8">
        <f t="shared" si="14"/>
        <v>44607</v>
      </c>
      <c r="P17" s="8">
        <f t="shared" ref="P17:P20" si="23">IF(O17="","",IF(MONTH(O17+1)&lt;&gt;MONTH(O17),"",O17+1))</f>
        <v>44608</v>
      </c>
      <c r="Q17" s="8">
        <f t="shared" si="15"/>
        <v>44609</v>
      </c>
      <c r="R17" s="8">
        <f t="shared" si="16"/>
        <v>44610</v>
      </c>
      <c r="S17" s="7">
        <f t="shared" si="17"/>
        <v>44611</v>
      </c>
      <c r="T17" s="9"/>
      <c r="U17" s="13">
        <f>(DATE(YEAR(M13),2,1)+(3-1)*7)+IF(2&lt;WEEKDAY(DATE(YEAR(M13),2,1)),2+7-WEEKDAY(DATE(YEAR(M13),2,1)),2-WEEKDAY(DATE(YEAR(M13),2,1)))</f>
        <v>44613</v>
      </c>
      <c r="V17" s="14" t="s">
        <v>20</v>
      </c>
      <c r="Y17" s="44"/>
    </row>
    <row r="18" spans="2:25" s="4" customFormat="1" ht="11.25" x14ac:dyDescent="0.2">
      <c r="B18" s="7">
        <f t="shared" si="18"/>
        <v>44430</v>
      </c>
      <c r="C18" s="8">
        <f t="shared" si="19"/>
        <v>44431</v>
      </c>
      <c r="D18" s="8">
        <f t="shared" si="10"/>
        <v>44432</v>
      </c>
      <c r="E18" s="8">
        <f t="shared" si="20"/>
        <v>44433</v>
      </c>
      <c r="F18" s="8">
        <f t="shared" si="11"/>
        <v>44434</v>
      </c>
      <c r="G18" s="8">
        <f t="shared" si="12"/>
        <v>44435</v>
      </c>
      <c r="H18" s="7">
        <f t="shared" si="13"/>
        <v>44436</v>
      </c>
      <c r="I18" s="9"/>
      <c r="J18" s="10"/>
      <c r="K18" s="9"/>
      <c r="L18" s="9"/>
      <c r="M18" s="7">
        <f t="shared" si="21"/>
        <v>44612</v>
      </c>
      <c r="N18" s="8">
        <f t="shared" si="22"/>
        <v>44613</v>
      </c>
      <c r="O18" s="8">
        <f t="shared" si="14"/>
        <v>44614</v>
      </c>
      <c r="P18" s="8">
        <f t="shared" si="23"/>
        <v>44615</v>
      </c>
      <c r="Q18" s="8">
        <f t="shared" si="15"/>
        <v>44616</v>
      </c>
      <c r="R18" s="8">
        <f t="shared" si="16"/>
        <v>44617</v>
      </c>
      <c r="S18" s="7">
        <f t="shared" si="17"/>
        <v>44618</v>
      </c>
      <c r="T18" s="9"/>
      <c r="U18" s="10"/>
      <c r="V18" s="9"/>
      <c r="Y18" s="44"/>
    </row>
    <row r="19" spans="2:25" s="4" customFormat="1" ht="11.25" x14ac:dyDescent="0.2">
      <c r="B19" s="7">
        <f t="shared" si="18"/>
        <v>44437</v>
      </c>
      <c r="C19" s="8">
        <f t="shared" si="19"/>
        <v>44438</v>
      </c>
      <c r="D19" s="8">
        <f t="shared" si="10"/>
        <v>44439</v>
      </c>
      <c r="E19" s="8" t="str">
        <f t="shared" si="20"/>
        <v/>
      </c>
      <c r="F19" s="8" t="str">
        <f t="shared" si="11"/>
        <v/>
      </c>
      <c r="G19" s="8" t="str">
        <f t="shared" si="12"/>
        <v/>
      </c>
      <c r="H19" s="7" t="str">
        <f t="shared" si="13"/>
        <v/>
      </c>
      <c r="I19" s="9"/>
      <c r="J19" s="10"/>
      <c r="K19" s="9"/>
      <c r="L19" s="9"/>
      <c r="M19" s="7">
        <f t="shared" si="21"/>
        <v>44619</v>
      </c>
      <c r="N19" s="8">
        <f t="shared" si="22"/>
        <v>44620</v>
      </c>
      <c r="O19" s="8" t="str">
        <f t="shared" si="14"/>
        <v/>
      </c>
      <c r="P19" s="8" t="str">
        <f t="shared" si="23"/>
        <v/>
      </c>
      <c r="Q19" s="8" t="str">
        <f t="shared" si="15"/>
        <v/>
      </c>
      <c r="R19" s="8" t="str">
        <f t="shared" si="16"/>
        <v/>
      </c>
      <c r="S19" s="7" t="str">
        <f t="shared" si="17"/>
        <v/>
      </c>
      <c r="T19" s="9"/>
      <c r="U19" s="10"/>
      <c r="V19" s="9"/>
      <c r="Y19" s="44"/>
    </row>
    <row r="20" spans="2:25" s="4" customFormat="1" ht="9" customHeight="1" x14ac:dyDescent="0.2">
      <c r="B20" s="7" t="str">
        <f t="shared" si="18"/>
        <v/>
      </c>
      <c r="C20" s="8" t="str">
        <f t="shared" si="19"/>
        <v/>
      </c>
      <c r="D20" s="8" t="str">
        <f t="shared" si="10"/>
        <v/>
      </c>
      <c r="E20" s="8" t="str">
        <f t="shared" si="20"/>
        <v/>
      </c>
      <c r="F20" s="8" t="str">
        <f t="shared" si="11"/>
        <v/>
      </c>
      <c r="G20" s="8" t="str">
        <f t="shared" si="12"/>
        <v/>
      </c>
      <c r="H20" s="7" t="str">
        <f t="shared" si="13"/>
        <v/>
      </c>
      <c r="I20" s="9"/>
      <c r="J20" s="10"/>
      <c r="K20" s="9"/>
      <c r="L20" s="9"/>
      <c r="M20" s="7" t="str">
        <f t="shared" si="21"/>
        <v/>
      </c>
      <c r="N20" s="8" t="str">
        <f t="shared" si="22"/>
        <v/>
      </c>
      <c r="O20" s="8" t="str">
        <f t="shared" si="14"/>
        <v/>
      </c>
      <c r="P20" s="8" t="str">
        <f t="shared" si="23"/>
        <v/>
      </c>
      <c r="Q20" s="8" t="str">
        <f t="shared" si="15"/>
        <v/>
      </c>
      <c r="R20" s="8" t="str">
        <f t="shared" si="16"/>
        <v/>
      </c>
      <c r="S20" s="7" t="str">
        <f t="shared" si="17"/>
        <v/>
      </c>
      <c r="T20" s="9"/>
      <c r="U20" s="10"/>
      <c r="V20" s="9"/>
      <c r="Y20" s="16"/>
    </row>
    <row r="21" spans="2:25" s="4" customFormat="1" ht="4.5" customHeight="1" x14ac:dyDescent="0.2">
      <c r="B21" s="9"/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Y21" s="16"/>
    </row>
    <row r="22" spans="2:25" s="5" customFormat="1" ht="13.5" customHeight="1" x14ac:dyDescent="0.3">
      <c r="B22" s="41">
        <f>DATE(year,9,1)</f>
        <v>44440</v>
      </c>
      <c r="C22" s="42"/>
      <c r="D22" s="42"/>
      <c r="E22" s="42"/>
      <c r="F22" s="42"/>
      <c r="G22" s="42"/>
      <c r="H22" s="42"/>
      <c r="I22" s="9"/>
      <c r="J22" s="39" t="s">
        <v>25</v>
      </c>
      <c r="K22" s="39"/>
      <c r="L22" s="9"/>
      <c r="M22" s="41">
        <f>DATE(year+1,3,1)</f>
        <v>44621</v>
      </c>
      <c r="N22" s="42"/>
      <c r="O22" s="42"/>
      <c r="P22" s="42"/>
      <c r="Q22" s="42"/>
      <c r="R22" s="42"/>
      <c r="S22" s="42"/>
      <c r="T22" s="9"/>
      <c r="U22" s="39" t="s">
        <v>31</v>
      </c>
      <c r="V22" s="39"/>
      <c r="Y22" s="16"/>
    </row>
    <row r="23" spans="2:25" s="4" customFormat="1" ht="11.25" x14ac:dyDescent="0.2">
      <c r="B23" s="11" t="str">
        <f>CHOOSE(1+MOD(startday+1-2,7),"Su","M","Tu","W","Th","F","Sa")</f>
        <v>Su</v>
      </c>
      <c r="C23" s="12" t="str">
        <f>CHOOSE(1+MOD(startday+2-2,7),"Su","M","Tu","W","Th","F","Sa")</f>
        <v>M</v>
      </c>
      <c r="D23" s="12" t="str">
        <f>CHOOSE(1+MOD(startday+3-2,7),"Su","M","Tu","W","Th","F","Sa")</f>
        <v>Tu</v>
      </c>
      <c r="E23" s="12" t="str">
        <f>CHOOSE(1+MOD(startday+4-2,7),"Su","M","Tu","W","Th","F","Sa")</f>
        <v>W</v>
      </c>
      <c r="F23" s="12" t="str">
        <f>CHOOSE(1+MOD(startday+5-2,7),"Su","M","Tu","W","Th","F","Sa")</f>
        <v>Th</v>
      </c>
      <c r="G23" s="12" t="str">
        <f>CHOOSE(1+MOD(startday+6-2,7),"Su","M","Tu","W","Th","F","Sa")</f>
        <v>F</v>
      </c>
      <c r="H23" s="11" t="str">
        <f>CHOOSE(1+MOD(startday+7-2,7),"Su","M","Tu","W","Th","F","Sa")</f>
        <v>Sa</v>
      </c>
      <c r="I23" s="9"/>
      <c r="J23" s="13">
        <f>(DATE(year,9,1)+(1-1)*7)+IF(2&lt;WEEKDAY(DATE(year,9,1)),2+7-WEEKDAY(DATE(year,9,1)),2-WEEKDAY(DATE(year,9,1)))</f>
        <v>44445</v>
      </c>
      <c r="K23" s="14" t="s">
        <v>1</v>
      </c>
      <c r="L23" s="9"/>
      <c r="M23" s="11" t="str">
        <f>CHOOSE(1+MOD(startday+1-2,7),"Su","M","Tu","W","Th","F","Sa")</f>
        <v>Su</v>
      </c>
      <c r="N23" s="12" t="str">
        <f>CHOOSE(1+MOD(startday+2-2,7),"Su","M","Tu","W","Th","F","Sa")</f>
        <v>M</v>
      </c>
      <c r="O23" s="12" t="str">
        <f>CHOOSE(1+MOD(startday+3-2,7),"Su","M","Tu","W","Th","F","Sa")</f>
        <v>Tu</v>
      </c>
      <c r="P23" s="12" t="str">
        <f>CHOOSE(1+MOD(startday+4-2,7),"Su","M","Tu","W","Th","F","Sa")</f>
        <v>W</v>
      </c>
      <c r="Q23" s="12" t="str">
        <f>CHOOSE(1+MOD(startday+5-2,7),"Su","M","Tu","W","Th","F","Sa")</f>
        <v>Th</v>
      </c>
      <c r="R23" s="12" t="str">
        <f>CHOOSE(1+MOD(startday+6-2,7),"Su","M","Tu","W","Th","F","Sa")</f>
        <v>F</v>
      </c>
      <c r="S23" s="11" t="str">
        <f>CHOOSE(1+MOD(startday+7-2,7),"Su","M","Tu","W","Th","F","Sa")</f>
        <v>Sa</v>
      </c>
      <c r="T23" s="9"/>
      <c r="U23" s="13">
        <f>DATE(YEAR(M22),3,17)</f>
        <v>44637</v>
      </c>
      <c r="V23" s="14" t="s">
        <v>10</v>
      </c>
      <c r="Y23" s="16"/>
    </row>
    <row r="24" spans="2:25" s="4" customFormat="1" ht="11.25" x14ac:dyDescent="0.2">
      <c r="B24" s="7" t="str">
        <f>IF(WEEKDAY(B22,1)=startday,B22,"")</f>
        <v/>
      </c>
      <c r="C24" s="8" t="str">
        <f>IF(B24="",IF(WEEKDAY(B22,1)=MOD(startday,7)+1,B22,""),B24+1)</f>
        <v/>
      </c>
      <c r="D24" s="8" t="str">
        <f>IF(C24="",IF(WEEKDAY(B22,1)=MOD(startday+1,7)+1,B22,""),C24+1)</f>
        <v/>
      </c>
      <c r="E24" s="8">
        <f>IF(D24="",IF(WEEKDAY(B22,1)=MOD(startday+2,7)+1,B22,""),D24+1)</f>
        <v>44440</v>
      </c>
      <c r="F24" s="8">
        <f>IF(E24="",IF(WEEKDAY(B22,1)=MOD(startday+3,7)+1,B22,""),E24+1)</f>
        <v>44441</v>
      </c>
      <c r="G24" s="8">
        <f>IF(F24="",IF(WEEKDAY(B22,1)=MOD(startday+4,7)+1,B22,""),F24+1)</f>
        <v>44442</v>
      </c>
      <c r="H24" s="7">
        <f>IF(G24="",IF(WEEKDAY(B22,1)=MOD(startday+5,7)+1,B22,""),G24+1)</f>
        <v>44443</v>
      </c>
      <c r="I24" s="9"/>
      <c r="J24" s="10"/>
      <c r="K24" s="9"/>
      <c r="L24" s="9"/>
      <c r="M24" s="7" t="str">
        <f>IF(WEEKDAY(M22,1)=startday,M22,"")</f>
        <v/>
      </c>
      <c r="N24" s="8" t="str">
        <f>IF(M24="",IF(WEEKDAY(M22,1)=MOD(startday,7)+1,M22,""),M24+1)</f>
        <v/>
      </c>
      <c r="O24" s="8">
        <f>IF(N24="",IF(WEEKDAY(M22,1)=MOD(startday+1,7)+1,M22,""),N24+1)</f>
        <v>44621</v>
      </c>
      <c r="P24" s="8">
        <f>IF(O24="",IF(WEEKDAY(M22,1)=MOD(startday+2,7)+1,M22,""),O24+1)</f>
        <v>44622</v>
      </c>
      <c r="Q24" s="8">
        <f>IF(P24="",IF(WEEKDAY(M22,1)=MOD(startday+3,7)+1,M22,""),P24+1)</f>
        <v>44623</v>
      </c>
      <c r="R24" s="8">
        <f>IF(Q24="",IF(WEEKDAY(M22,1)=MOD(startday+4,7)+1,M22,""),Q24+1)</f>
        <v>44624</v>
      </c>
      <c r="S24" s="7">
        <f>IF(R24="",IF(WEEKDAY(M22,1)=MOD(startday+5,7)+1,M22,""),R24+1)</f>
        <v>44625</v>
      </c>
      <c r="T24" s="9"/>
      <c r="U24" s="13">
        <f>(DATE(YEAR(M22),3,1)+(2-1)*7)+IF(1&lt;WEEKDAY(DATE(YEAR(M22),3,1)),1+7-WEEKDAY(DATE(YEAR(M22),3,1)),1-WEEKDAY(DATE(YEAR(M22),3,1)))</f>
        <v>44633</v>
      </c>
      <c r="V24" s="14" t="s">
        <v>35</v>
      </c>
      <c r="Y24" s="40" t="s">
        <v>36</v>
      </c>
    </row>
    <row r="25" spans="2:25" s="4" customFormat="1" ht="11.25" x14ac:dyDescent="0.2">
      <c r="B25" s="7">
        <f>IF(H24="","",IF(MONTH(H24+1)&lt;&gt;MONTH(H24),"",H24+1))</f>
        <v>44444</v>
      </c>
      <c r="C25" s="8">
        <f>IF(B25="","",IF(MONTH(B25+1)&lt;&gt;MONTH(B25),"",B25+1))</f>
        <v>44445</v>
      </c>
      <c r="D25" s="8">
        <f t="shared" ref="D25:D29" si="24">IF(C25="","",IF(MONTH(C25+1)&lt;&gt;MONTH(C25),"",C25+1))</f>
        <v>44446</v>
      </c>
      <c r="E25" s="8">
        <f>IF(D25="","",IF(MONTH(D25+1)&lt;&gt;MONTH(D25),"",D25+1))</f>
        <v>44447</v>
      </c>
      <c r="F25" s="8">
        <f t="shared" ref="F25:F29" si="25">IF(E25="","",IF(MONTH(E25+1)&lt;&gt;MONTH(E25),"",E25+1))</f>
        <v>44448</v>
      </c>
      <c r="G25" s="8">
        <f t="shared" ref="G25:G29" si="26">IF(F25="","",IF(MONTH(F25+1)&lt;&gt;MONTH(F25),"",F25+1))</f>
        <v>44449</v>
      </c>
      <c r="H25" s="7">
        <f t="shared" ref="H25:H29" si="27">IF(G25="","",IF(MONTH(G25+1)&lt;&gt;MONTH(G25),"",G25+1))</f>
        <v>44450</v>
      </c>
      <c r="I25" s="9"/>
      <c r="J25" s="10"/>
      <c r="K25" s="9"/>
      <c r="L25" s="9"/>
      <c r="M25" s="7">
        <f>IF(S24="","",IF(MONTH(S24+1)&lt;&gt;MONTH(S24),"",S24+1))</f>
        <v>44626</v>
      </c>
      <c r="N25" s="8">
        <f>IF(M25="","",IF(MONTH(M25+1)&lt;&gt;MONTH(M25),"",M25+1))</f>
        <v>44627</v>
      </c>
      <c r="O25" s="8">
        <f t="shared" ref="O25:O29" si="28">IF(N25="","",IF(MONTH(N25+1)&lt;&gt;MONTH(N25),"",N25+1))</f>
        <v>44628</v>
      </c>
      <c r="P25" s="8">
        <f>IF(O25="","",IF(MONTH(O25+1)&lt;&gt;MONTH(O25),"",O25+1))</f>
        <v>44629</v>
      </c>
      <c r="Q25" s="8">
        <f t="shared" ref="Q25:Q29" si="29">IF(P25="","",IF(MONTH(P25+1)&lt;&gt;MONTH(P25),"",P25+1))</f>
        <v>44630</v>
      </c>
      <c r="R25" s="8">
        <f t="shared" ref="R25:R29" si="30">IF(Q25="","",IF(MONTH(Q25+1)&lt;&gt;MONTH(Q25),"",Q25+1))</f>
        <v>44631</v>
      </c>
      <c r="S25" s="7">
        <f t="shared" ref="S25:S29" si="31">IF(R25="","",IF(MONTH(R25+1)&lt;&gt;MONTH(R25),"",R25+1))</f>
        <v>44632</v>
      </c>
      <c r="T25" s="9"/>
      <c r="U25" s="10"/>
      <c r="V25" s="9"/>
      <c r="Y25" s="40"/>
    </row>
    <row r="26" spans="2:25" s="4" customFormat="1" ht="11.25" x14ac:dyDescent="0.2">
      <c r="B26" s="7">
        <f t="shared" ref="B26:B29" si="32">IF(H25="","",IF(MONTH(H25+1)&lt;&gt;MONTH(H25),"",H25+1))</f>
        <v>44451</v>
      </c>
      <c r="C26" s="8">
        <f t="shared" ref="C26:C29" si="33">IF(B26="","",IF(MONTH(B26+1)&lt;&gt;MONTH(B26),"",B26+1))</f>
        <v>44452</v>
      </c>
      <c r="D26" s="8">
        <f t="shared" si="24"/>
        <v>44453</v>
      </c>
      <c r="E26" s="8">
        <f t="shared" ref="E26:E29" si="34">IF(D26="","",IF(MONTH(D26+1)&lt;&gt;MONTH(D26),"",D26+1))</f>
        <v>44454</v>
      </c>
      <c r="F26" s="8">
        <f t="shared" si="25"/>
        <v>44455</v>
      </c>
      <c r="G26" s="8">
        <f t="shared" si="26"/>
        <v>44456</v>
      </c>
      <c r="H26" s="7">
        <f t="shared" si="27"/>
        <v>44457</v>
      </c>
      <c r="I26" s="9"/>
      <c r="J26" s="10"/>
      <c r="K26" s="9"/>
      <c r="L26" s="9"/>
      <c r="M26" s="7">
        <f t="shared" ref="M26:M29" si="35">IF(S25="","",IF(MONTH(S25+1)&lt;&gt;MONTH(S25),"",S25+1))</f>
        <v>44633</v>
      </c>
      <c r="N26" s="8">
        <f t="shared" ref="N26:N29" si="36">IF(M26="","",IF(MONTH(M26+1)&lt;&gt;MONTH(M26),"",M26+1))</f>
        <v>44634</v>
      </c>
      <c r="O26" s="8">
        <f t="shared" si="28"/>
        <v>44635</v>
      </c>
      <c r="P26" s="8">
        <f t="shared" ref="P26:P29" si="37">IF(O26="","",IF(MONTH(O26+1)&lt;&gt;MONTH(O26),"",O26+1))</f>
        <v>44636</v>
      </c>
      <c r="Q26" s="8">
        <f t="shared" si="29"/>
        <v>44637</v>
      </c>
      <c r="R26" s="8">
        <f t="shared" si="30"/>
        <v>44638</v>
      </c>
      <c r="S26" s="7">
        <f t="shared" si="31"/>
        <v>44639</v>
      </c>
      <c r="T26" s="9"/>
      <c r="U26" s="10"/>
      <c r="V26" s="9"/>
      <c r="Y26" s="40"/>
    </row>
    <row r="27" spans="2:25" s="4" customFormat="1" ht="11.25" x14ac:dyDescent="0.2">
      <c r="B27" s="7">
        <f t="shared" si="32"/>
        <v>44458</v>
      </c>
      <c r="C27" s="8">
        <f t="shared" si="33"/>
        <v>44459</v>
      </c>
      <c r="D27" s="8">
        <f t="shared" si="24"/>
        <v>44460</v>
      </c>
      <c r="E27" s="8">
        <f t="shared" si="34"/>
        <v>44461</v>
      </c>
      <c r="F27" s="8">
        <f t="shared" si="25"/>
        <v>44462</v>
      </c>
      <c r="G27" s="8">
        <f t="shared" si="26"/>
        <v>44463</v>
      </c>
      <c r="H27" s="7">
        <f t="shared" si="27"/>
        <v>44464</v>
      </c>
      <c r="I27" s="9"/>
      <c r="J27" s="10"/>
      <c r="K27" s="9"/>
      <c r="L27" s="9"/>
      <c r="M27" s="7">
        <f t="shared" si="35"/>
        <v>44640</v>
      </c>
      <c r="N27" s="8">
        <f t="shared" si="36"/>
        <v>44641</v>
      </c>
      <c r="O27" s="8">
        <f t="shared" si="28"/>
        <v>44642</v>
      </c>
      <c r="P27" s="8">
        <f t="shared" si="37"/>
        <v>44643</v>
      </c>
      <c r="Q27" s="8">
        <f t="shared" si="29"/>
        <v>44644</v>
      </c>
      <c r="R27" s="8">
        <f t="shared" si="30"/>
        <v>44645</v>
      </c>
      <c r="S27" s="7">
        <f t="shared" si="31"/>
        <v>44646</v>
      </c>
      <c r="T27" s="9"/>
      <c r="U27" s="10"/>
      <c r="V27" s="9"/>
      <c r="Y27" s="40"/>
    </row>
    <row r="28" spans="2:25" s="4" customFormat="1" ht="11.25" x14ac:dyDescent="0.2">
      <c r="B28" s="7">
        <f t="shared" si="32"/>
        <v>44465</v>
      </c>
      <c r="C28" s="8">
        <f t="shared" si="33"/>
        <v>44466</v>
      </c>
      <c r="D28" s="8">
        <f t="shared" si="24"/>
        <v>44467</v>
      </c>
      <c r="E28" s="8">
        <f t="shared" si="34"/>
        <v>44468</v>
      </c>
      <c r="F28" s="8">
        <f t="shared" si="25"/>
        <v>44469</v>
      </c>
      <c r="G28" s="8" t="str">
        <f t="shared" si="26"/>
        <v/>
      </c>
      <c r="H28" s="7" t="str">
        <f t="shared" si="27"/>
        <v/>
      </c>
      <c r="I28" s="9"/>
      <c r="J28" s="10"/>
      <c r="K28" s="9"/>
      <c r="L28" s="9"/>
      <c r="M28" s="7">
        <f t="shared" si="35"/>
        <v>44647</v>
      </c>
      <c r="N28" s="8">
        <f t="shared" si="36"/>
        <v>44648</v>
      </c>
      <c r="O28" s="8">
        <f t="shared" si="28"/>
        <v>44649</v>
      </c>
      <c r="P28" s="8">
        <f t="shared" si="37"/>
        <v>44650</v>
      </c>
      <c r="Q28" s="8">
        <f t="shared" si="29"/>
        <v>44651</v>
      </c>
      <c r="R28" s="8" t="str">
        <f t="shared" si="30"/>
        <v/>
      </c>
      <c r="S28" s="7" t="str">
        <f t="shared" si="31"/>
        <v/>
      </c>
      <c r="T28" s="9"/>
      <c r="U28" s="10"/>
      <c r="V28" s="9"/>
      <c r="Y28" s="40"/>
    </row>
    <row r="29" spans="2:25" s="4" customFormat="1" ht="9" customHeight="1" x14ac:dyDescent="0.2">
      <c r="B29" s="7" t="str">
        <f t="shared" si="32"/>
        <v/>
      </c>
      <c r="C29" s="8" t="str">
        <f t="shared" si="33"/>
        <v/>
      </c>
      <c r="D29" s="8" t="str">
        <f t="shared" si="24"/>
        <v/>
      </c>
      <c r="E29" s="8" t="str">
        <f t="shared" si="34"/>
        <v/>
      </c>
      <c r="F29" s="8" t="str">
        <f t="shared" si="25"/>
        <v/>
      </c>
      <c r="G29" s="8" t="str">
        <f t="shared" si="26"/>
        <v/>
      </c>
      <c r="H29" s="7" t="str">
        <f t="shared" si="27"/>
        <v/>
      </c>
      <c r="I29" s="9"/>
      <c r="J29" s="10"/>
      <c r="K29" s="9"/>
      <c r="L29" s="9"/>
      <c r="M29" s="7" t="str">
        <f t="shared" si="35"/>
        <v/>
      </c>
      <c r="N29" s="8" t="str">
        <f t="shared" si="36"/>
        <v/>
      </c>
      <c r="O29" s="8" t="str">
        <f t="shared" si="28"/>
        <v/>
      </c>
      <c r="P29" s="8" t="str">
        <f t="shared" si="37"/>
        <v/>
      </c>
      <c r="Q29" s="8" t="str">
        <f t="shared" si="29"/>
        <v/>
      </c>
      <c r="R29" s="8" t="str">
        <f t="shared" si="30"/>
        <v/>
      </c>
      <c r="S29" s="7" t="str">
        <f t="shared" si="31"/>
        <v/>
      </c>
      <c r="T29" s="9"/>
      <c r="U29" s="10"/>
      <c r="V29" s="9"/>
      <c r="Y29" s="16"/>
    </row>
    <row r="30" spans="2:25" s="4" customFormat="1" ht="4.5" customHeight="1" x14ac:dyDescent="0.2">
      <c r="B30" s="9"/>
      <c r="C30" s="9"/>
      <c r="D30" s="9"/>
      <c r="E30" s="9"/>
      <c r="F30" s="9"/>
      <c r="G30" s="9"/>
      <c r="H30" s="9"/>
      <c r="I30" s="9"/>
      <c r="J30" s="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Y30" s="16"/>
    </row>
    <row r="31" spans="2:25" s="5" customFormat="1" ht="13.5" customHeight="1" x14ac:dyDescent="0.3">
      <c r="B31" s="41">
        <f>DATE(year,10,1)</f>
        <v>44470</v>
      </c>
      <c r="C31" s="42"/>
      <c r="D31" s="42"/>
      <c r="E31" s="42"/>
      <c r="F31" s="42"/>
      <c r="G31" s="42"/>
      <c r="H31" s="42"/>
      <c r="I31" s="9"/>
      <c r="J31" s="39" t="s">
        <v>26</v>
      </c>
      <c r="K31" s="39"/>
      <c r="L31" s="9"/>
      <c r="M31" s="41">
        <f>DATE(year+1,4,1)</f>
        <v>44652</v>
      </c>
      <c r="N31" s="42"/>
      <c r="O31" s="42"/>
      <c r="P31" s="42"/>
      <c r="Q31" s="42"/>
      <c r="R31" s="42"/>
      <c r="S31" s="42"/>
      <c r="T31" s="9"/>
      <c r="U31" s="39" t="s">
        <v>32</v>
      </c>
      <c r="V31" s="39"/>
      <c r="Y31" s="16"/>
    </row>
    <row r="32" spans="2:25" s="4" customFormat="1" ht="11.25" x14ac:dyDescent="0.2">
      <c r="B32" s="11" t="str">
        <f>CHOOSE(1+MOD(startday+1-2,7),"Su","M","Tu","W","Th","F","Sa")</f>
        <v>Su</v>
      </c>
      <c r="C32" s="12" t="str">
        <f>CHOOSE(1+MOD(startday+2-2,7),"Su","M","Tu","W","Th","F","Sa")</f>
        <v>M</v>
      </c>
      <c r="D32" s="12" t="str">
        <f>CHOOSE(1+MOD(startday+3-2,7),"Su","M","Tu","W","Th","F","Sa")</f>
        <v>Tu</v>
      </c>
      <c r="E32" s="12" t="str">
        <f>CHOOSE(1+MOD(startday+4-2,7),"Su","M","Tu","W","Th","F","Sa")</f>
        <v>W</v>
      </c>
      <c r="F32" s="12" t="str">
        <f>CHOOSE(1+MOD(startday+5-2,7),"Su","M","Tu","W","Th","F","Sa")</f>
        <v>Th</v>
      </c>
      <c r="G32" s="12" t="str">
        <f>CHOOSE(1+MOD(startday+6-2,7),"Su","M","Tu","W","Th","F","Sa")</f>
        <v>F</v>
      </c>
      <c r="H32" s="11" t="str">
        <f>CHOOSE(1+MOD(startday+7-2,7),"Su","M","Tu","W","Th","F","Sa")</f>
        <v>Sa</v>
      </c>
      <c r="I32" s="9"/>
      <c r="J32" s="13">
        <f>(DATE(YEAR(B31),10,1)+(2-1)*7)+IF(2&lt;WEEKDAY(DATE(YEAR(B31),10,1)),2+7-WEEKDAY(DATE(YEAR(B31),10,1)),2-WEEKDAY(DATE(YEAR(B31),10,1)))</f>
        <v>44480</v>
      </c>
      <c r="K32" s="14" t="s">
        <v>3</v>
      </c>
      <c r="L32" s="9"/>
      <c r="M32" s="11" t="str">
        <f>CHOOSE(1+MOD(startday+1-2,7),"Su","M","Tu","W","Th","F","Sa")</f>
        <v>Su</v>
      </c>
      <c r="N32" s="12" t="str">
        <f>CHOOSE(1+MOD(startday+2-2,7),"Su","M","Tu","W","Th","F","Sa")</f>
        <v>M</v>
      </c>
      <c r="O32" s="12" t="str">
        <f>CHOOSE(1+MOD(startday+3-2,7),"Su","M","Tu","W","Th","F","Sa")</f>
        <v>Tu</v>
      </c>
      <c r="P32" s="12" t="str">
        <f>CHOOSE(1+MOD(startday+4-2,7),"Su","M","Tu","W","Th","F","Sa")</f>
        <v>W</v>
      </c>
      <c r="Q32" s="12" t="str">
        <f>CHOOSE(1+MOD(startday+5-2,7),"Su","M","Tu","W","Th","F","Sa")</f>
        <v>Th</v>
      </c>
      <c r="R32" s="12" t="str">
        <f>CHOOSE(1+MOD(startday+6-2,7),"Su","M","Tu","W","Th","F","Sa")</f>
        <v>F</v>
      </c>
      <c r="S32" s="11" t="str">
        <f>CHOOSE(1+MOD(startday+7-2,7),"Su","M","Tu","W","Th","F","Sa")</f>
        <v>Sa</v>
      </c>
      <c r="T32" s="9"/>
      <c r="U32" s="13">
        <f>DATE(YEAR(M31),4,1)</f>
        <v>44652</v>
      </c>
      <c r="V32" s="14" t="s">
        <v>11</v>
      </c>
      <c r="Y32" s="16"/>
    </row>
    <row r="33" spans="2:25" s="4" customFormat="1" ht="11.25" x14ac:dyDescent="0.2">
      <c r="B33" s="7" t="str">
        <f>IF(WEEKDAY(B31,1)=startday,B31,"")</f>
        <v/>
      </c>
      <c r="C33" s="8" t="str">
        <f>IF(B33="",IF(WEEKDAY(B31,1)=MOD(startday,7)+1,B31,""),B33+1)</f>
        <v/>
      </c>
      <c r="D33" s="8" t="str">
        <f>IF(C33="",IF(WEEKDAY(B31,1)=MOD(startday+1,7)+1,B31,""),C33+1)</f>
        <v/>
      </c>
      <c r="E33" s="8" t="str">
        <f>IF(D33="",IF(WEEKDAY(B31,1)=MOD(startday+2,7)+1,B31,""),D33+1)</f>
        <v/>
      </c>
      <c r="F33" s="8" t="str">
        <f>IF(E33="",IF(WEEKDAY(B31,1)=MOD(startday+3,7)+1,B31,""),E33+1)</f>
        <v/>
      </c>
      <c r="G33" s="8">
        <f>IF(F33="",IF(WEEKDAY(B31,1)=MOD(startday+4,7)+1,B31,""),F33+1)</f>
        <v>44470</v>
      </c>
      <c r="H33" s="7">
        <f>IF(G33="",IF(WEEKDAY(B31,1)=MOD(startday+5,7)+1,B31,""),G33+1)</f>
        <v>44471</v>
      </c>
      <c r="I33" s="9"/>
      <c r="J33" s="13">
        <f>DATE(YEAR(B31),10,24)</f>
        <v>44493</v>
      </c>
      <c r="K33" s="14" t="s">
        <v>4</v>
      </c>
      <c r="L33" s="9"/>
      <c r="M33" s="7" t="str">
        <f>IF(WEEKDAY(M31,1)=startday,M31,"")</f>
        <v/>
      </c>
      <c r="N33" s="8" t="str">
        <f>IF(M33="",IF(WEEKDAY(M31,1)=MOD(startday,7)+1,M31,""),M33+1)</f>
        <v/>
      </c>
      <c r="O33" s="8" t="str">
        <f>IF(N33="",IF(WEEKDAY(M31,1)=MOD(startday+1,7)+1,M31,""),N33+1)</f>
        <v/>
      </c>
      <c r="P33" s="8" t="str">
        <f>IF(O33="",IF(WEEKDAY(M31,1)=MOD(startday+2,7)+1,M31,""),O33+1)</f>
        <v/>
      </c>
      <c r="Q33" s="8" t="str">
        <f>IF(P33="",IF(WEEKDAY(M31,1)=MOD(startday+3,7)+1,M31,""),P33+1)</f>
        <v/>
      </c>
      <c r="R33" s="8">
        <f>IF(Q33="",IF(WEEKDAY(M31,1)=MOD(startday+4,7)+1,M31,""),Q33+1)</f>
        <v>44652</v>
      </c>
      <c r="S33" s="7">
        <f>IF(R33="",IF(WEEKDAY(M31,1)=MOD(startday+5,7)+1,M31,""),R33+1)</f>
        <v>44653</v>
      </c>
      <c r="T33" s="9"/>
      <c r="U33" s="13">
        <f>DATE(YEAR(M31),4,22)</f>
        <v>44673</v>
      </c>
      <c r="V33" s="14" t="s">
        <v>16</v>
      </c>
      <c r="Y33" s="40" t="s">
        <v>37</v>
      </c>
    </row>
    <row r="34" spans="2:25" s="4" customFormat="1" ht="11.25" x14ac:dyDescent="0.2">
      <c r="B34" s="7">
        <f>IF(H33="","",IF(MONTH(H33+1)&lt;&gt;MONTH(H33),"",H33+1))</f>
        <v>44472</v>
      </c>
      <c r="C34" s="8">
        <f>IF(B34="","",IF(MONTH(B34+1)&lt;&gt;MONTH(B34),"",B34+1))</f>
        <v>44473</v>
      </c>
      <c r="D34" s="8">
        <f t="shared" ref="D34:D38" si="38">IF(C34="","",IF(MONTH(C34+1)&lt;&gt;MONTH(C34),"",C34+1))</f>
        <v>44474</v>
      </c>
      <c r="E34" s="8">
        <f>IF(D34="","",IF(MONTH(D34+1)&lt;&gt;MONTH(D34),"",D34+1))</f>
        <v>44475</v>
      </c>
      <c r="F34" s="8">
        <f t="shared" ref="F34:F38" si="39">IF(E34="","",IF(MONTH(E34+1)&lt;&gt;MONTH(E34),"",E34+1))</f>
        <v>44476</v>
      </c>
      <c r="G34" s="8">
        <f t="shared" ref="G34:G38" si="40">IF(F34="","",IF(MONTH(F34+1)&lt;&gt;MONTH(F34),"",F34+1))</f>
        <v>44477</v>
      </c>
      <c r="H34" s="7">
        <f t="shared" ref="H34:H38" si="41">IF(G34="","",IF(MONTH(G34+1)&lt;&gt;MONTH(G34),"",G34+1))</f>
        <v>44478</v>
      </c>
      <c r="I34" s="9"/>
      <c r="J34" s="13">
        <f>DATE(YEAR(B31),10,31)</f>
        <v>44500</v>
      </c>
      <c r="K34" s="14" t="s">
        <v>2</v>
      </c>
      <c r="L34" s="9"/>
      <c r="M34" s="7">
        <f>IF(S33="","",IF(MONTH(S33+1)&lt;&gt;MONTH(S33),"",S33+1))</f>
        <v>44654</v>
      </c>
      <c r="N34" s="8">
        <f>IF(M34="","",IF(MONTH(M34+1)&lt;&gt;MONTH(M34),"",M34+1))</f>
        <v>44655</v>
      </c>
      <c r="O34" s="8">
        <f t="shared" ref="O34:O38" si="42">IF(N34="","",IF(MONTH(N34+1)&lt;&gt;MONTH(N34),"",N34+1))</f>
        <v>44656</v>
      </c>
      <c r="P34" s="8">
        <f>IF(O34="","",IF(MONTH(O34+1)&lt;&gt;MONTH(O34),"",O34+1))</f>
        <v>44657</v>
      </c>
      <c r="Q34" s="8">
        <f t="shared" ref="Q34:Q38" si="43">IF(P34="","",IF(MONTH(P34+1)&lt;&gt;MONTH(P34),"",P34+1))</f>
        <v>44658</v>
      </c>
      <c r="R34" s="8">
        <f t="shared" ref="R34:R38" si="44">IF(Q34="","",IF(MONTH(Q34+1)&lt;&gt;MONTH(Q34),"",Q34+1))</f>
        <v>44659</v>
      </c>
      <c r="S34" s="7">
        <f t="shared" ref="S34:S38" si="45">IF(R34="","",IF(MONTH(R34+1)&lt;&gt;MONTH(R34),"",R34+1))</f>
        <v>44660</v>
      </c>
      <c r="T34" s="9"/>
      <c r="U34" s="10"/>
      <c r="V34" s="9"/>
      <c r="Y34" s="40"/>
    </row>
    <row r="35" spans="2:25" s="4" customFormat="1" ht="11.25" x14ac:dyDescent="0.2">
      <c r="B35" s="7">
        <f t="shared" ref="B35:B38" si="46">IF(H34="","",IF(MONTH(H34+1)&lt;&gt;MONTH(H34),"",H34+1))</f>
        <v>44479</v>
      </c>
      <c r="C35" s="8">
        <f t="shared" ref="C35:C38" si="47">IF(B35="","",IF(MONTH(B35+1)&lt;&gt;MONTH(B35),"",B35+1))</f>
        <v>44480</v>
      </c>
      <c r="D35" s="8">
        <f t="shared" si="38"/>
        <v>44481</v>
      </c>
      <c r="E35" s="8">
        <f t="shared" ref="E35:E38" si="48">IF(D35="","",IF(MONTH(D35+1)&lt;&gt;MONTH(D35),"",D35+1))</f>
        <v>44482</v>
      </c>
      <c r="F35" s="8">
        <f t="shared" si="39"/>
        <v>44483</v>
      </c>
      <c r="G35" s="8">
        <f t="shared" si="40"/>
        <v>44484</v>
      </c>
      <c r="H35" s="7">
        <f t="shared" si="41"/>
        <v>44485</v>
      </c>
      <c r="I35" s="9"/>
      <c r="J35" s="10"/>
      <c r="K35" s="9"/>
      <c r="L35" s="9"/>
      <c r="M35" s="7">
        <f t="shared" ref="M35:M38" si="49">IF(S34="","",IF(MONTH(S34+1)&lt;&gt;MONTH(S34),"",S34+1))</f>
        <v>44661</v>
      </c>
      <c r="N35" s="8">
        <f t="shared" ref="N35:N38" si="50">IF(M35="","",IF(MONTH(M35+1)&lt;&gt;MONTH(M35),"",M35+1))</f>
        <v>44662</v>
      </c>
      <c r="O35" s="8">
        <f t="shared" si="42"/>
        <v>44663</v>
      </c>
      <c r="P35" s="8">
        <f t="shared" ref="P35:P38" si="51">IF(O35="","",IF(MONTH(O35+1)&lt;&gt;MONTH(O35),"",O35+1))</f>
        <v>44664</v>
      </c>
      <c r="Q35" s="8">
        <f t="shared" si="43"/>
        <v>44665</v>
      </c>
      <c r="R35" s="8">
        <f t="shared" si="44"/>
        <v>44666</v>
      </c>
      <c r="S35" s="7">
        <f t="shared" si="45"/>
        <v>44667</v>
      </c>
      <c r="T35" s="9"/>
      <c r="U35" s="10"/>
      <c r="V35" s="9"/>
      <c r="Y35" s="40"/>
    </row>
    <row r="36" spans="2:25" s="4" customFormat="1" ht="11.25" x14ac:dyDescent="0.2">
      <c r="B36" s="7">
        <f t="shared" si="46"/>
        <v>44486</v>
      </c>
      <c r="C36" s="8">
        <f t="shared" si="47"/>
        <v>44487</v>
      </c>
      <c r="D36" s="8">
        <f t="shared" si="38"/>
        <v>44488</v>
      </c>
      <c r="E36" s="8">
        <f t="shared" si="48"/>
        <v>44489</v>
      </c>
      <c r="F36" s="8">
        <f t="shared" si="39"/>
        <v>44490</v>
      </c>
      <c r="G36" s="8">
        <f t="shared" si="40"/>
        <v>44491</v>
      </c>
      <c r="H36" s="7">
        <f t="shared" si="41"/>
        <v>44492</v>
      </c>
      <c r="I36" s="9"/>
      <c r="J36" s="10"/>
      <c r="K36" s="9"/>
      <c r="L36" s="9"/>
      <c r="M36" s="7">
        <f t="shared" si="49"/>
        <v>44668</v>
      </c>
      <c r="N36" s="8">
        <f t="shared" si="50"/>
        <v>44669</v>
      </c>
      <c r="O36" s="8">
        <f t="shared" si="42"/>
        <v>44670</v>
      </c>
      <c r="P36" s="8">
        <f t="shared" si="51"/>
        <v>44671</v>
      </c>
      <c r="Q36" s="8">
        <f t="shared" si="43"/>
        <v>44672</v>
      </c>
      <c r="R36" s="8">
        <f t="shared" si="44"/>
        <v>44673</v>
      </c>
      <c r="S36" s="7">
        <f t="shared" si="45"/>
        <v>44674</v>
      </c>
      <c r="T36" s="9"/>
      <c r="U36" s="10"/>
      <c r="V36" s="9"/>
      <c r="Y36" s="40"/>
    </row>
    <row r="37" spans="2:25" s="4" customFormat="1" ht="11.25" x14ac:dyDescent="0.2">
      <c r="B37" s="7">
        <f t="shared" si="46"/>
        <v>44493</v>
      </c>
      <c r="C37" s="8">
        <f t="shared" si="47"/>
        <v>44494</v>
      </c>
      <c r="D37" s="8">
        <f t="shared" si="38"/>
        <v>44495</v>
      </c>
      <c r="E37" s="8">
        <f t="shared" si="48"/>
        <v>44496</v>
      </c>
      <c r="F37" s="8">
        <f t="shared" si="39"/>
        <v>44497</v>
      </c>
      <c r="G37" s="8">
        <f t="shared" si="40"/>
        <v>44498</v>
      </c>
      <c r="H37" s="7">
        <f t="shared" si="41"/>
        <v>44499</v>
      </c>
      <c r="I37" s="9"/>
      <c r="J37" s="10"/>
      <c r="K37" s="9"/>
      <c r="L37" s="9"/>
      <c r="M37" s="7">
        <f t="shared" si="49"/>
        <v>44675</v>
      </c>
      <c r="N37" s="8">
        <f t="shared" si="50"/>
        <v>44676</v>
      </c>
      <c r="O37" s="8">
        <f t="shared" si="42"/>
        <v>44677</v>
      </c>
      <c r="P37" s="8">
        <f t="shared" si="51"/>
        <v>44678</v>
      </c>
      <c r="Q37" s="8">
        <f t="shared" si="43"/>
        <v>44679</v>
      </c>
      <c r="R37" s="8">
        <f t="shared" si="44"/>
        <v>44680</v>
      </c>
      <c r="S37" s="7">
        <f t="shared" si="45"/>
        <v>44681</v>
      </c>
      <c r="T37" s="9"/>
      <c r="U37" s="10"/>
      <c r="V37" s="9"/>
      <c r="Y37" s="40"/>
    </row>
    <row r="38" spans="2:25" s="4" customFormat="1" ht="9" customHeight="1" x14ac:dyDescent="0.2">
      <c r="B38" s="7">
        <f t="shared" si="46"/>
        <v>44500</v>
      </c>
      <c r="C38" s="8" t="str">
        <f t="shared" si="47"/>
        <v/>
      </c>
      <c r="D38" s="8" t="str">
        <f t="shared" si="38"/>
        <v/>
      </c>
      <c r="E38" s="8" t="str">
        <f t="shared" si="48"/>
        <v/>
      </c>
      <c r="F38" s="8" t="str">
        <f t="shared" si="39"/>
        <v/>
      </c>
      <c r="G38" s="8" t="str">
        <f t="shared" si="40"/>
        <v/>
      </c>
      <c r="H38" s="7" t="str">
        <f t="shared" si="41"/>
        <v/>
      </c>
      <c r="I38" s="9"/>
      <c r="J38" s="10"/>
      <c r="K38" s="9"/>
      <c r="L38" s="9"/>
      <c r="M38" s="7" t="str">
        <f t="shared" si="49"/>
        <v/>
      </c>
      <c r="N38" s="8" t="str">
        <f t="shared" si="50"/>
        <v/>
      </c>
      <c r="O38" s="8" t="str">
        <f t="shared" si="42"/>
        <v/>
      </c>
      <c r="P38" s="8" t="str">
        <f t="shared" si="51"/>
        <v/>
      </c>
      <c r="Q38" s="8" t="str">
        <f t="shared" si="43"/>
        <v/>
      </c>
      <c r="R38" s="8" t="str">
        <f t="shared" si="44"/>
        <v/>
      </c>
      <c r="S38" s="7" t="str">
        <f t="shared" si="45"/>
        <v/>
      </c>
      <c r="T38" s="9"/>
      <c r="U38" s="10"/>
      <c r="V38" s="9"/>
      <c r="Y38" s="16"/>
    </row>
    <row r="39" spans="2:25" s="4" customFormat="1" ht="4.5" customHeight="1" x14ac:dyDescent="0.2">
      <c r="B39" s="9"/>
      <c r="C39" s="9"/>
      <c r="D39" s="9"/>
      <c r="E39" s="9"/>
      <c r="F39" s="9"/>
      <c r="G39" s="9"/>
      <c r="H39" s="9"/>
      <c r="I39" s="9"/>
      <c r="J39" s="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Y39" s="16"/>
    </row>
    <row r="40" spans="2:25" s="5" customFormat="1" ht="13.5" x14ac:dyDescent="0.3">
      <c r="B40" s="41">
        <f>DATE(year,11,1)</f>
        <v>44501</v>
      </c>
      <c r="C40" s="42"/>
      <c r="D40" s="42"/>
      <c r="E40" s="42"/>
      <c r="F40" s="42"/>
      <c r="G40" s="42"/>
      <c r="H40" s="42"/>
      <c r="I40" s="9"/>
      <c r="J40" s="39" t="s">
        <v>27</v>
      </c>
      <c r="K40" s="39"/>
      <c r="L40" s="9"/>
      <c r="M40" s="41">
        <f>DATE(year+1,5,1)</f>
        <v>44682</v>
      </c>
      <c r="N40" s="42"/>
      <c r="O40" s="42"/>
      <c r="P40" s="42"/>
      <c r="Q40" s="42"/>
      <c r="R40" s="42"/>
      <c r="S40" s="42"/>
      <c r="T40" s="9"/>
      <c r="U40" s="39" t="s">
        <v>33</v>
      </c>
      <c r="V40" s="39"/>
      <c r="Y40" s="40" t="s">
        <v>38</v>
      </c>
    </row>
    <row r="41" spans="2:25" s="4" customFormat="1" ht="11.25" x14ac:dyDescent="0.2">
      <c r="B41" s="11" t="str">
        <f>CHOOSE(1+MOD(startday+1-2,7),"Su","M","Tu","W","Th","F","Sa")</f>
        <v>Su</v>
      </c>
      <c r="C41" s="12" t="str">
        <f>CHOOSE(1+MOD(startday+2-2,7),"Su","M","Tu","W","Th","F","Sa")</f>
        <v>M</v>
      </c>
      <c r="D41" s="12" t="str">
        <f>CHOOSE(1+MOD(startday+3-2,7),"Su","M","Tu","W","Th","F","Sa")</f>
        <v>Tu</v>
      </c>
      <c r="E41" s="12" t="str">
        <f>CHOOSE(1+MOD(startday+4-2,7),"Su","M","Tu","W","Th","F","Sa")</f>
        <v>W</v>
      </c>
      <c r="F41" s="12" t="str">
        <f>CHOOSE(1+MOD(startday+5-2,7),"Su","M","Tu","W","Th","F","Sa")</f>
        <v>Th</v>
      </c>
      <c r="G41" s="12" t="str">
        <f>CHOOSE(1+MOD(startday+6-2,7),"Su","M","Tu","W","Th","F","Sa")</f>
        <v>F</v>
      </c>
      <c r="H41" s="11" t="str">
        <f>CHOOSE(1+MOD(startday+7-2,7),"Su","M","Tu","W","Th","F","Sa")</f>
        <v>Sa</v>
      </c>
      <c r="I41" s="9"/>
      <c r="J41" s="13">
        <f>DATE(YEAR(B40),11,11)</f>
        <v>44511</v>
      </c>
      <c r="K41" s="14" t="s">
        <v>5</v>
      </c>
      <c r="L41" s="9"/>
      <c r="M41" s="11" t="str">
        <f>CHOOSE(1+MOD(startday+1-2,7),"Su","M","Tu","W","Th","F","Sa")</f>
        <v>Su</v>
      </c>
      <c r="N41" s="12" t="str">
        <f>CHOOSE(1+MOD(startday+2-2,7),"Su","M","Tu","W","Th","F","Sa")</f>
        <v>M</v>
      </c>
      <c r="O41" s="12" t="str">
        <f>CHOOSE(1+MOD(startday+3-2,7),"Su","M","Tu","W","Th","F","Sa")</f>
        <v>Tu</v>
      </c>
      <c r="P41" s="12" t="str">
        <f>CHOOSE(1+MOD(startday+4-2,7),"Su","M","Tu","W","Th","F","Sa")</f>
        <v>W</v>
      </c>
      <c r="Q41" s="12" t="str">
        <f>CHOOSE(1+MOD(startday+5-2,7),"Su","M","Tu","W","Th","F","Sa")</f>
        <v>Th</v>
      </c>
      <c r="R41" s="12" t="str">
        <f>CHOOSE(1+MOD(startday+6-2,7),"Su","M","Tu","W","Th","F","Sa")</f>
        <v>F</v>
      </c>
      <c r="S41" s="11" t="str">
        <f>CHOOSE(1+MOD(startday+7-2,7),"Su","M","Tu","W","Th","F","Sa")</f>
        <v>Sa</v>
      </c>
      <c r="T41" s="9"/>
      <c r="U41" s="13">
        <f>(DATE(YEAR(M40),6,1)+(0-1)*7)+IF(2&lt;WEEKDAY(DATE(YEAR(M40),6,1)),2+7-WEEKDAY(DATE(YEAR(M40),6,1)),2-WEEKDAY(DATE(YEAR(M40),6,1)))</f>
        <v>44711</v>
      </c>
      <c r="V41" s="14" t="s">
        <v>17</v>
      </c>
      <c r="Y41" s="40"/>
    </row>
    <row r="42" spans="2:25" s="4" customFormat="1" ht="11.25" x14ac:dyDescent="0.2">
      <c r="B42" s="7" t="str">
        <f>IF(WEEKDAY(B40,1)=startday,B40,"")</f>
        <v/>
      </c>
      <c r="C42" s="8">
        <f>IF(B42="",IF(WEEKDAY(B40,1)=MOD(startday,7)+1,B40,""),B42+1)</f>
        <v>44501</v>
      </c>
      <c r="D42" s="8">
        <f>IF(C42="",IF(WEEKDAY(B40,1)=MOD(startday+1,7)+1,B40,""),C42+1)</f>
        <v>44502</v>
      </c>
      <c r="E42" s="8">
        <f>IF(D42="",IF(WEEKDAY(B40,1)=MOD(startday+2,7)+1,B40,""),D42+1)</f>
        <v>44503</v>
      </c>
      <c r="F42" s="8">
        <f>IF(E42="",IF(WEEKDAY(B40,1)=MOD(startday+3,7)+1,B40,""),E42+1)</f>
        <v>44504</v>
      </c>
      <c r="G42" s="8">
        <f>IF(F42="",IF(WEEKDAY(B40,1)=MOD(startday+4,7)+1,B40,""),F42+1)</f>
        <v>44505</v>
      </c>
      <c r="H42" s="7">
        <f>IF(G42="",IF(WEEKDAY(B40,1)=MOD(startday+5,7)+1,B40,""),G42+1)</f>
        <v>44506</v>
      </c>
      <c r="I42" s="9"/>
      <c r="J42" s="13">
        <f>(DATE(YEAR(B40),11,1)+(4-1)*7)+IF(5&lt;WEEKDAY(DATE(YEAR(B40),11,1)),5+7-WEEKDAY(DATE(YEAR(B40),11,1)),5-WEEKDAY(DATE(YEAR(B40),11,1)))</f>
        <v>44525</v>
      </c>
      <c r="K42" s="14" t="s">
        <v>6</v>
      </c>
      <c r="L42" s="9"/>
      <c r="M42" s="7">
        <f>IF(WEEKDAY(M40,1)=startday,M40,"")</f>
        <v>44682</v>
      </c>
      <c r="N42" s="8">
        <f>IF(M42="",IF(WEEKDAY(M40,1)=MOD(startday,7)+1,M40,""),M42+1)</f>
        <v>44683</v>
      </c>
      <c r="O42" s="8">
        <f>IF(N42="",IF(WEEKDAY(M40,1)=MOD(startday+1,7)+1,M40,""),N42+1)</f>
        <v>44684</v>
      </c>
      <c r="P42" s="8">
        <f>IF(O42="",IF(WEEKDAY(M40,1)=MOD(startday+2,7)+1,M40,""),O42+1)</f>
        <v>44685</v>
      </c>
      <c r="Q42" s="8">
        <f>IF(P42="",IF(WEEKDAY(M40,1)=MOD(startday+3,7)+1,M40,""),P42+1)</f>
        <v>44686</v>
      </c>
      <c r="R42" s="8">
        <f>IF(Q42="",IF(WEEKDAY(M40,1)=MOD(startday+4,7)+1,M40,""),Q42+1)</f>
        <v>44687</v>
      </c>
      <c r="S42" s="7">
        <f>IF(R42="",IF(WEEKDAY(M40,1)=MOD(startday+5,7)+1,M40,""),R42+1)</f>
        <v>44688</v>
      </c>
      <c r="T42" s="9"/>
      <c r="U42" s="13">
        <f>(DATE(YEAR(M40),5,1)+(2-1)*7)+IF(1&lt;WEEKDAY(DATE(YEAR(M40),5,1)),1+7-WEEKDAY(DATE(YEAR(M40),5,1)),1-WEEKDAY(DATE(YEAR(M40),5,1)))</f>
        <v>44689</v>
      </c>
      <c r="V42" s="14" t="s">
        <v>18</v>
      </c>
      <c r="Y42" s="40"/>
    </row>
    <row r="43" spans="2:25" s="4" customFormat="1" ht="11.25" x14ac:dyDescent="0.2">
      <c r="B43" s="7">
        <f>IF(H42="","",IF(MONTH(H42+1)&lt;&gt;MONTH(H42),"",H42+1))</f>
        <v>44507</v>
      </c>
      <c r="C43" s="8">
        <f>IF(B43="","",IF(MONTH(B43+1)&lt;&gt;MONTH(B43),"",B43+1))</f>
        <v>44508</v>
      </c>
      <c r="D43" s="8">
        <f t="shared" ref="D43:D47" si="52">IF(C43="","",IF(MONTH(C43+1)&lt;&gt;MONTH(C43),"",C43+1))</f>
        <v>44509</v>
      </c>
      <c r="E43" s="8">
        <f>IF(D43="","",IF(MONTH(D43+1)&lt;&gt;MONTH(D43),"",D43+1))</f>
        <v>44510</v>
      </c>
      <c r="F43" s="8">
        <f t="shared" ref="F43:F47" si="53">IF(E43="","",IF(MONTH(E43+1)&lt;&gt;MONTH(E43),"",E43+1))</f>
        <v>44511</v>
      </c>
      <c r="G43" s="8">
        <f t="shared" ref="G43:G47" si="54">IF(F43="","",IF(MONTH(F43+1)&lt;&gt;MONTH(F43),"",F43+1))</f>
        <v>44512</v>
      </c>
      <c r="H43" s="7">
        <f t="shared" ref="H43:H47" si="55">IF(G43="","",IF(MONTH(G43+1)&lt;&gt;MONTH(G43),"",G43+1))</f>
        <v>44513</v>
      </c>
      <c r="I43" s="9"/>
      <c r="J43" s="13">
        <f>(DATE(YEAR(B40),11,1)+(1-1)*7)+IF(1&lt;WEEKDAY(DATE(YEAR(B40),11,1)),1+7-WEEKDAY(DATE(YEAR(B40),11,1)),1-WEEKDAY(DATE(YEAR(B40),11,1)))</f>
        <v>44507</v>
      </c>
      <c r="K43" s="14" t="s">
        <v>35</v>
      </c>
      <c r="L43" s="9"/>
      <c r="M43" s="7">
        <f>IF(S42="","",IF(MONTH(S42+1)&lt;&gt;MONTH(S42),"",S42+1))</f>
        <v>44689</v>
      </c>
      <c r="N43" s="8">
        <f>IF(M43="","",IF(MONTH(M43+1)&lt;&gt;MONTH(M43),"",M43+1))</f>
        <v>44690</v>
      </c>
      <c r="O43" s="8">
        <f t="shared" ref="O43:O47" si="56">IF(N43="","",IF(MONTH(N43+1)&lt;&gt;MONTH(N43),"",N43+1))</f>
        <v>44691</v>
      </c>
      <c r="P43" s="8">
        <f>IF(O43="","",IF(MONTH(O43+1)&lt;&gt;MONTH(O43),"",O43+1))</f>
        <v>44692</v>
      </c>
      <c r="Q43" s="8">
        <f t="shared" ref="Q43:Q47" si="57">IF(P43="","",IF(MONTH(P43+1)&lt;&gt;MONTH(P43),"",P43+1))</f>
        <v>44693</v>
      </c>
      <c r="R43" s="8">
        <f t="shared" ref="R43:R47" si="58">IF(Q43="","",IF(MONTH(Q43+1)&lt;&gt;MONTH(Q43),"",Q43+1))</f>
        <v>44694</v>
      </c>
      <c r="S43" s="7">
        <f t="shared" ref="S43:S47" si="59">IF(R43="","",IF(MONTH(R43+1)&lt;&gt;MONTH(R43),"",R43+1))</f>
        <v>44695</v>
      </c>
      <c r="T43" s="9"/>
      <c r="U43" s="10"/>
      <c r="V43" s="9"/>
      <c r="Y43" s="40"/>
    </row>
    <row r="44" spans="2:25" s="4" customFormat="1" ht="11.25" x14ac:dyDescent="0.2">
      <c r="B44" s="7">
        <f t="shared" ref="B44:B47" si="60">IF(H43="","",IF(MONTH(H43+1)&lt;&gt;MONTH(H43),"",H43+1))</f>
        <v>44514</v>
      </c>
      <c r="C44" s="8">
        <f t="shared" ref="C44:C47" si="61">IF(B44="","",IF(MONTH(B44+1)&lt;&gt;MONTH(B44),"",B44+1))</f>
        <v>44515</v>
      </c>
      <c r="D44" s="8">
        <f t="shared" si="52"/>
        <v>44516</v>
      </c>
      <c r="E44" s="8">
        <f t="shared" ref="E44:E47" si="62">IF(D44="","",IF(MONTH(D44+1)&lt;&gt;MONTH(D44),"",D44+1))</f>
        <v>44517</v>
      </c>
      <c r="F44" s="8">
        <f t="shared" si="53"/>
        <v>44518</v>
      </c>
      <c r="G44" s="8">
        <f t="shared" si="54"/>
        <v>44519</v>
      </c>
      <c r="H44" s="7">
        <f t="shared" si="55"/>
        <v>44520</v>
      </c>
      <c r="I44" s="9"/>
      <c r="J44" s="10"/>
      <c r="K44" s="9"/>
      <c r="L44" s="9"/>
      <c r="M44" s="7">
        <f t="shared" ref="M44:M47" si="63">IF(S43="","",IF(MONTH(S43+1)&lt;&gt;MONTH(S43),"",S43+1))</f>
        <v>44696</v>
      </c>
      <c r="N44" s="8">
        <f t="shared" ref="N44:N47" si="64">IF(M44="","",IF(MONTH(M44+1)&lt;&gt;MONTH(M44),"",M44+1))</f>
        <v>44697</v>
      </c>
      <c r="O44" s="8">
        <f t="shared" si="56"/>
        <v>44698</v>
      </c>
      <c r="P44" s="8">
        <f t="shared" ref="P44:P47" si="65">IF(O44="","",IF(MONTH(O44+1)&lt;&gt;MONTH(O44),"",O44+1))</f>
        <v>44699</v>
      </c>
      <c r="Q44" s="8">
        <f t="shared" si="57"/>
        <v>44700</v>
      </c>
      <c r="R44" s="8">
        <f t="shared" si="58"/>
        <v>44701</v>
      </c>
      <c r="S44" s="7">
        <f t="shared" si="59"/>
        <v>44702</v>
      </c>
      <c r="T44" s="9"/>
      <c r="U44" s="10"/>
      <c r="V44" s="9"/>
      <c r="Y44" s="40"/>
    </row>
    <row r="45" spans="2:25" s="4" customFormat="1" ht="11.25" x14ac:dyDescent="0.2">
      <c r="B45" s="7">
        <f t="shared" si="60"/>
        <v>44521</v>
      </c>
      <c r="C45" s="8">
        <f t="shared" si="61"/>
        <v>44522</v>
      </c>
      <c r="D45" s="8">
        <f t="shared" si="52"/>
        <v>44523</v>
      </c>
      <c r="E45" s="8">
        <f t="shared" si="62"/>
        <v>44524</v>
      </c>
      <c r="F45" s="8">
        <f t="shared" si="53"/>
        <v>44525</v>
      </c>
      <c r="G45" s="8">
        <f t="shared" si="54"/>
        <v>44526</v>
      </c>
      <c r="H45" s="7">
        <f t="shared" si="55"/>
        <v>44527</v>
      </c>
      <c r="I45" s="9"/>
      <c r="J45" s="10"/>
      <c r="K45" s="9"/>
      <c r="L45" s="9"/>
      <c r="M45" s="7">
        <f t="shared" si="63"/>
        <v>44703</v>
      </c>
      <c r="N45" s="8">
        <f t="shared" si="64"/>
        <v>44704</v>
      </c>
      <c r="O45" s="8">
        <f t="shared" si="56"/>
        <v>44705</v>
      </c>
      <c r="P45" s="8">
        <f t="shared" si="65"/>
        <v>44706</v>
      </c>
      <c r="Q45" s="8">
        <f t="shared" si="57"/>
        <v>44707</v>
      </c>
      <c r="R45" s="8">
        <f t="shared" si="58"/>
        <v>44708</v>
      </c>
      <c r="S45" s="7">
        <f t="shared" si="59"/>
        <v>44709</v>
      </c>
      <c r="T45" s="9"/>
      <c r="U45" s="10"/>
      <c r="V45" s="9"/>
      <c r="Y45" s="16"/>
    </row>
    <row r="46" spans="2:25" s="4" customFormat="1" ht="11.25" x14ac:dyDescent="0.2">
      <c r="B46" s="7">
        <f t="shared" si="60"/>
        <v>44528</v>
      </c>
      <c r="C46" s="8">
        <f t="shared" si="61"/>
        <v>44529</v>
      </c>
      <c r="D46" s="8">
        <f t="shared" si="52"/>
        <v>44530</v>
      </c>
      <c r="E46" s="8" t="str">
        <f t="shared" si="62"/>
        <v/>
      </c>
      <c r="F46" s="8" t="str">
        <f t="shared" si="53"/>
        <v/>
      </c>
      <c r="G46" s="8" t="str">
        <f t="shared" si="54"/>
        <v/>
      </c>
      <c r="H46" s="7" t="str">
        <f t="shared" si="55"/>
        <v/>
      </c>
      <c r="I46" s="9"/>
      <c r="J46" s="10"/>
      <c r="K46" s="9"/>
      <c r="L46" s="9"/>
      <c r="M46" s="7">
        <f t="shared" si="63"/>
        <v>44710</v>
      </c>
      <c r="N46" s="8">
        <f t="shared" si="64"/>
        <v>44711</v>
      </c>
      <c r="O46" s="8">
        <f t="shared" si="56"/>
        <v>44712</v>
      </c>
      <c r="P46" s="8" t="str">
        <f t="shared" si="65"/>
        <v/>
      </c>
      <c r="Q46" s="8" t="str">
        <f t="shared" si="57"/>
        <v/>
      </c>
      <c r="R46" s="8" t="str">
        <f t="shared" si="58"/>
        <v/>
      </c>
      <c r="S46" s="7" t="str">
        <f t="shared" si="59"/>
        <v/>
      </c>
      <c r="T46" s="9"/>
      <c r="U46" s="10"/>
      <c r="V46" s="9"/>
      <c r="Y46" s="16"/>
    </row>
    <row r="47" spans="2:25" s="4" customFormat="1" ht="9" customHeight="1" x14ac:dyDescent="0.2">
      <c r="B47" s="7" t="str">
        <f t="shared" si="60"/>
        <v/>
      </c>
      <c r="C47" s="8" t="str">
        <f t="shared" si="61"/>
        <v/>
      </c>
      <c r="D47" s="8" t="str">
        <f t="shared" si="52"/>
        <v/>
      </c>
      <c r="E47" s="8" t="str">
        <f t="shared" si="62"/>
        <v/>
      </c>
      <c r="F47" s="8" t="str">
        <f t="shared" si="53"/>
        <v/>
      </c>
      <c r="G47" s="8" t="str">
        <f t="shared" si="54"/>
        <v/>
      </c>
      <c r="H47" s="7" t="str">
        <f t="shared" si="55"/>
        <v/>
      </c>
      <c r="I47" s="9"/>
      <c r="J47" s="10"/>
      <c r="K47" s="9"/>
      <c r="L47" s="9"/>
      <c r="M47" s="7" t="str">
        <f t="shared" si="63"/>
        <v/>
      </c>
      <c r="N47" s="8" t="str">
        <f t="shared" si="64"/>
        <v/>
      </c>
      <c r="O47" s="8" t="str">
        <f t="shared" si="56"/>
        <v/>
      </c>
      <c r="P47" s="8" t="str">
        <f t="shared" si="65"/>
        <v/>
      </c>
      <c r="Q47" s="8" t="str">
        <f t="shared" si="57"/>
        <v/>
      </c>
      <c r="R47" s="8" t="str">
        <f t="shared" si="58"/>
        <v/>
      </c>
      <c r="S47" s="7" t="str">
        <f t="shared" si="59"/>
        <v/>
      </c>
      <c r="T47" s="9"/>
      <c r="U47" s="10"/>
      <c r="V47" s="9"/>
      <c r="Y47" s="16"/>
    </row>
    <row r="48" spans="2:25" s="4" customFormat="1" ht="4.5" customHeight="1" x14ac:dyDescent="0.2">
      <c r="B48" s="9"/>
      <c r="C48" s="9"/>
      <c r="D48" s="9"/>
      <c r="E48" s="9"/>
      <c r="F48" s="9"/>
      <c r="G48" s="9"/>
      <c r="H48" s="9"/>
      <c r="I48" s="9"/>
      <c r="J48" s="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Y48" s="16"/>
    </row>
    <row r="49" spans="2:25" s="5" customFormat="1" ht="13.5" x14ac:dyDescent="0.3">
      <c r="B49" s="41">
        <f>DATE(year,12,1)</f>
        <v>44531</v>
      </c>
      <c r="C49" s="42"/>
      <c r="D49" s="42"/>
      <c r="E49" s="42"/>
      <c r="F49" s="42"/>
      <c r="G49" s="42"/>
      <c r="H49" s="42"/>
      <c r="I49" s="9"/>
      <c r="J49" s="39" t="s">
        <v>28</v>
      </c>
      <c r="K49" s="39"/>
      <c r="L49" s="9"/>
      <c r="M49" s="41">
        <f>DATE(year+1,6,1)</f>
        <v>44713</v>
      </c>
      <c r="N49" s="42"/>
      <c r="O49" s="42"/>
      <c r="P49" s="42"/>
      <c r="Q49" s="42"/>
      <c r="R49" s="42"/>
      <c r="S49" s="42"/>
      <c r="T49" s="9"/>
      <c r="U49" s="39" t="s">
        <v>34</v>
      </c>
      <c r="V49" s="39"/>
      <c r="Y49" s="40" t="s">
        <v>39</v>
      </c>
    </row>
    <row r="50" spans="2:25" s="4" customFormat="1" ht="11.25" x14ac:dyDescent="0.2">
      <c r="B50" s="11" t="str">
        <f>CHOOSE(1+MOD(startday+1-2,7),"Su","M","Tu","W","Th","F","Sa")</f>
        <v>Su</v>
      </c>
      <c r="C50" s="12" t="str">
        <f>CHOOSE(1+MOD(startday+2-2,7),"Su","M","Tu","W","Th","F","Sa")</f>
        <v>M</v>
      </c>
      <c r="D50" s="12" t="str">
        <f>CHOOSE(1+MOD(startday+3-2,7),"Su","M","Tu","W","Th","F","Sa")</f>
        <v>Tu</v>
      </c>
      <c r="E50" s="12" t="str">
        <f>CHOOSE(1+MOD(startday+4-2,7),"Su","M","Tu","W","Th","F","Sa")</f>
        <v>W</v>
      </c>
      <c r="F50" s="12" t="str">
        <f>CHOOSE(1+MOD(startday+5-2,7),"Su","M","Tu","W","Th","F","Sa")</f>
        <v>Th</v>
      </c>
      <c r="G50" s="12" t="str">
        <f>CHOOSE(1+MOD(startday+6-2,7),"Su","M","Tu","W","Th","F","Sa")</f>
        <v>F</v>
      </c>
      <c r="H50" s="11" t="str">
        <f>CHOOSE(1+MOD(startday+7-2,7),"Su","M","Tu","W","Th","F","Sa")</f>
        <v>Sa</v>
      </c>
      <c r="I50" s="9"/>
      <c r="J50" s="13">
        <f>DATE(YEAR(B49),12,24)</f>
        <v>44554</v>
      </c>
      <c r="K50" s="14" t="s">
        <v>7</v>
      </c>
      <c r="L50" s="9"/>
      <c r="M50" s="11" t="str">
        <f>CHOOSE(1+MOD(startday+1-2,7),"Su","M","Tu","W","Th","F","Sa")</f>
        <v>Su</v>
      </c>
      <c r="N50" s="12" t="str">
        <f>CHOOSE(1+MOD(startday+2-2,7),"Su","M","Tu","W","Th","F","Sa")</f>
        <v>M</v>
      </c>
      <c r="O50" s="12" t="str">
        <f>CHOOSE(1+MOD(startday+3-2,7),"Su","M","Tu","W","Th","F","Sa")</f>
        <v>Tu</v>
      </c>
      <c r="P50" s="12" t="str">
        <f>CHOOSE(1+MOD(startday+4-2,7),"Su","M","Tu","W","Th","F","Sa")</f>
        <v>W</v>
      </c>
      <c r="Q50" s="12" t="str">
        <f>CHOOSE(1+MOD(startday+5-2,7),"Su","M","Tu","W","Th","F","Sa")</f>
        <v>Th</v>
      </c>
      <c r="R50" s="12" t="str">
        <f>CHOOSE(1+MOD(startday+6-2,7),"Su","M","Tu","W","Th","F","Sa")</f>
        <v>F</v>
      </c>
      <c r="S50" s="11" t="str">
        <f>CHOOSE(1+MOD(startday+7-2,7),"Su","M","Tu","W","Th","F","Sa")</f>
        <v>Sa</v>
      </c>
      <c r="T50" s="9"/>
      <c r="U50" s="13">
        <f>DATE(YEAR(M49),6,14)</f>
        <v>44726</v>
      </c>
      <c r="V50" s="14" t="s">
        <v>12</v>
      </c>
      <c r="Y50" s="40"/>
    </row>
    <row r="51" spans="2:25" s="4" customFormat="1" ht="11.25" x14ac:dyDescent="0.2">
      <c r="B51" s="7" t="str">
        <f>IF(WEEKDAY(B49,1)=startday,B49,"")</f>
        <v/>
      </c>
      <c r="C51" s="8" t="str">
        <f>IF(B51="",IF(WEEKDAY(B49,1)=MOD(startday,7)+1,B49,""),B51+1)</f>
        <v/>
      </c>
      <c r="D51" s="8" t="str">
        <f>IF(C51="",IF(WEEKDAY(B49,1)=MOD(startday+1,7)+1,B49,""),C51+1)</f>
        <v/>
      </c>
      <c r="E51" s="8">
        <f>IF(D51="",IF(WEEKDAY(B49,1)=MOD(startday+2,7)+1,B49,""),D51+1)</f>
        <v>44531</v>
      </c>
      <c r="F51" s="8">
        <f>IF(E51="",IF(WEEKDAY(B49,1)=MOD(startday+3,7)+1,B49,""),E51+1)</f>
        <v>44532</v>
      </c>
      <c r="G51" s="8">
        <f>IF(F51="",IF(WEEKDAY(B49,1)=MOD(startday+4,7)+1,B49,""),F51+1)</f>
        <v>44533</v>
      </c>
      <c r="H51" s="7">
        <f>IF(G51="",IF(WEEKDAY(B49,1)=MOD(startday+5,7)+1,B49,""),G51+1)</f>
        <v>44534</v>
      </c>
      <c r="I51" s="9"/>
      <c r="J51" s="13">
        <f>DATE(YEAR(B49),12,25)</f>
        <v>44555</v>
      </c>
      <c r="K51" s="14" t="s">
        <v>8</v>
      </c>
      <c r="L51" s="9"/>
      <c r="M51" s="7" t="str">
        <f>IF(WEEKDAY(M49,1)=startday,M49,"")</f>
        <v/>
      </c>
      <c r="N51" s="8" t="str">
        <f>IF(M51="",IF(WEEKDAY(M49,1)=MOD(startday,7)+1,M49,""),M51+1)</f>
        <v/>
      </c>
      <c r="O51" s="8" t="str">
        <f>IF(N51="",IF(WEEKDAY(M49,1)=MOD(startday+1,7)+1,M49,""),N51+1)</f>
        <v/>
      </c>
      <c r="P51" s="8">
        <f>IF(O51="",IF(WEEKDAY(M49,1)=MOD(startday+2,7)+1,M49,""),O51+1)</f>
        <v>44713</v>
      </c>
      <c r="Q51" s="8">
        <f>IF(P51="",IF(WEEKDAY(M49,1)=MOD(startday+3,7)+1,M49,""),P51+1)</f>
        <v>44714</v>
      </c>
      <c r="R51" s="8">
        <f>IF(Q51="",IF(WEEKDAY(M49,1)=MOD(startday+4,7)+1,M49,""),Q51+1)</f>
        <v>44715</v>
      </c>
      <c r="S51" s="7">
        <f>IF(R51="",IF(WEEKDAY(M49,1)=MOD(startday+5,7)+1,M49,""),R51+1)</f>
        <v>44716</v>
      </c>
      <c r="T51" s="9"/>
      <c r="U51" s="13">
        <f>(DATE(YEAR(M49),6,1)+(3-1)*7)+IF(1&lt;WEEKDAY(DATE(YEAR(M49),6,1)),1+7-WEEKDAY(DATE(YEAR(M49),6,1)),1-WEEKDAY(DATE(YEAR(M49),6,1)))</f>
        <v>44731</v>
      </c>
      <c r="V51" s="14" t="s">
        <v>19</v>
      </c>
      <c r="Y51" s="40"/>
    </row>
    <row r="52" spans="2:25" s="4" customFormat="1" ht="11.25" x14ac:dyDescent="0.2">
      <c r="B52" s="7">
        <f>IF(H51="","",IF(MONTH(H51+1)&lt;&gt;MONTH(H51),"",H51+1))</f>
        <v>44535</v>
      </c>
      <c r="C52" s="8">
        <f>IF(B52="","",IF(MONTH(B52+1)&lt;&gt;MONTH(B52),"",B52+1))</f>
        <v>44536</v>
      </c>
      <c r="D52" s="8">
        <f t="shared" ref="D52:D56" si="66">IF(C52="","",IF(MONTH(C52+1)&lt;&gt;MONTH(C52),"",C52+1))</f>
        <v>44537</v>
      </c>
      <c r="E52" s="8">
        <f>IF(D52="","",IF(MONTH(D52+1)&lt;&gt;MONTH(D52),"",D52+1))</f>
        <v>44538</v>
      </c>
      <c r="F52" s="8">
        <f t="shared" ref="F52:F56" si="67">IF(E52="","",IF(MONTH(E52+1)&lt;&gt;MONTH(E52),"",E52+1))</f>
        <v>44539</v>
      </c>
      <c r="G52" s="8">
        <f t="shared" ref="G52:G56" si="68">IF(F52="","",IF(MONTH(F52+1)&lt;&gt;MONTH(F52),"",F52+1))</f>
        <v>44540</v>
      </c>
      <c r="H52" s="7">
        <f t="shared" ref="H52:H56" si="69">IF(G52="","",IF(MONTH(G52+1)&lt;&gt;MONTH(G52),"",G52+1))</f>
        <v>44541</v>
      </c>
      <c r="I52" s="9"/>
      <c r="J52" s="13">
        <f>DATE(YEAR(B49),12,31)</f>
        <v>44561</v>
      </c>
      <c r="K52" s="14" t="s">
        <v>9</v>
      </c>
      <c r="L52" s="9"/>
      <c r="M52" s="7">
        <f>IF(S51="","",IF(MONTH(S51+1)&lt;&gt;MONTH(S51),"",S51+1))</f>
        <v>44717</v>
      </c>
      <c r="N52" s="8">
        <f>IF(M52="","",IF(MONTH(M52+1)&lt;&gt;MONTH(M52),"",M52+1))</f>
        <v>44718</v>
      </c>
      <c r="O52" s="8">
        <f t="shared" ref="O52:O56" si="70">IF(N52="","",IF(MONTH(N52+1)&lt;&gt;MONTH(N52),"",N52+1))</f>
        <v>44719</v>
      </c>
      <c r="P52" s="8">
        <f>IF(O52="","",IF(MONTH(O52+1)&lt;&gt;MONTH(O52),"",O52+1))</f>
        <v>44720</v>
      </c>
      <c r="Q52" s="8">
        <f t="shared" ref="Q52:Q56" si="71">IF(P52="","",IF(MONTH(P52+1)&lt;&gt;MONTH(P52),"",P52+1))</f>
        <v>44721</v>
      </c>
      <c r="R52" s="8">
        <f t="shared" ref="R52:R56" si="72">IF(Q52="","",IF(MONTH(Q52+1)&lt;&gt;MONTH(Q52),"",Q52+1))</f>
        <v>44722</v>
      </c>
      <c r="S52" s="7">
        <f t="shared" ref="S52:S56" si="73">IF(R52="","",IF(MONTH(R52+1)&lt;&gt;MONTH(R52),"",R52+1))</f>
        <v>44723</v>
      </c>
      <c r="T52" s="9"/>
      <c r="U52" s="10"/>
      <c r="V52" s="9"/>
      <c r="Y52" s="40"/>
    </row>
    <row r="53" spans="2:25" s="4" customFormat="1" ht="11.25" x14ac:dyDescent="0.2">
      <c r="B53" s="7">
        <f t="shared" ref="B53:B56" si="74">IF(H52="","",IF(MONTH(H52+1)&lt;&gt;MONTH(H52),"",H52+1))</f>
        <v>44542</v>
      </c>
      <c r="C53" s="8">
        <f t="shared" ref="C53:C56" si="75">IF(B53="","",IF(MONTH(B53+1)&lt;&gt;MONTH(B53),"",B53+1))</f>
        <v>44543</v>
      </c>
      <c r="D53" s="8">
        <f t="shared" si="66"/>
        <v>44544</v>
      </c>
      <c r="E53" s="8">
        <f t="shared" ref="E53:E56" si="76">IF(D53="","",IF(MONTH(D53+1)&lt;&gt;MONTH(D53),"",D53+1))</f>
        <v>44545</v>
      </c>
      <c r="F53" s="8">
        <f t="shared" si="67"/>
        <v>44546</v>
      </c>
      <c r="G53" s="8">
        <f t="shared" si="68"/>
        <v>44547</v>
      </c>
      <c r="H53" s="7">
        <f t="shared" si="69"/>
        <v>44548</v>
      </c>
      <c r="I53" s="9"/>
      <c r="J53" s="10"/>
      <c r="K53" s="9"/>
      <c r="L53" s="9"/>
      <c r="M53" s="7">
        <f t="shared" ref="M53:M56" si="77">IF(S52="","",IF(MONTH(S52+1)&lt;&gt;MONTH(S52),"",S52+1))</f>
        <v>44724</v>
      </c>
      <c r="N53" s="8">
        <f t="shared" ref="N53:N56" si="78">IF(M53="","",IF(MONTH(M53+1)&lt;&gt;MONTH(M53),"",M53+1))</f>
        <v>44725</v>
      </c>
      <c r="O53" s="8">
        <f t="shared" si="70"/>
        <v>44726</v>
      </c>
      <c r="P53" s="8">
        <f t="shared" ref="P53:P56" si="79">IF(O53="","",IF(MONTH(O53+1)&lt;&gt;MONTH(O53),"",O53+1))</f>
        <v>44727</v>
      </c>
      <c r="Q53" s="8">
        <f t="shared" si="71"/>
        <v>44728</v>
      </c>
      <c r="R53" s="8">
        <f t="shared" si="72"/>
        <v>44729</v>
      </c>
      <c r="S53" s="7">
        <f t="shared" si="73"/>
        <v>44730</v>
      </c>
      <c r="T53" s="9"/>
      <c r="U53" s="10"/>
      <c r="V53" s="9"/>
      <c r="Y53" s="40"/>
    </row>
    <row r="54" spans="2:25" s="4" customFormat="1" ht="11.25" x14ac:dyDescent="0.2">
      <c r="B54" s="7">
        <f t="shared" si="74"/>
        <v>44549</v>
      </c>
      <c r="C54" s="8">
        <f t="shared" si="75"/>
        <v>44550</v>
      </c>
      <c r="D54" s="8">
        <f t="shared" si="66"/>
        <v>44551</v>
      </c>
      <c r="E54" s="8">
        <f t="shared" si="76"/>
        <v>44552</v>
      </c>
      <c r="F54" s="8">
        <f t="shared" si="67"/>
        <v>44553</v>
      </c>
      <c r="G54" s="8">
        <f t="shared" si="68"/>
        <v>44554</v>
      </c>
      <c r="H54" s="7">
        <f t="shared" si="69"/>
        <v>44555</v>
      </c>
      <c r="I54" s="9"/>
      <c r="J54" s="10"/>
      <c r="K54" s="9"/>
      <c r="L54" s="9"/>
      <c r="M54" s="7">
        <f t="shared" si="77"/>
        <v>44731</v>
      </c>
      <c r="N54" s="8">
        <f t="shared" si="78"/>
        <v>44732</v>
      </c>
      <c r="O54" s="8">
        <f t="shared" si="70"/>
        <v>44733</v>
      </c>
      <c r="P54" s="8">
        <f t="shared" si="79"/>
        <v>44734</v>
      </c>
      <c r="Q54" s="8">
        <f t="shared" si="71"/>
        <v>44735</v>
      </c>
      <c r="R54" s="8">
        <f t="shared" si="72"/>
        <v>44736</v>
      </c>
      <c r="S54" s="7">
        <f t="shared" si="73"/>
        <v>44737</v>
      </c>
      <c r="T54" s="9"/>
      <c r="U54" s="10"/>
      <c r="V54" s="9"/>
      <c r="Y54" s="40"/>
    </row>
    <row r="55" spans="2:25" s="4" customFormat="1" ht="11.25" x14ac:dyDescent="0.2">
      <c r="B55" s="7">
        <f t="shared" si="74"/>
        <v>44556</v>
      </c>
      <c r="C55" s="8">
        <f t="shared" si="75"/>
        <v>44557</v>
      </c>
      <c r="D55" s="8">
        <f t="shared" si="66"/>
        <v>44558</v>
      </c>
      <c r="E55" s="8">
        <f t="shared" si="76"/>
        <v>44559</v>
      </c>
      <c r="F55" s="8">
        <f t="shared" si="67"/>
        <v>44560</v>
      </c>
      <c r="G55" s="8">
        <f t="shared" si="68"/>
        <v>44561</v>
      </c>
      <c r="H55" s="7" t="str">
        <f t="shared" si="69"/>
        <v/>
      </c>
      <c r="I55" s="9"/>
      <c r="J55" s="10"/>
      <c r="K55" s="9"/>
      <c r="L55" s="9"/>
      <c r="M55" s="7">
        <f t="shared" si="77"/>
        <v>44738</v>
      </c>
      <c r="N55" s="8">
        <f t="shared" si="78"/>
        <v>44739</v>
      </c>
      <c r="O55" s="8">
        <f t="shared" si="70"/>
        <v>44740</v>
      </c>
      <c r="P55" s="8">
        <f t="shared" si="79"/>
        <v>44741</v>
      </c>
      <c r="Q55" s="8">
        <f t="shared" si="71"/>
        <v>44742</v>
      </c>
      <c r="R55" s="8" t="str">
        <f t="shared" si="72"/>
        <v/>
      </c>
      <c r="S55" s="7" t="str">
        <f t="shared" si="73"/>
        <v/>
      </c>
      <c r="T55" s="9"/>
      <c r="U55" s="10"/>
      <c r="V55" s="9"/>
      <c r="Y55" s="16"/>
    </row>
    <row r="56" spans="2:25" s="4" customFormat="1" ht="9" customHeight="1" x14ac:dyDescent="0.2">
      <c r="B56" s="7" t="str">
        <f t="shared" si="74"/>
        <v/>
      </c>
      <c r="C56" s="8" t="str">
        <f t="shared" si="75"/>
        <v/>
      </c>
      <c r="D56" s="8" t="str">
        <f t="shared" si="66"/>
        <v/>
      </c>
      <c r="E56" s="8" t="str">
        <f t="shared" si="76"/>
        <v/>
      </c>
      <c r="F56" s="8" t="str">
        <f t="shared" si="67"/>
        <v/>
      </c>
      <c r="G56" s="8" t="str">
        <f t="shared" si="68"/>
        <v/>
      </c>
      <c r="H56" s="7" t="str">
        <f t="shared" si="69"/>
        <v/>
      </c>
      <c r="I56" s="9"/>
      <c r="J56" s="10"/>
      <c r="K56" s="9"/>
      <c r="L56" s="9"/>
      <c r="M56" s="7" t="str">
        <f t="shared" si="77"/>
        <v/>
      </c>
      <c r="N56" s="8" t="str">
        <f t="shared" si="78"/>
        <v/>
      </c>
      <c r="O56" s="8" t="str">
        <f t="shared" si="70"/>
        <v/>
      </c>
      <c r="P56" s="8" t="str">
        <f t="shared" si="79"/>
        <v/>
      </c>
      <c r="Q56" s="8" t="str">
        <f t="shared" si="71"/>
        <v/>
      </c>
      <c r="R56" s="8" t="str">
        <f t="shared" si="72"/>
        <v/>
      </c>
      <c r="S56" s="7" t="str">
        <f t="shared" si="73"/>
        <v/>
      </c>
      <c r="T56" s="9"/>
      <c r="U56" s="10"/>
      <c r="V56" s="9"/>
      <c r="Y56" s="16"/>
    </row>
    <row r="57" spans="2:25" s="4" customFormat="1" ht="4.5" customHeight="1" x14ac:dyDescent="0.2">
      <c r="B57" s="9"/>
      <c r="C57" s="9"/>
      <c r="D57" s="9"/>
      <c r="E57" s="9"/>
      <c r="F57" s="9"/>
      <c r="G57" s="9"/>
      <c r="H57" s="9"/>
      <c r="I57" s="9"/>
      <c r="J57" s="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</sheetData>
  <mergeCells count="30">
    <mergeCell ref="M40:S40"/>
    <mergeCell ref="B40:H40"/>
    <mergeCell ref="J40:K40"/>
    <mergeCell ref="J49:K49"/>
    <mergeCell ref="M4:S4"/>
    <mergeCell ref="M13:S13"/>
    <mergeCell ref="B2:V2"/>
    <mergeCell ref="M22:S22"/>
    <mergeCell ref="M31:S31"/>
    <mergeCell ref="U4:V4"/>
    <mergeCell ref="B4:H4"/>
    <mergeCell ref="B13:H13"/>
    <mergeCell ref="B22:H22"/>
    <mergeCell ref="J4:K4"/>
    <mergeCell ref="U49:V49"/>
    <mergeCell ref="U40:V40"/>
    <mergeCell ref="Y49:Y54"/>
    <mergeCell ref="B31:H31"/>
    <mergeCell ref="J13:K13"/>
    <mergeCell ref="J22:K22"/>
    <mergeCell ref="Y33:Y37"/>
    <mergeCell ref="U31:V31"/>
    <mergeCell ref="U22:V22"/>
    <mergeCell ref="U13:V13"/>
    <mergeCell ref="J31:K31"/>
    <mergeCell ref="Y40:Y44"/>
    <mergeCell ref="Y24:Y28"/>
    <mergeCell ref="Y16:Y19"/>
    <mergeCell ref="M49:S49"/>
    <mergeCell ref="B49:H49"/>
  </mergeCells>
  <phoneticPr fontId="0" type="noConversion"/>
  <conditionalFormatting sqref="B33:H38 B51:H56 B42:H47 M33:S38 M24:S29 M51:S56 B24:H29 M42:S47 M6:S11 B6:H11 M15:S20 B15:H20">
    <cfRule type="expression" dxfId="1" priority="2" stopIfTrue="1">
      <formula>OR(WEEKDAY(B6,1)=1,WEEKDAY(B6,1)=7)</formula>
    </cfRule>
    <cfRule type="cellIs" dxfId="0" priority="3" stopIfTrue="1" operator="equal">
      <formula>""</formula>
    </cfRule>
  </conditionalFormatting>
  <conditionalFormatting sqref="C12">
    <cfRule type="containsText" priority="1" operator="containsText" text="Vertex42.com">
      <formula>NOT(ISERROR(SEARCH("Vertex42.com",C12)))</formula>
    </cfRule>
  </conditionalFormatting>
  <printOptions horizontalCentered="1"/>
  <pageMargins left="0.25" right="0.25" top="0.25" bottom="0.35" header="0.25" footer="0.2"/>
  <pageSetup scale="98" orientation="landscape" r:id="rId1"/>
  <headerFooter>
    <oddFooter>&amp;L&amp;8&amp;K00-047Calendar Template © 2021 by Vertex42.com. Free to print.&amp;R&amp;8&amp;K00-047https://www.vertex42.com/calendars/school-calendar.html</oddFooter>
  </headerFooter>
  <rowBreaks count="1" manualBreakCount="1">
    <brk id="48" min="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A86E-390C-4676-B002-C0DC31BFCAE6}">
  <dimension ref="A1:C19"/>
  <sheetViews>
    <sheetView showGridLines="0" workbookViewId="0"/>
  </sheetViews>
  <sheetFormatPr defaultRowHeight="12.75" x14ac:dyDescent="0.2"/>
  <cols>
    <col min="1" max="1" width="2.85546875" style="31" customWidth="1"/>
    <col min="2" max="2" width="71.5703125" style="31" customWidth="1"/>
    <col min="3" max="3" width="22.28515625" style="21" customWidth="1"/>
    <col min="4" max="16384" width="9.140625" style="21"/>
  </cols>
  <sheetData>
    <row r="1" spans="1:3" ht="32.1" customHeight="1" x14ac:dyDescent="0.2">
      <c r="A1" s="18"/>
      <c r="B1" s="19" t="s">
        <v>50</v>
      </c>
      <c r="C1" s="20"/>
    </row>
    <row r="2" spans="1:3" ht="15" x14ac:dyDescent="0.2">
      <c r="A2" s="22"/>
      <c r="B2" s="23"/>
      <c r="C2" s="24"/>
    </row>
    <row r="3" spans="1:3" ht="15" x14ac:dyDescent="0.2">
      <c r="A3" s="22"/>
      <c r="B3" s="25" t="s">
        <v>43</v>
      </c>
      <c r="C3" s="24"/>
    </row>
    <row r="4" spans="1:3" ht="14.25" x14ac:dyDescent="0.2">
      <c r="A4" s="22"/>
      <c r="B4" s="17" t="s">
        <v>40</v>
      </c>
      <c r="C4" s="24"/>
    </row>
    <row r="5" spans="1:3" ht="15" x14ac:dyDescent="0.2">
      <c r="A5" s="22"/>
      <c r="B5" s="26"/>
      <c r="C5" s="24"/>
    </row>
    <row r="6" spans="1:3" ht="15.75" x14ac:dyDescent="0.25">
      <c r="A6" s="22"/>
      <c r="B6" s="27" t="s">
        <v>42</v>
      </c>
      <c r="C6" s="24"/>
    </row>
    <row r="7" spans="1:3" ht="15" x14ac:dyDescent="0.2">
      <c r="A7" s="22"/>
      <c r="B7" s="26"/>
      <c r="C7" s="24"/>
    </row>
    <row r="8" spans="1:3" ht="30" x14ac:dyDescent="0.2">
      <c r="A8" s="22"/>
      <c r="B8" s="26" t="s">
        <v>44</v>
      </c>
      <c r="C8" s="24"/>
    </row>
    <row r="9" spans="1:3" ht="15" x14ac:dyDescent="0.2">
      <c r="A9" s="22"/>
      <c r="B9" s="26"/>
      <c r="C9" s="24"/>
    </row>
    <row r="10" spans="1:3" ht="30" x14ac:dyDescent="0.2">
      <c r="A10" s="22"/>
      <c r="B10" s="26" t="s">
        <v>45</v>
      </c>
      <c r="C10" s="24"/>
    </row>
    <row r="11" spans="1:3" ht="15" x14ac:dyDescent="0.2">
      <c r="A11" s="22"/>
      <c r="B11" s="26"/>
      <c r="C11" s="24"/>
    </row>
    <row r="12" spans="1:3" ht="30" x14ac:dyDescent="0.2">
      <c r="A12" s="22"/>
      <c r="B12" s="26" t="s">
        <v>46</v>
      </c>
      <c r="C12" s="24"/>
    </row>
    <row r="13" spans="1:3" ht="15" x14ac:dyDescent="0.2">
      <c r="A13" s="22"/>
      <c r="B13" s="26"/>
      <c r="C13" s="24"/>
    </row>
    <row r="14" spans="1:3" ht="15.75" x14ac:dyDescent="0.25">
      <c r="A14" s="22"/>
      <c r="B14" s="27" t="s">
        <v>47</v>
      </c>
      <c r="C14" s="24"/>
    </row>
    <row r="15" spans="1:3" ht="15" x14ac:dyDescent="0.2">
      <c r="A15" s="22"/>
      <c r="B15" s="28" t="s">
        <v>48</v>
      </c>
      <c r="C15" s="24"/>
    </row>
    <row r="16" spans="1:3" ht="15" x14ac:dyDescent="0.2">
      <c r="A16" s="22"/>
      <c r="B16" s="29"/>
      <c r="C16" s="24"/>
    </row>
    <row r="17" spans="1:3" ht="15" x14ac:dyDescent="0.2">
      <c r="A17" s="22"/>
      <c r="B17" s="30" t="s">
        <v>49</v>
      </c>
      <c r="C17" s="24"/>
    </row>
    <row r="18" spans="1:3" ht="14.25" x14ac:dyDescent="0.2">
      <c r="A18" s="22"/>
      <c r="B18" s="22"/>
      <c r="C18" s="24"/>
    </row>
    <row r="19" spans="1:3" ht="14.25" x14ac:dyDescent="0.2">
      <c r="A19" s="22"/>
      <c r="B19" s="22"/>
      <c r="C19" s="24"/>
    </row>
  </sheetData>
  <hyperlinks>
    <hyperlink ref="B15" r:id="rId1" xr:uid="{F6B0F7B6-280E-4F9E-AE9A-A0B4D17EA2CF}"/>
    <hyperlink ref="B4" r:id="rId2" xr:uid="{D2E36A98-51E6-41FC-920F-DFAD9960EE47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EventCalendar</vt:lpstr>
      <vt:lpstr>©</vt:lpstr>
      <vt:lpstr>EventCalendar!Print_Area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Event Calendar Template</dc:title>
  <dc:creator>Vertex42.com</dc:creator>
  <dc:description>(c) 2013-2021 Vertex42 LLC. All Rights Reserved. Free to Print.</dc:description>
  <cp:lastModifiedBy>Vertex42.com Templates</cp:lastModifiedBy>
  <cp:lastPrinted>2021-01-29T19:16:10Z</cp:lastPrinted>
  <dcterms:created xsi:type="dcterms:W3CDTF">2004-08-16T18:44:14Z</dcterms:created>
  <dcterms:modified xsi:type="dcterms:W3CDTF">2021-01-29T19:20:09Z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2013-2021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1.3.2</vt:lpwstr>
  </property>
</Properties>
</file>